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embeddings/oleObject5.bin" ContentType="application/vnd.openxmlformats-officedocument.oleObject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umde-my.sharepoint.com/personal/patrick_helm_tum_de/Documents/Teaching/InvMan/Assignment 5/Solutions/"/>
    </mc:Choice>
  </mc:AlternateContent>
  <xr:revisionPtr revIDLastSave="499" documentId="11_BFD75E4CCCE75CFE4102030667E97B0AD10131C4" xr6:coauthVersionLast="47" xr6:coauthVersionMax="47" xr10:uidLastSave="{B0D40D0A-BFBD-47F8-BE84-131D7EC1F02C}"/>
  <bookViews>
    <workbookView xWindow="-9720" yWindow="-16470" windowWidth="38640" windowHeight="15720" activeTab="3" xr2:uid="{00000000-000D-0000-FFFF-FFFF00000000}"/>
  </bookViews>
  <sheets>
    <sheet name="Ex 2.a)" sheetId="1" r:id="rId1"/>
    <sheet name="Ex 2.b)" sheetId="2" r:id="rId2"/>
    <sheet name="Ex 3) Bounds" sheetId="3" r:id="rId3"/>
    <sheet name="Ex 3) Metric" sheetId="4" r:id="rId4"/>
  </sheets>
  <definedNames>
    <definedName name="solver_adj" localSheetId="0" hidden="1">'Ex 2.a)'!$B$8</definedName>
    <definedName name="solver_adj" localSheetId="1" hidden="1">'Ex 2.b)'!$B$8</definedName>
    <definedName name="solver_adj" localSheetId="2" hidden="1">'Ex 3) Bounds'!$B$8</definedName>
    <definedName name="solver_adj" localSheetId="3" hidden="1">'Ex 3) Metric'!$B$9,'Ex 3) Metric'!$B$10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2</definedName>
    <definedName name="solver_drv" localSheetId="1" hidden="1">2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2" hidden="1">'Ex 3) Bounds'!$F$12</definedName>
    <definedName name="solver_lhs2" localSheetId="2" hidden="1">'Ex 3) Bounds'!$F$13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'Ex 2.a)'!$D$8</definedName>
    <definedName name="solver_opt" localSheetId="1" hidden="1">'Ex 2.b)'!$D$8</definedName>
    <definedName name="solver_opt" localSheetId="2" hidden="1">'Ex 3) Bounds'!$F$14</definedName>
    <definedName name="solver_opt" localSheetId="3" hidden="1">'Ex 3) Metric'!$D$10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2</definedName>
    <definedName name="solver_rbv" localSheetId="1" hidden="1">2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2" localSheetId="2" hidden="1">3</definedName>
    <definedName name="solver_rhs1" localSheetId="2" hidden="1">'Ex 3) Bounds'!#REF!</definedName>
    <definedName name="solver_rhs2" localSheetId="2" hidden="1">'Ex 3) Bounds'!#REF!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3</definedName>
    <definedName name="solver_typ" localSheetId="1" hidden="1">3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2" l="1"/>
  <c r="B13" i="3" l="1"/>
  <c r="C13" i="3" s="1"/>
  <c r="S19" i="4"/>
  <c r="C11" i="1"/>
  <c r="B11" i="1"/>
  <c r="B5" i="1"/>
  <c r="F5" i="1" s="1"/>
  <c r="C11" i="2"/>
  <c r="D11" i="2" s="1"/>
  <c r="B11" i="2"/>
  <c r="E5" i="2"/>
  <c r="E5" i="1"/>
  <c r="D11" i="1" l="1"/>
  <c r="K15" i="4"/>
  <c r="A15" i="4"/>
  <c r="A16" i="4" s="1"/>
  <c r="B14" i="4"/>
  <c r="C14" i="4" s="1"/>
  <c r="A14" i="3"/>
  <c r="B14" i="3" l="1"/>
  <c r="C14" i="3" s="1"/>
  <c r="B15" i="4"/>
  <c r="C15" i="4" s="1"/>
  <c r="B16" i="4"/>
  <c r="C16" i="4" s="1"/>
  <c r="A17" i="4"/>
  <c r="K16" i="4"/>
  <c r="A15" i="3"/>
  <c r="F5" i="2"/>
  <c r="K17" i="4" l="1"/>
  <c r="A18" i="4"/>
  <c r="B17" i="4"/>
  <c r="C17" i="4" s="1"/>
  <c r="B15" i="3"/>
  <c r="C15" i="3" s="1"/>
  <c r="A16" i="3"/>
  <c r="C314" i="2"/>
  <c r="B314" i="2"/>
  <c r="C313" i="2"/>
  <c r="B313" i="2"/>
  <c r="C312" i="2"/>
  <c r="B312" i="2"/>
  <c r="C311" i="2"/>
  <c r="B311" i="2"/>
  <c r="C310" i="2"/>
  <c r="D310" i="2" s="1"/>
  <c r="B310" i="2"/>
  <c r="C309" i="2"/>
  <c r="D309" i="2" s="1"/>
  <c r="B309" i="2"/>
  <c r="C308" i="2"/>
  <c r="B308" i="2"/>
  <c r="C307" i="2"/>
  <c r="B307" i="2"/>
  <c r="C306" i="2"/>
  <c r="B306" i="2"/>
  <c r="C305" i="2"/>
  <c r="B305" i="2"/>
  <c r="C304" i="2"/>
  <c r="B304" i="2"/>
  <c r="C303" i="2"/>
  <c r="D303" i="2" s="1"/>
  <c r="B303" i="2"/>
  <c r="C302" i="2"/>
  <c r="D302" i="2" s="1"/>
  <c r="B302" i="2"/>
  <c r="C301" i="2"/>
  <c r="B301" i="2"/>
  <c r="C300" i="2"/>
  <c r="B300" i="2"/>
  <c r="C299" i="2"/>
  <c r="B299" i="2"/>
  <c r="C298" i="2"/>
  <c r="B298" i="2"/>
  <c r="C297" i="2"/>
  <c r="B297" i="2"/>
  <c r="C296" i="2"/>
  <c r="B296" i="2"/>
  <c r="C295" i="2"/>
  <c r="D295" i="2" s="1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8" i="2"/>
  <c r="B288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1" i="2"/>
  <c r="B281" i="2"/>
  <c r="C280" i="2"/>
  <c r="B280" i="2"/>
  <c r="C279" i="2"/>
  <c r="B279" i="2"/>
  <c r="C278" i="2"/>
  <c r="D278" i="2" s="1"/>
  <c r="B278" i="2"/>
  <c r="C277" i="2"/>
  <c r="B277" i="2"/>
  <c r="C276" i="2"/>
  <c r="B276" i="2"/>
  <c r="C275" i="2"/>
  <c r="B275" i="2"/>
  <c r="C274" i="2"/>
  <c r="B274" i="2"/>
  <c r="C273" i="2"/>
  <c r="B273" i="2"/>
  <c r="C272" i="2"/>
  <c r="B272" i="2"/>
  <c r="C271" i="2"/>
  <c r="D271" i="2" s="1"/>
  <c r="B271" i="2"/>
  <c r="C270" i="2"/>
  <c r="B270" i="2"/>
  <c r="C269" i="2"/>
  <c r="D269" i="2" s="1"/>
  <c r="B269" i="2"/>
  <c r="C268" i="2"/>
  <c r="D268" i="2" s="1"/>
  <c r="B268" i="2"/>
  <c r="C267" i="2"/>
  <c r="B267" i="2"/>
  <c r="C266" i="2"/>
  <c r="B266" i="2"/>
  <c r="C265" i="2"/>
  <c r="B265" i="2"/>
  <c r="C264" i="2"/>
  <c r="B264" i="2"/>
  <c r="C263" i="2"/>
  <c r="D263" i="2" s="1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D239" i="2" s="1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D231" i="2" s="1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D213" i="2" s="1"/>
  <c r="B213" i="2"/>
  <c r="C212" i="2"/>
  <c r="B212" i="2"/>
  <c r="C211" i="2"/>
  <c r="B211" i="2"/>
  <c r="C210" i="2"/>
  <c r="B210" i="2"/>
  <c r="C209" i="2"/>
  <c r="B209" i="2"/>
  <c r="C208" i="2"/>
  <c r="B208" i="2"/>
  <c r="C207" i="2"/>
  <c r="D207" i="2" s="1"/>
  <c r="B207" i="2"/>
  <c r="C206" i="2"/>
  <c r="B206" i="2"/>
  <c r="C205" i="2"/>
  <c r="D205" i="2" s="1"/>
  <c r="B205" i="2"/>
  <c r="C204" i="2"/>
  <c r="B204" i="2"/>
  <c r="C203" i="2"/>
  <c r="B203" i="2"/>
  <c r="C202" i="2"/>
  <c r="B202" i="2"/>
  <c r="C201" i="2"/>
  <c r="B201" i="2"/>
  <c r="C200" i="2"/>
  <c r="B200" i="2"/>
  <c r="C199" i="2"/>
  <c r="D199" i="2" s="1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D172" i="2" s="1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D148" i="2" s="1"/>
  <c r="B148" i="2"/>
  <c r="C147" i="2"/>
  <c r="B147" i="2"/>
  <c r="C146" i="2"/>
  <c r="D146" i="2" s="1"/>
  <c r="B146" i="2"/>
  <c r="C145" i="2"/>
  <c r="B145" i="2"/>
  <c r="C144" i="2"/>
  <c r="B144" i="2"/>
  <c r="C143" i="2"/>
  <c r="B143" i="2"/>
  <c r="C142" i="2"/>
  <c r="B142" i="2"/>
  <c r="C141" i="2"/>
  <c r="D141" i="2" s="1"/>
  <c r="B141" i="2"/>
  <c r="C140" i="2"/>
  <c r="D140" i="2" s="1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D133" i="2" s="1"/>
  <c r="B133" i="2"/>
  <c r="C132" i="2"/>
  <c r="B132" i="2"/>
  <c r="C131" i="2"/>
  <c r="B131" i="2"/>
  <c r="C130" i="2"/>
  <c r="D130" i="2" s="1"/>
  <c r="B130" i="2"/>
  <c r="C129" i="2"/>
  <c r="B129" i="2"/>
  <c r="C128" i="2"/>
  <c r="B128" i="2"/>
  <c r="C127" i="2"/>
  <c r="B127" i="2"/>
  <c r="C126" i="2"/>
  <c r="B126" i="2"/>
  <c r="C125" i="2"/>
  <c r="B125" i="2"/>
  <c r="C124" i="2"/>
  <c r="D124" i="2" s="1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D92" i="2" s="1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D85" i="2" s="1"/>
  <c r="B85" i="2"/>
  <c r="C84" i="2"/>
  <c r="B84" i="2"/>
  <c r="C83" i="2"/>
  <c r="B83" i="2"/>
  <c r="C82" i="2"/>
  <c r="D82" i="2" s="1"/>
  <c r="B82" i="2"/>
  <c r="C81" i="2"/>
  <c r="B81" i="2"/>
  <c r="C80" i="2"/>
  <c r="B80" i="2"/>
  <c r="C79" i="2"/>
  <c r="B79" i="2"/>
  <c r="C78" i="2"/>
  <c r="B78" i="2"/>
  <c r="C77" i="2"/>
  <c r="D77" i="2" s="1"/>
  <c r="B77" i="2"/>
  <c r="C76" i="2"/>
  <c r="B76" i="2"/>
  <c r="C75" i="2"/>
  <c r="B75" i="2"/>
  <c r="C74" i="2"/>
  <c r="D74" i="2" s="1"/>
  <c r="B74" i="2"/>
  <c r="C73" i="2"/>
  <c r="B73" i="2"/>
  <c r="C72" i="2"/>
  <c r="B72" i="2"/>
  <c r="C71" i="2"/>
  <c r="B71" i="2"/>
  <c r="C70" i="2"/>
  <c r="B70" i="2"/>
  <c r="C69" i="2"/>
  <c r="D69" i="2" s="1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D50" i="2" s="1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D22" i="2" s="1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D14" i="2" s="1"/>
  <c r="B14" i="2"/>
  <c r="C13" i="2"/>
  <c r="B13" i="2"/>
  <c r="C12" i="2"/>
  <c r="B12" i="2"/>
  <c r="C288" i="1"/>
  <c r="D288" i="1" s="1"/>
  <c r="B288" i="1"/>
  <c r="C287" i="1"/>
  <c r="B287" i="1"/>
  <c r="C286" i="1"/>
  <c r="B286" i="1"/>
  <c r="C285" i="1"/>
  <c r="D285" i="1" s="1"/>
  <c r="B285" i="1"/>
  <c r="C284" i="1"/>
  <c r="D284" i="1" s="1"/>
  <c r="B284" i="1"/>
  <c r="C283" i="1"/>
  <c r="B283" i="1"/>
  <c r="C282" i="1"/>
  <c r="B282" i="1"/>
  <c r="C281" i="1"/>
  <c r="D281" i="1" s="1"/>
  <c r="B281" i="1"/>
  <c r="C280" i="1"/>
  <c r="D280" i="1" s="1"/>
  <c r="B280" i="1"/>
  <c r="C279" i="1"/>
  <c r="B279" i="1"/>
  <c r="C278" i="1"/>
  <c r="B278" i="1"/>
  <c r="C277" i="1"/>
  <c r="B277" i="1"/>
  <c r="C276" i="1"/>
  <c r="D276" i="1" s="1"/>
  <c r="B276" i="1"/>
  <c r="C275" i="1"/>
  <c r="B275" i="1"/>
  <c r="C274" i="1"/>
  <c r="B274" i="1"/>
  <c r="C273" i="1"/>
  <c r="D273" i="1" s="1"/>
  <c r="B273" i="1"/>
  <c r="C272" i="1"/>
  <c r="D272" i="1" s="1"/>
  <c r="B272" i="1"/>
  <c r="C271" i="1"/>
  <c r="B271" i="1"/>
  <c r="C270" i="1"/>
  <c r="B270" i="1"/>
  <c r="C269" i="1"/>
  <c r="D269" i="1" s="1"/>
  <c r="B269" i="1"/>
  <c r="C268" i="1"/>
  <c r="D268" i="1" s="1"/>
  <c r="B268" i="1"/>
  <c r="C267" i="1"/>
  <c r="B267" i="1"/>
  <c r="C266" i="1"/>
  <c r="B266" i="1"/>
  <c r="C265" i="1"/>
  <c r="B265" i="1"/>
  <c r="C264" i="1"/>
  <c r="D264" i="1" s="1"/>
  <c r="B264" i="1"/>
  <c r="C263" i="1"/>
  <c r="B263" i="1"/>
  <c r="C262" i="1"/>
  <c r="B262" i="1"/>
  <c r="C261" i="1"/>
  <c r="D261" i="1" s="1"/>
  <c r="B261" i="1"/>
  <c r="C260" i="1"/>
  <c r="D260" i="1" s="1"/>
  <c r="B260" i="1"/>
  <c r="C259" i="1"/>
  <c r="B259" i="1"/>
  <c r="C258" i="1"/>
  <c r="B258" i="1"/>
  <c r="C257" i="1"/>
  <c r="B257" i="1"/>
  <c r="C256" i="1"/>
  <c r="D256" i="1" s="1"/>
  <c r="B256" i="1"/>
  <c r="C255" i="1"/>
  <c r="B255" i="1"/>
  <c r="C254" i="1"/>
  <c r="B254" i="1"/>
  <c r="C253" i="1"/>
  <c r="B253" i="1"/>
  <c r="C252" i="1"/>
  <c r="D252" i="1" s="1"/>
  <c r="B252" i="1"/>
  <c r="C251" i="1"/>
  <c r="B251" i="1"/>
  <c r="C250" i="1"/>
  <c r="B250" i="1"/>
  <c r="C249" i="1"/>
  <c r="B249" i="1"/>
  <c r="C248" i="1"/>
  <c r="D248" i="1" s="1"/>
  <c r="B248" i="1"/>
  <c r="C247" i="1"/>
  <c r="B247" i="1"/>
  <c r="C246" i="1"/>
  <c r="B246" i="1"/>
  <c r="C245" i="1"/>
  <c r="B245" i="1"/>
  <c r="C244" i="1"/>
  <c r="D244" i="1" s="1"/>
  <c r="B244" i="1"/>
  <c r="C243" i="1"/>
  <c r="B243" i="1"/>
  <c r="C242" i="1"/>
  <c r="B242" i="1"/>
  <c r="C241" i="1"/>
  <c r="B241" i="1"/>
  <c r="C240" i="1"/>
  <c r="D240" i="1" s="1"/>
  <c r="B240" i="1"/>
  <c r="C239" i="1"/>
  <c r="B239" i="1"/>
  <c r="C238" i="1"/>
  <c r="B238" i="1"/>
  <c r="C237" i="1"/>
  <c r="B237" i="1"/>
  <c r="C236" i="1"/>
  <c r="D236" i="1" s="1"/>
  <c r="B236" i="1"/>
  <c r="C235" i="1"/>
  <c r="B235" i="1"/>
  <c r="C234" i="1"/>
  <c r="B234" i="1"/>
  <c r="C233" i="1"/>
  <c r="B233" i="1"/>
  <c r="C232" i="1"/>
  <c r="D232" i="1" s="1"/>
  <c r="B232" i="1"/>
  <c r="C231" i="1"/>
  <c r="B231" i="1"/>
  <c r="C230" i="1"/>
  <c r="B230" i="1"/>
  <c r="C229" i="1"/>
  <c r="B229" i="1"/>
  <c r="C228" i="1"/>
  <c r="D228" i="1" s="1"/>
  <c r="B228" i="1"/>
  <c r="C227" i="1"/>
  <c r="B227" i="1"/>
  <c r="C226" i="1"/>
  <c r="B226" i="1"/>
  <c r="C225" i="1"/>
  <c r="B225" i="1"/>
  <c r="C224" i="1"/>
  <c r="D224" i="1" s="1"/>
  <c r="B224" i="1"/>
  <c r="C223" i="1"/>
  <c r="B223" i="1"/>
  <c r="C222" i="1"/>
  <c r="B222" i="1"/>
  <c r="C221" i="1"/>
  <c r="B221" i="1"/>
  <c r="C220" i="1"/>
  <c r="D220" i="1" s="1"/>
  <c r="B220" i="1"/>
  <c r="C219" i="1"/>
  <c r="B219" i="1"/>
  <c r="C218" i="1"/>
  <c r="B218" i="1"/>
  <c r="C217" i="1"/>
  <c r="B217" i="1"/>
  <c r="C216" i="1"/>
  <c r="D216" i="1" s="1"/>
  <c r="B216" i="1"/>
  <c r="C215" i="1"/>
  <c r="B215" i="1"/>
  <c r="C214" i="1"/>
  <c r="B214" i="1"/>
  <c r="C213" i="1"/>
  <c r="B213" i="1"/>
  <c r="C212" i="1"/>
  <c r="D212" i="1" s="1"/>
  <c r="B212" i="1"/>
  <c r="C211" i="1"/>
  <c r="B211" i="1"/>
  <c r="C210" i="1"/>
  <c r="B210" i="1"/>
  <c r="C209" i="1"/>
  <c r="D209" i="1" s="1"/>
  <c r="B209" i="1"/>
  <c r="C208" i="1"/>
  <c r="D208" i="1" s="1"/>
  <c r="B208" i="1"/>
  <c r="C207" i="1"/>
  <c r="B207" i="1"/>
  <c r="C206" i="1"/>
  <c r="B206" i="1"/>
  <c r="C205" i="1"/>
  <c r="B205" i="1"/>
  <c r="C204" i="1"/>
  <c r="D204" i="1" s="1"/>
  <c r="B204" i="1"/>
  <c r="C203" i="1"/>
  <c r="B203" i="1"/>
  <c r="C202" i="1"/>
  <c r="B202" i="1"/>
  <c r="C201" i="1"/>
  <c r="B201" i="1"/>
  <c r="C200" i="1"/>
  <c r="D200" i="1" s="1"/>
  <c r="B200" i="1"/>
  <c r="C199" i="1"/>
  <c r="B199" i="1"/>
  <c r="C198" i="1"/>
  <c r="B198" i="1"/>
  <c r="C197" i="1"/>
  <c r="B197" i="1"/>
  <c r="C196" i="1"/>
  <c r="D196" i="1" s="1"/>
  <c r="B196" i="1"/>
  <c r="C195" i="1"/>
  <c r="B195" i="1"/>
  <c r="C194" i="1"/>
  <c r="B194" i="1"/>
  <c r="C193" i="1"/>
  <c r="B193" i="1"/>
  <c r="C192" i="1"/>
  <c r="D192" i="1" s="1"/>
  <c r="B192" i="1"/>
  <c r="C191" i="1"/>
  <c r="B191" i="1"/>
  <c r="C190" i="1"/>
  <c r="B190" i="1"/>
  <c r="C189" i="1"/>
  <c r="B189" i="1"/>
  <c r="C188" i="1"/>
  <c r="D188" i="1" s="1"/>
  <c r="B188" i="1"/>
  <c r="C187" i="1"/>
  <c r="B187" i="1"/>
  <c r="C186" i="1"/>
  <c r="B186" i="1"/>
  <c r="C185" i="1"/>
  <c r="B185" i="1"/>
  <c r="C184" i="1"/>
  <c r="D184" i="1" s="1"/>
  <c r="B184" i="1"/>
  <c r="C183" i="1"/>
  <c r="B183" i="1"/>
  <c r="C182" i="1"/>
  <c r="B182" i="1"/>
  <c r="C181" i="1"/>
  <c r="B181" i="1"/>
  <c r="C180" i="1"/>
  <c r="D180" i="1" s="1"/>
  <c r="B180" i="1"/>
  <c r="C179" i="1"/>
  <c r="B179" i="1"/>
  <c r="C178" i="1"/>
  <c r="B178" i="1"/>
  <c r="C177" i="1"/>
  <c r="B177" i="1"/>
  <c r="C176" i="1"/>
  <c r="D176" i="1" s="1"/>
  <c r="B176" i="1"/>
  <c r="C175" i="1"/>
  <c r="B175" i="1"/>
  <c r="C174" i="1"/>
  <c r="B174" i="1"/>
  <c r="C173" i="1"/>
  <c r="B173" i="1"/>
  <c r="C172" i="1"/>
  <c r="D172" i="1" s="1"/>
  <c r="B172" i="1"/>
  <c r="C171" i="1"/>
  <c r="B171" i="1"/>
  <c r="C170" i="1"/>
  <c r="B170" i="1"/>
  <c r="C169" i="1"/>
  <c r="B169" i="1"/>
  <c r="C168" i="1"/>
  <c r="D168" i="1" s="1"/>
  <c r="B168" i="1"/>
  <c r="C167" i="1"/>
  <c r="B167" i="1"/>
  <c r="C166" i="1"/>
  <c r="B166" i="1"/>
  <c r="C165" i="1"/>
  <c r="B165" i="1"/>
  <c r="C164" i="1"/>
  <c r="D164" i="1" s="1"/>
  <c r="B164" i="1"/>
  <c r="C163" i="1"/>
  <c r="B163" i="1"/>
  <c r="C162" i="1"/>
  <c r="B162" i="1"/>
  <c r="C161" i="1"/>
  <c r="B161" i="1"/>
  <c r="C160" i="1"/>
  <c r="D160" i="1" s="1"/>
  <c r="B160" i="1"/>
  <c r="C159" i="1"/>
  <c r="B159" i="1"/>
  <c r="C158" i="1"/>
  <c r="B158" i="1"/>
  <c r="C157" i="1"/>
  <c r="B157" i="1"/>
  <c r="C156" i="1"/>
  <c r="D156" i="1" s="1"/>
  <c r="B156" i="1"/>
  <c r="C155" i="1"/>
  <c r="B155" i="1"/>
  <c r="C154" i="1"/>
  <c r="B154" i="1"/>
  <c r="C153" i="1"/>
  <c r="B153" i="1"/>
  <c r="C152" i="1"/>
  <c r="D152" i="1" s="1"/>
  <c r="B152" i="1"/>
  <c r="C151" i="1"/>
  <c r="B151" i="1"/>
  <c r="C150" i="1"/>
  <c r="B150" i="1"/>
  <c r="C149" i="1"/>
  <c r="B149" i="1"/>
  <c r="C148" i="1"/>
  <c r="D148" i="1" s="1"/>
  <c r="B148" i="1"/>
  <c r="C147" i="1"/>
  <c r="B147" i="1"/>
  <c r="C146" i="1"/>
  <c r="B146" i="1"/>
  <c r="C145" i="1"/>
  <c r="B145" i="1"/>
  <c r="C144" i="1"/>
  <c r="D144" i="1" s="1"/>
  <c r="B144" i="1"/>
  <c r="C143" i="1"/>
  <c r="B143" i="1"/>
  <c r="C142" i="1"/>
  <c r="B142" i="1"/>
  <c r="C141" i="1"/>
  <c r="B141" i="1"/>
  <c r="C140" i="1"/>
  <c r="D140" i="1" s="1"/>
  <c r="B140" i="1"/>
  <c r="C139" i="1"/>
  <c r="B139" i="1"/>
  <c r="C138" i="1"/>
  <c r="B138" i="1"/>
  <c r="C137" i="1"/>
  <c r="B137" i="1"/>
  <c r="C136" i="1"/>
  <c r="D136" i="1" s="1"/>
  <c r="B136" i="1"/>
  <c r="C135" i="1"/>
  <c r="B135" i="1"/>
  <c r="C134" i="1"/>
  <c r="B134" i="1"/>
  <c r="C133" i="1"/>
  <c r="B133" i="1"/>
  <c r="C132" i="1"/>
  <c r="D132" i="1" s="1"/>
  <c r="B132" i="1"/>
  <c r="C131" i="1"/>
  <c r="B131" i="1"/>
  <c r="C130" i="1"/>
  <c r="B130" i="1"/>
  <c r="C129" i="1"/>
  <c r="B129" i="1"/>
  <c r="C128" i="1"/>
  <c r="D128" i="1" s="1"/>
  <c r="B128" i="1"/>
  <c r="C127" i="1"/>
  <c r="B127" i="1"/>
  <c r="C126" i="1"/>
  <c r="B126" i="1"/>
  <c r="C125" i="1"/>
  <c r="B125" i="1"/>
  <c r="C124" i="1"/>
  <c r="D124" i="1" s="1"/>
  <c r="B124" i="1"/>
  <c r="C123" i="1"/>
  <c r="B123" i="1"/>
  <c r="C122" i="1"/>
  <c r="B122" i="1"/>
  <c r="C121" i="1"/>
  <c r="B121" i="1"/>
  <c r="C120" i="1"/>
  <c r="D120" i="1" s="1"/>
  <c r="B120" i="1"/>
  <c r="C119" i="1"/>
  <c r="B119" i="1"/>
  <c r="C118" i="1"/>
  <c r="B118" i="1"/>
  <c r="C117" i="1"/>
  <c r="B117" i="1"/>
  <c r="C116" i="1"/>
  <c r="D116" i="1" s="1"/>
  <c r="B116" i="1"/>
  <c r="C115" i="1"/>
  <c r="B115" i="1"/>
  <c r="C114" i="1"/>
  <c r="B114" i="1"/>
  <c r="C113" i="1"/>
  <c r="B113" i="1"/>
  <c r="C112" i="1"/>
  <c r="D112" i="1" s="1"/>
  <c r="B112" i="1"/>
  <c r="C111" i="1"/>
  <c r="B111" i="1"/>
  <c r="C110" i="1"/>
  <c r="B110" i="1"/>
  <c r="C109" i="1"/>
  <c r="B109" i="1"/>
  <c r="C108" i="1"/>
  <c r="D108" i="1" s="1"/>
  <c r="B108" i="1"/>
  <c r="C107" i="1"/>
  <c r="B107" i="1"/>
  <c r="C106" i="1"/>
  <c r="B106" i="1"/>
  <c r="C105" i="1"/>
  <c r="B105" i="1"/>
  <c r="C104" i="1"/>
  <c r="D104" i="1" s="1"/>
  <c r="B104" i="1"/>
  <c r="C103" i="1"/>
  <c r="B103" i="1"/>
  <c r="C102" i="1"/>
  <c r="B102" i="1"/>
  <c r="C101" i="1"/>
  <c r="B101" i="1"/>
  <c r="C100" i="1"/>
  <c r="D100" i="1" s="1"/>
  <c r="B100" i="1"/>
  <c r="C99" i="1"/>
  <c r="B99" i="1"/>
  <c r="C98" i="1"/>
  <c r="B98" i="1"/>
  <c r="C97" i="1"/>
  <c r="B97" i="1"/>
  <c r="C96" i="1"/>
  <c r="D96" i="1" s="1"/>
  <c r="B96" i="1"/>
  <c r="C95" i="1"/>
  <c r="B95" i="1"/>
  <c r="C94" i="1"/>
  <c r="B94" i="1"/>
  <c r="C93" i="1"/>
  <c r="B93" i="1"/>
  <c r="C92" i="1"/>
  <c r="D92" i="1" s="1"/>
  <c r="B92" i="1"/>
  <c r="C91" i="1"/>
  <c r="B91" i="1"/>
  <c r="C90" i="1"/>
  <c r="B90" i="1"/>
  <c r="C89" i="1"/>
  <c r="B89" i="1"/>
  <c r="C88" i="1"/>
  <c r="D88" i="1" s="1"/>
  <c r="B88" i="1"/>
  <c r="C87" i="1"/>
  <c r="B87" i="1"/>
  <c r="C86" i="1"/>
  <c r="B86" i="1"/>
  <c r="C85" i="1"/>
  <c r="B85" i="1"/>
  <c r="C84" i="1"/>
  <c r="D84" i="1" s="1"/>
  <c r="B84" i="1"/>
  <c r="C83" i="1"/>
  <c r="B83" i="1"/>
  <c r="C82" i="1"/>
  <c r="B82" i="1"/>
  <c r="C81" i="1"/>
  <c r="B81" i="1"/>
  <c r="C80" i="1"/>
  <c r="D80" i="1" s="1"/>
  <c r="B80" i="1"/>
  <c r="C79" i="1"/>
  <c r="B79" i="1"/>
  <c r="C78" i="1"/>
  <c r="B78" i="1"/>
  <c r="C77" i="1"/>
  <c r="B77" i="1"/>
  <c r="C76" i="1"/>
  <c r="D76" i="1" s="1"/>
  <c r="B76" i="1"/>
  <c r="C75" i="1"/>
  <c r="B75" i="1"/>
  <c r="C74" i="1"/>
  <c r="B74" i="1"/>
  <c r="C73" i="1"/>
  <c r="B73" i="1"/>
  <c r="C72" i="1"/>
  <c r="D72" i="1" s="1"/>
  <c r="B72" i="1"/>
  <c r="C71" i="1"/>
  <c r="B71" i="1"/>
  <c r="C70" i="1"/>
  <c r="B70" i="1"/>
  <c r="C69" i="1"/>
  <c r="B69" i="1"/>
  <c r="C68" i="1"/>
  <c r="D68" i="1" s="1"/>
  <c r="B68" i="1"/>
  <c r="C67" i="1"/>
  <c r="B67" i="1"/>
  <c r="C66" i="1"/>
  <c r="B66" i="1"/>
  <c r="C65" i="1"/>
  <c r="B65" i="1"/>
  <c r="C64" i="1"/>
  <c r="D64" i="1" s="1"/>
  <c r="B64" i="1"/>
  <c r="C63" i="1"/>
  <c r="B63" i="1"/>
  <c r="C62" i="1"/>
  <c r="B62" i="1"/>
  <c r="C61" i="1"/>
  <c r="B61" i="1"/>
  <c r="C60" i="1"/>
  <c r="D60" i="1" s="1"/>
  <c r="B60" i="1"/>
  <c r="C59" i="1"/>
  <c r="B59" i="1"/>
  <c r="C58" i="1"/>
  <c r="B58" i="1"/>
  <c r="C57" i="1"/>
  <c r="B57" i="1"/>
  <c r="C56" i="1"/>
  <c r="D56" i="1" s="1"/>
  <c r="B56" i="1"/>
  <c r="C55" i="1"/>
  <c r="B55" i="1"/>
  <c r="C54" i="1"/>
  <c r="B54" i="1"/>
  <c r="C53" i="1"/>
  <c r="B53" i="1"/>
  <c r="C52" i="1"/>
  <c r="D52" i="1" s="1"/>
  <c r="B52" i="1"/>
  <c r="C51" i="1"/>
  <c r="B51" i="1"/>
  <c r="C50" i="1"/>
  <c r="B50" i="1"/>
  <c r="C49" i="1"/>
  <c r="B49" i="1"/>
  <c r="C48" i="1"/>
  <c r="D48" i="1" s="1"/>
  <c r="B48" i="1"/>
  <c r="C47" i="1"/>
  <c r="B47" i="1"/>
  <c r="C46" i="1"/>
  <c r="B46" i="1"/>
  <c r="C45" i="1"/>
  <c r="B45" i="1"/>
  <c r="C44" i="1"/>
  <c r="D44" i="1" s="1"/>
  <c r="B44" i="1"/>
  <c r="C43" i="1"/>
  <c r="B43" i="1"/>
  <c r="C42" i="1"/>
  <c r="B42" i="1"/>
  <c r="C41" i="1"/>
  <c r="B41" i="1"/>
  <c r="C40" i="1"/>
  <c r="D40" i="1" s="1"/>
  <c r="B40" i="1"/>
  <c r="C39" i="1"/>
  <c r="B39" i="1"/>
  <c r="C38" i="1"/>
  <c r="B38" i="1"/>
  <c r="C37" i="1"/>
  <c r="B37" i="1"/>
  <c r="C36" i="1"/>
  <c r="D36" i="1" s="1"/>
  <c r="B36" i="1"/>
  <c r="C35" i="1"/>
  <c r="B35" i="1"/>
  <c r="C34" i="1"/>
  <c r="B34" i="1"/>
  <c r="C33" i="1"/>
  <c r="B33" i="1"/>
  <c r="C32" i="1"/>
  <c r="D32" i="1" s="1"/>
  <c r="B32" i="1"/>
  <c r="C31" i="1"/>
  <c r="B31" i="1"/>
  <c r="C30" i="1"/>
  <c r="B30" i="1"/>
  <c r="C29" i="1"/>
  <c r="B29" i="1"/>
  <c r="C28" i="1"/>
  <c r="D28" i="1" s="1"/>
  <c r="B28" i="1"/>
  <c r="C27" i="1"/>
  <c r="B27" i="1"/>
  <c r="C26" i="1"/>
  <c r="B26" i="1"/>
  <c r="C25" i="1"/>
  <c r="B25" i="1"/>
  <c r="C24" i="1"/>
  <c r="D24" i="1" s="1"/>
  <c r="B24" i="1"/>
  <c r="C23" i="1"/>
  <c r="B23" i="1"/>
  <c r="C22" i="1"/>
  <c r="B22" i="1"/>
  <c r="C21" i="1"/>
  <c r="B21" i="1"/>
  <c r="C20" i="1"/>
  <c r="D20" i="1" s="1"/>
  <c r="B20" i="1"/>
  <c r="C19" i="1"/>
  <c r="B19" i="1"/>
  <c r="C18" i="1"/>
  <c r="B18" i="1"/>
  <c r="C17" i="1"/>
  <c r="B17" i="1"/>
  <c r="C16" i="1"/>
  <c r="D16" i="1" s="1"/>
  <c r="B16" i="1"/>
  <c r="C15" i="1"/>
  <c r="B15" i="1"/>
  <c r="C14" i="1"/>
  <c r="B14" i="1"/>
  <c r="C13" i="1"/>
  <c r="B13" i="1"/>
  <c r="C12" i="1"/>
  <c r="D12" i="1" s="1"/>
  <c r="B12" i="1"/>
  <c r="D241" i="1" l="1"/>
  <c r="D253" i="1"/>
  <c r="D277" i="1"/>
  <c r="D18" i="2"/>
  <c r="D30" i="2"/>
  <c r="D66" i="2"/>
  <c r="D138" i="2"/>
  <c r="D156" i="2"/>
  <c r="D204" i="2"/>
  <c r="D246" i="2"/>
  <c r="D270" i="2"/>
  <c r="D300" i="2"/>
  <c r="D133" i="1"/>
  <c r="D308" i="2"/>
  <c r="D36" i="2"/>
  <c r="D72" i="2"/>
  <c r="D80" i="2"/>
  <c r="D84" i="2"/>
  <c r="D32" i="2"/>
  <c r="D44" i="2"/>
  <c r="D45" i="2"/>
  <c r="D53" i="2"/>
  <c r="D12" i="2"/>
  <c r="D16" i="2"/>
  <c r="D24" i="2"/>
  <c r="D263" i="1"/>
  <c r="D231" i="1"/>
  <c r="D190" i="2"/>
  <c r="D194" i="2"/>
  <c r="D198" i="2"/>
  <c r="D202" i="2"/>
  <c r="D258" i="2"/>
  <c r="D13" i="2"/>
  <c r="D25" i="2"/>
  <c r="D29" i="2"/>
  <c r="D33" i="2"/>
  <c r="D37" i="2"/>
  <c r="D41" i="2"/>
  <c r="D15" i="2"/>
  <c r="D51" i="2"/>
  <c r="D99" i="2"/>
  <c r="D107" i="2"/>
  <c r="D115" i="2"/>
  <c r="D119" i="2"/>
  <c r="D135" i="2"/>
  <c r="D304" i="2"/>
  <c r="D163" i="2"/>
  <c r="D291" i="2"/>
  <c r="D236" i="2"/>
  <c r="D312" i="2"/>
  <c r="D153" i="2"/>
  <c r="D157" i="2"/>
  <c r="D161" i="2"/>
  <c r="D165" i="2"/>
  <c r="D169" i="2"/>
  <c r="D177" i="2"/>
  <c r="D181" i="2"/>
  <c r="D241" i="2"/>
  <c r="D245" i="2"/>
  <c r="D285" i="2"/>
  <c r="D293" i="2"/>
  <c r="D297" i="2"/>
  <c r="D301" i="2"/>
  <c r="D305" i="2"/>
  <c r="D90" i="2"/>
  <c r="D98" i="2"/>
  <c r="D102" i="2"/>
  <c r="D106" i="2"/>
  <c r="D110" i="2"/>
  <c r="D114" i="2"/>
  <c r="D211" i="1"/>
  <c r="D105" i="1"/>
  <c r="D58" i="1"/>
  <c r="D147" i="1"/>
  <c r="D155" i="1"/>
  <c r="D34" i="1"/>
  <c r="D47" i="1"/>
  <c r="D51" i="1"/>
  <c r="D142" i="1"/>
  <c r="D233" i="1"/>
  <c r="A19" i="4"/>
  <c r="B18" i="4"/>
  <c r="C18" i="4" s="1"/>
  <c r="K18" i="4"/>
  <c r="B16" i="3"/>
  <c r="C16" i="3" s="1"/>
  <c r="A17" i="3"/>
  <c r="D55" i="2"/>
  <c r="D59" i="2"/>
  <c r="D71" i="2"/>
  <c r="D149" i="2"/>
  <c r="D173" i="2"/>
  <c r="D221" i="2"/>
  <c r="D229" i="2"/>
  <c r="D233" i="2"/>
  <c r="D248" i="2"/>
  <c r="D252" i="2"/>
  <c r="D260" i="2"/>
  <c r="D20" i="2"/>
  <c r="D28" i="2"/>
  <c r="D237" i="2"/>
  <c r="D273" i="2"/>
  <c r="D49" i="2"/>
  <c r="D60" i="2"/>
  <c r="D76" i="2"/>
  <c r="D214" i="2"/>
  <c r="D277" i="2"/>
  <c r="D21" i="2"/>
  <c r="D61" i="2"/>
  <c r="D116" i="2"/>
  <c r="D136" i="2"/>
  <c r="D144" i="2"/>
  <c r="D219" i="2"/>
  <c r="D227" i="2"/>
  <c r="D238" i="2"/>
  <c r="D266" i="2"/>
  <c r="D89" i="2"/>
  <c r="D93" i="2"/>
  <c r="D97" i="2"/>
  <c r="D101" i="2"/>
  <c r="D105" i="2"/>
  <c r="D109" i="2"/>
  <c r="D113" i="2"/>
  <c r="D176" i="2"/>
  <c r="D180" i="2"/>
  <c r="D62" i="2"/>
  <c r="D125" i="2"/>
  <c r="D184" i="2"/>
  <c r="D188" i="2"/>
  <c r="D196" i="2"/>
  <c r="D208" i="2"/>
  <c r="D212" i="2"/>
  <c r="D283" i="2"/>
  <c r="D26" i="2"/>
  <c r="D34" i="2"/>
  <c r="D42" i="2"/>
  <c r="D68" i="2"/>
  <c r="D117" i="2"/>
  <c r="D132" i="2"/>
  <c r="D154" i="2"/>
  <c r="D162" i="2"/>
  <c r="D166" i="2"/>
  <c r="D170" i="2"/>
  <c r="D189" i="2"/>
  <c r="D197" i="2"/>
  <c r="D201" i="2"/>
  <c r="D216" i="2"/>
  <c r="D220" i="2"/>
  <c r="D228" i="2"/>
  <c r="D251" i="2"/>
  <c r="D259" i="2"/>
  <c r="D290" i="2"/>
  <c r="D298" i="2"/>
  <c r="D35" i="2"/>
  <c r="D43" i="2"/>
  <c r="D54" i="2"/>
  <c r="D58" i="2"/>
  <c r="D79" i="2"/>
  <c r="D118" i="2"/>
  <c r="D122" i="2"/>
  <c r="D143" i="2"/>
  <c r="D209" i="2"/>
  <c r="D240" i="2"/>
  <c r="D244" i="2"/>
  <c r="D272" i="2"/>
  <c r="D276" i="2"/>
  <c r="D52" i="2"/>
  <c r="D63" i="2"/>
  <c r="D88" i="2"/>
  <c r="D96" i="2"/>
  <c r="D100" i="2"/>
  <c r="D108" i="2"/>
  <c r="D127" i="2"/>
  <c r="D152" i="2"/>
  <c r="D160" i="2"/>
  <c r="D164" i="2"/>
  <c r="D183" i="2"/>
  <c r="D187" i="2"/>
  <c r="D195" i="2"/>
  <c r="D226" i="2"/>
  <c r="D234" i="2"/>
  <c r="D253" i="2"/>
  <c r="D261" i="2"/>
  <c r="D265" i="2"/>
  <c r="D280" i="2"/>
  <c r="D284" i="2"/>
  <c r="D292" i="2"/>
  <c r="D31" i="2"/>
  <c r="D48" i="2"/>
  <c r="D65" i="2"/>
  <c r="D75" i="2"/>
  <c r="D78" i="2"/>
  <c r="D95" i="2"/>
  <c r="D112" i="2"/>
  <c r="D129" i="2"/>
  <c r="D139" i="2"/>
  <c r="D142" i="2"/>
  <c r="D159" i="2"/>
  <c r="D215" i="2"/>
  <c r="D222" i="2"/>
  <c r="D247" i="2"/>
  <c r="D254" i="2"/>
  <c r="D279" i="2"/>
  <c r="D286" i="2"/>
  <c r="D311" i="2"/>
  <c r="D38" i="2"/>
  <c r="D123" i="2"/>
  <c r="D126" i="2"/>
  <c r="D191" i="2"/>
  <c r="D223" i="2"/>
  <c r="D230" i="2"/>
  <c r="D255" i="2"/>
  <c r="D262" i="2"/>
  <c r="D287" i="2"/>
  <c r="D294" i="2"/>
  <c r="D19" i="2"/>
  <c r="D39" i="2"/>
  <c r="D56" i="2"/>
  <c r="D73" i="2"/>
  <c r="D83" i="2"/>
  <c r="D86" i="2"/>
  <c r="D103" i="2"/>
  <c r="D120" i="2"/>
  <c r="D137" i="2"/>
  <c r="D147" i="2"/>
  <c r="D150" i="2"/>
  <c r="D167" i="2"/>
  <c r="D171" i="2"/>
  <c r="D174" i="2"/>
  <c r="D178" i="2"/>
  <c r="D185" i="2"/>
  <c r="D192" i="2"/>
  <c r="D203" i="2"/>
  <c r="D206" i="2"/>
  <c r="D210" i="2"/>
  <c r="D217" i="2"/>
  <c r="D224" i="2"/>
  <c r="D235" i="2"/>
  <c r="D242" i="2"/>
  <c r="D249" i="2"/>
  <c r="D256" i="2"/>
  <c r="D267" i="2"/>
  <c r="D274" i="2"/>
  <c r="D281" i="2"/>
  <c r="D288" i="2"/>
  <c r="D299" i="2"/>
  <c r="D306" i="2"/>
  <c r="D313" i="2"/>
  <c r="D23" i="2"/>
  <c r="D40" i="2"/>
  <c r="D46" i="2"/>
  <c r="D57" i="2"/>
  <c r="D67" i="2"/>
  <c r="D70" i="2"/>
  <c r="D87" i="2"/>
  <c r="D104" i="2"/>
  <c r="D121" i="2"/>
  <c r="D131" i="2"/>
  <c r="D134" i="2"/>
  <c r="D151" i="2"/>
  <c r="D168" i="2"/>
  <c r="D175" i="2"/>
  <c r="D179" i="2"/>
  <c r="D182" i="2"/>
  <c r="D186" i="2"/>
  <c r="D193" i="2"/>
  <c r="D200" i="2"/>
  <c r="D211" i="2"/>
  <c r="D218" i="2"/>
  <c r="D225" i="2"/>
  <c r="D232" i="2"/>
  <c r="D243" i="2"/>
  <c r="D250" i="2"/>
  <c r="D257" i="2"/>
  <c r="D264" i="2"/>
  <c r="D275" i="2"/>
  <c r="D282" i="2"/>
  <c r="D289" i="2"/>
  <c r="D296" i="2"/>
  <c r="D307" i="2"/>
  <c r="D314" i="2"/>
  <c r="D17" i="2"/>
  <c r="D27" i="2"/>
  <c r="D47" i="2"/>
  <c r="D64" i="2"/>
  <c r="D81" i="2"/>
  <c r="D91" i="2"/>
  <c r="D94" i="2"/>
  <c r="D111" i="2"/>
  <c r="D128" i="2"/>
  <c r="D145" i="2"/>
  <c r="D155" i="2"/>
  <c r="D158" i="2"/>
  <c r="D226" i="1"/>
  <c r="D201" i="1"/>
  <c r="D29" i="1"/>
  <c r="D199" i="1"/>
  <c r="D97" i="1"/>
  <c r="D19" i="1"/>
  <c r="D27" i="1"/>
  <c r="D86" i="1"/>
  <c r="D90" i="1"/>
  <c r="D91" i="1"/>
  <c r="D129" i="1"/>
  <c r="D137" i="1"/>
  <c r="D238" i="1"/>
  <c r="D250" i="1"/>
  <c r="D118" i="1"/>
  <c r="D130" i="1"/>
  <c r="D161" i="1"/>
  <c r="D169" i="1"/>
  <c r="D251" i="1"/>
  <c r="D15" i="1"/>
  <c r="D283" i="1"/>
  <c r="D111" i="1"/>
  <c r="D115" i="1"/>
  <c r="D123" i="1"/>
  <c r="D162" i="1"/>
  <c r="D213" i="1"/>
  <c r="D33" i="1"/>
  <c r="D41" i="1"/>
  <c r="D194" i="1"/>
  <c r="D22" i="1"/>
  <c r="D26" i="1"/>
  <c r="D65" i="1"/>
  <c r="D73" i="1"/>
  <c r="D179" i="1"/>
  <c r="D218" i="1"/>
  <c r="D265" i="1"/>
  <c r="D54" i="1"/>
  <c r="D61" i="1"/>
  <c r="D122" i="1"/>
  <c r="D149" i="1"/>
  <c r="D187" i="1"/>
  <c r="D206" i="1"/>
  <c r="D225" i="1"/>
  <c r="D270" i="1"/>
  <c r="D278" i="1"/>
  <c r="D282" i="1"/>
  <c r="D279" i="1"/>
  <c r="D59" i="1"/>
  <c r="D66" i="1"/>
  <c r="D93" i="1"/>
  <c r="D135" i="1"/>
  <c r="D154" i="1"/>
  <c r="D181" i="1"/>
  <c r="D219" i="1"/>
  <c r="D245" i="1"/>
  <c r="D257" i="1"/>
  <c r="D174" i="1"/>
  <c r="D193" i="1"/>
  <c r="D79" i="1"/>
  <c r="D83" i="1"/>
  <c r="D98" i="1"/>
  <c r="D125" i="1"/>
  <c r="D167" i="1"/>
  <c r="D186" i="1"/>
  <c r="D243" i="1"/>
  <c r="D258" i="1"/>
  <c r="D13" i="1"/>
  <c r="D31" i="1"/>
  <c r="D38" i="1"/>
  <c r="D45" i="1"/>
  <c r="D63" i="1"/>
  <c r="D70" i="1"/>
  <c r="D77" i="1"/>
  <c r="D95" i="1"/>
  <c r="D102" i="1"/>
  <c r="D109" i="1"/>
  <c r="D127" i="1"/>
  <c r="D134" i="1"/>
  <c r="D141" i="1"/>
  <c r="D159" i="1"/>
  <c r="D166" i="1"/>
  <c r="D173" i="1"/>
  <c r="D191" i="1"/>
  <c r="D198" i="1"/>
  <c r="D205" i="1"/>
  <c r="D223" i="1"/>
  <c r="D230" i="1"/>
  <c r="D237" i="1"/>
  <c r="D255" i="1"/>
  <c r="D262" i="1"/>
  <c r="D286" i="1"/>
  <c r="D17" i="1"/>
  <c r="D35" i="1"/>
  <c r="D42" i="1"/>
  <c r="D49" i="1"/>
  <c r="D67" i="1"/>
  <c r="D74" i="1"/>
  <c r="D81" i="1"/>
  <c r="D99" i="1"/>
  <c r="D106" i="1"/>
  <c r="D113" i="1"/>
  <c r="D131" i="1"/>
  <c r="D138" i="1"/>
  <c r="D145" i="1"/>
  <c r="D163" i="1"/>
  <c r="D170" i="1"/>
  <c r="D177" i="1"/>
  <c r="D195" i="1"/>
  <c r="D202" i="1"/>
  <c r="D227" i="1"/>
  <c r="D234" i="1"/>
  <c r="D259" i="1"/>
  <c r="D266" i="1"/>
  <c r="D14" i="1"/>
  <c r="D21" i="1"/>
  <c r="D39" i="1"/>
  <c r="D46" i="1"/>
  <c r="D53" i="1"/>
  <c r="D71" i="1"/>
  <c r="D78" i="1"/>
  <c r="D85" i="1"/>
  <c r="D103" i="1"/>
  <c r="D110" i="1"/>
  <c r="D117" i="1"/>
  <c r="D287" i="1"/>
  <c r="D18" i="1"/>
  <c r="D25" i="1"/>
  <c r="D43" i="1"/>
  <c r="D50" i="1"/>
  <c r="D57" i="1"/>
  <c r="D75" i="1"/>
  <c r="D82" i="1"/>
  <c r="D89" i="1"/>
  <c r="D107" i="1"/>
  <c r="D114" i="1"/>
  <c r="D121" i="1"/>
  <c r="D139" i="1"/>
  <c r="D146" i="1"/>
  <c r="D153" i="1"/>
  <c r="D171" i="1"/>
  <c r="D178" i="1"/>
  <c r="D185" i="1"/>
  <c r="D203" i="1"/>
  <c r="D210" i="1"/>
  <c r="D217" i="1"/>
  <c r="D235" i="1"/>
  <c r="D242" i="1"/>
  <c r="D249" i="1"/>
  <c r="D267" i="1"/>
  <c r="D143" i="1"/>
  <c r="D150" i="1"/>
  <c r="D157" i="1"/>
  <c r="D175" i="1"/>
  <c r="D182" i="1"/>
  <c r="D189" i="1"/>
  <c r="D207" i="1"/>
  <c r="D214" i="1"/>
  <c r="D221" i="1"/>
  <c r="D239" i="1"/>
  <c r="D246" i="1"/>
  <c r="D271" i="1"/>
  <c r="D274" i="1"/>
  <c r="D23" i="1"/>
  <c r="D30" i="1"/>
  <c r="D37" i="1"/>
  <c r="D55" i="1"/>
  <c r="D62" i="1"/>
  <c r="D69" i="1"/>
  <c r="D87" i="1"/>
  <c r="D94" i="1"/>
  <c r="D101" i="1"/>
  <c r="D119" i="1"/>
  <c r="D126" i="1"/>
  <c r="D151" i="1"/>
  <c r="D158" i="1"/>
  <c r="D165" i="1"/>
  <c r="D183" i="1"/>
  <c r="D190" i="1"/>
  <c r="D197" i="1"/>
  <c r="D215" i="1"/>
  <c r="D222" i="1"/>
  <c r="D229" i="1"/>
  <c r="D247" i="1"/>
  <c r="D254" i="1"/>
  <c r="D275" i="1"/>
  <c r="D8" i="1" l="1"/>
  <c r="D8" i="2"/>
  <c r="B19" i="4"/>
  <c r="C19" i="4" s="1"/>
  <c r="A20" i="4"/>
  <c r="K19" i="4"/>
  <c r="A18" i="3"/>
  <c r="B17" i="3"/>
  <c r="C17" i="3" s="1"/>
  <c r="B20" i="4" l="1"/>
  <c r="C20" i="4" s="1"/>
  <c r="A21" i="4"/>
  <c r="K20" i="4"/>
  <c r="B18" i="3"/>
  <c r="C18" i="3" s="1"/>
  <c r="A19" i="3"/>
  <c r="K21" i="4" l="1"/>
  <c r="B21" i="4"/>
  <c r="C21" i="4" s="1"/>
  <c r="A22" i="4"/>
  <c r="B19" i="3"/>
  <c r="C19" i="3" s="1"/>
  <c r="A20" i="3"/>
  <c r="A23" i="4" l="1"/>
  <c r="B22" i="4"/>
  <c r="C22" i="4" s="1"/>
  <c r="K22" i="4"/>
  <c r="A21" i="3"/>
  <c r="B20" i="3"/>
  <c r="C20" i="3" s="1"/>
  <c r="K23" i="4" l="1"/>
  <c r="B23" i="4"/>
  <c r="C23" i="4" s="1"/>
  <c r="A24" i="4"/>
  <c r="A22" i="3"/>
  <c r="B21" i="3"/>
  <c r="C21" i="3" s="1"/>
  <c r="B24" i="4" l="1"/>
  <c r="C24" i="4" s="1"/>
  <c r="A25" i="4"/>
  <c r="K24" i="4"/>
  <c r="B22" i="3"/>
  <c r="C22" i="3" s="1"/>
  <c r="A23" i="3"/>
  <c r="K25" i="4" l="1"/>
  <c r="A26" i="4"/>
  <c r="B25" i="4"/>
  <c r="C25" i="4" s="1"/>
  <c r="B23" i="3"/>
  <c r="C23" i="3" s="1"/>
  <c r="A24" i="3"/>
  <c r="K26" i="4" l="1"/>
  <c r="A27" i="4"/>
  <c r="B26" i="4"/>
  <c r="C26" i="4" s="1"/>
  <c r="B24" i="3"/>
  <c r="C24" i="3" s="1"/>
  <c r="A25" i="3"/>
  <c r="B27" i="4" l="1"/>
  <c r="C27" i="4" s="1"/>
  <c r="A28" i="4"/>
  <c r="K27" i="4"/>
  <c r="A26" i="3"/>
  <c r="B25" i="3"/>
  <c r="C25" i="3" s="1"/>
  <c r="K28" i="4" l="1"/>
  <c r="B28" i="4"/>
  <c r="C28" i="4" s="1"/>
  <c r="A29" i="4"/>
  <c r="A27" i="3"/>
  <c r="B26" i="3"/>
  <c r="C26" i="3" s="1"/>
  <c r="B29" i="4" l="1"/>
  <c r="C29" i="4" s="1"/>
  <c r="A30" i="4"/>
  <c r="K29" i="4"/>
  <c r="B27" i="3"/>
  <c r="C27" i="3" s="1"/>
  <c r="A28" i="3"/>
  <c r="A31" i="4" l="1"/>
  <c r="B30" i="4"/>
  <c r="C30" i="4" s="1"/>
  <c r="K30" i="4"/>
  <c r="A29" i="3"/>
  <c r="B28" i="3"/>
  <c r="C28" i="3" s="1"/>
  <c r="K31" i="4" l="1"/>
  <c r="B31" i="4"/>
  <c r="C31" i="4" s="1"/>
  <c r="A32" i="4"/>
  <c r="A30" i="3"/>
  <c r="B29" i="3"/>
  <c r="C29" i="3" s="1"/>
  <c r="K32" i="4" l="1"/>
  <c r="B32" i="4"/>
  <c r="C32" i="4" s="1"/>
  <c r="A33" i="4"/>
  <c r="B30" i="3"/>
  <c r="C30" i="3" s="1"/>
  <c r="A31" i="3"/>
  <c r="K33" i="4" l="1"/>
  <c r="B33" i="4"/>
  <c r="C33" i="4" s="1"/>
  <c r="A34" i="4"/>
  <c r="B31" i="3"/>
  <c r="C31" i="3" s="1"/>
  <c r="A32" i="3"/>
  <c r="K34" i="4" l="1"/>
  <c r="A35" i="4"/>
  <c r="B34" i="4"/>
  <c r="C34" i="4" s="1"/>
  <c r="B32" i="3"/>
  <c r="C32" i="3" s="1"/>
  <c r="A33" i="3"/>
  <c r="B35" i="4" l="1"/>
  <c r="C35" i="4" s="1"/>
  <c r="F14" i="4" s="1"/>
  <c r="A34" i="3"/>
  <c r="B33" i="3"/>
  <c r="C33" i="3" s="1"/>
  <c r="E19" i="4" l="1"/>
  <c r="F15" i="4"/>
  <c r="F16" i="4" s="1"/>
  <c r="L34" i="4" s="1"/>
  <c r="M34" i="4" s="1"/>
  <c r="A35" i="3"/>
  <c r="B34" i="3"/>
  <c r="C34" i="3" s="1"/>
  <c r="L17" i="4" l="1"/>
  <c r="B35" i="3"/>
  <c r="C35" i="3" s="1"/>
  <c r="F12" i="3" s="1"/>
  <c r="F13" i="3" s="1"/>
  <c r="F14" i="3" l="1"/>
  <c r="H12" i="3" s="1"/>
  <c r="M17" i="4"/>
  <c r="L15" i="4"/>
  <c r="M15" i="4" s="1"/>
  <c r="L33" i="4"/>
  <c r="M33" i="4" s="1"/>
  <c r="L32" i="4"/>
  <c r="M32" i="4" s="1"/>
  <c r="L31" i="4"/>
  <c r="M31" i="4" s="1"/>
  <c r="L21" i="4"/>
  <c r="M21" i="4" s="1"/>
  <c r="L30" i="4"/>
  <c r="M30" i="4" s="1"/>
  <c r="L20" i="4"/>
  <c r="M20" i="4" s="1"/>
  <c r="L19" i="4"/>
  <c r="M19" i="4" s="1"/>
  <c r="L26" i="4"/>
  <c r="M26" i="4" s="1"/>
  <c r="L18" i="4"/>
  <c r="M18" i="4" s="1"/>
  <c r="L16" i="4"/>
  <c r="M16" i="4" s="1"/>
  <c r="L28" i="4"/>
  <c r="M28" i="4" s="1"/>
  <c r="L27" i="4"/>
  <c r="M27" i="4" s="1"/>
  <c r="L24" i="4"/>
  <c r="M24" i="4" s="1"/>
  <c r="L23" i="4"/>
  <c r="M23" i="4" s="1"/>
  <c r="L25" i="4"/>
  <c r="M25" i="4" s="1"/>
  <c r="L22" i="4"/>
  <c r="M22" i="4" s="1"/>
  <c r="L14" i="4"/>
  <c r="M14" i="4" s="1"/>
  <c r="L29" i="4"/>
  <c r="M29" i="4" s="1"/>
  <c r="P14" i="4" l="1"/>
  <c r="P15" i="4" l="1"/>
  <c r="D10" i="4" s="1"/>
  <c r="S12" i="4" s="1"/>
  <c r="E23" i="4" l="1"/>
  <c r="O18" i="4"/>
</calcChain>
</file>

<file path=xl/sharedStrings.xml><?xml version="1.0" encoding="utf-8"?>
<sst xmlns="http://schemas.openxmlformats.org/spreadsheetml/2006/main" count="101" uniqueCount="66">
  <si>
    <t>mean</t>
  </si>
  <si>
    <t>h1</t>
  </si>
  <si>
    <t>b</t>
  </si>
  <si>
    <t>L2</t>
  </si>
  <si>
    <t>sigma</t>
  </si>
  <si>
    <t>h2</t>
  </si>
  <si>
    <t>L1</t>
  </si>
  <si>
    <t>F_(L2+1)(S2)</t>
  </si>
  <si>
    <t>S2</t>
  </si>
  <si>
    <t>Solver</t>
  </si>
  <si>
    <t>S1</t>
  </si>
  <si>
    <t>x</t>
  </si>
  <si>
    <t>f_(L2+1)</t>
  </si>
  <si>
    <t>F_L1</t>
  </si>
  <si>
    <t>&gt;=0.95</t>
  </si>
  <si>
    <t>b=0.95*h2/0.05</t>
  </si>
  <si>
    <t>M</t>
  </si>
  <si>
    <t xml:space="preserve">Std </t>
  </si>
  <si>
    <t>F_L1*f_(L2+1)</t>
  </si>
  <si>
    <t>=0</t>
  </si>
  <si>
    <t>Decision Var</t>
  </si>
  <si>
    <t>Lambda</t>
  </si>
  <si>
    <t>Consider</t>
  </si>
  <si>
    <t>shortest and longest possible lead time</t>
  </si>
  <si>
    <t>hW</t>
  </si>
  <si>
    <t>hR</t>
  </si>
  <si>
    <t>BOUNDS</t>
  </si>
  <si>
    <t>LW</t>
  </si>
  <si>
    <t>L_min</t>
  </si>
  <si>
    <t>LR</t>
  </si>
  <si>
    <t>L_max</t>
  </si>
  <si>
    <t>L</t>
  </si>
  <si>
    <t>SR</t>
  </si>
  <si>
    <t>Retailer</t>
  </si>
  <si>
    <t>j</t>
  </si>
  <si>
    <t>P{D(L)=S-j}</t>
  </si>
  <si>
    <t>j*P{D(L)=S-j}</t>
  </si>
  <si>
    <t>E(IL+)</t>
  </si>
  <si>
    <t>E(IL-)</t>
  </si>
  <si>
    <t>Cost(Retailer)</t>
  </si>
  <si>
    <t>METRIC</t>
  </si>
  <si>
    <t>S_R_min</t>
  </si>
  <si>
    <t>S_W_max</t>
  </si>
  <si>
    <t>S_R_max</t>
  </si>
  <si>
    <t>S_W_min</t>
  </si>
  <si>
    <t>lambda</t>
  </si>
  <si>
    <t>L_W</t>
  </si>
  <si>
    <t>L_R</t>
  </si>
  <si>
    <t>h_W</t>
  </si>
  <si>
    <t>S_R</t>
  </si>
  <si>
    <t>h_R</t>
  </si>
  <si>
    <t>S_W</t>
  </si>
  <si>
    <t>Overall Cost</t>
  </si>
  <si>
    <t>Warehouse</t>
  </si>
  <si>
    <t>E(Li)</t>
  </si>
  <si>
    <t>Cost of Retailer</t>
  </si>
  <si>
    <t>L_min (2)</t>
  </si>
  <si>
    <t>L_max (3)</t>
  </si>
  <si>
    <t>Overall Cost Fn</t>
  </si>
  <si>
    <t>Cost of Warehouse</t>
  </si>
  <si>
    <t>SR_LB</t>
  </si>
  <si>
    <t>SR_UB</t>
  </si>
  <si>
    <t>Total Cost</t>
  </si>
  <si>
    <t>W Bound</t>
  </si>
  <si>
    <t>Min ?</t>
  </si>
  <si>
    <r>
      <t>Cost function of retailer is</t>
    </r>
    <r>
      <rPr>
        <b/>
        <sz val="9"/>
        <color theme="1"/>
        <rFont val="Calibri"/>
        <family val="2"/>
        <scheme val="minor"/>
      </rPr>
      <t xml:space="preserve"> convex</t>
    </r>
    <r>
      <rPr>
        <sz val="9"/>
        <color theme="1"/>
        <rFont val="Calibri"/>
        <family val="2"/>
        <scheme val="minor"/>
      </rPr>
      <t xml:space="preserve"> therefore if it starts increasing we shouldn't further increase S(R)!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</si>
</sst>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quotePrefix="1" applyFont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3" borderId="0" xfId="0" applyFont="1" applyFill="1"/>
    <xf numFmtId="164" fontId="2" fillId="3" borderId="0" xfId="0" applyNumberFormat="1" applyFont="1" applyFill="1"/>
    <xf numFmtId="0" fontId="0" fillId="0" borderId="2" xfId="0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1" fillId="5" borderId="0" xfId="0" applyNumberFormat="1" applyFont="1" applyFill="1"/>
    <xf numFmtId="164" fontId="0" fillId="5" borderId="0" xfId="0" applyNumberFormat="1" applyFill="1"/>
    <xf numFmtId="0" fontId="3" fillId="4" borderId="0" xfId="0" applyFont="1" applyFill="1" applyAlignment="1">
      <alignment horizontal="center"/>
    </xf>
    <xf numFmtId="0" fontId="0" fillId="0" borderId="0" xfId="0" quotePrefix="1"/>
    <xf numFmtId="0" fontId="3" fillId="5" borderId="0" xfId="0" applyFont="1" applyFill="1" applyAlignment="1">
      <alignment horizontal="center"/>
    </xf>
    <xf numFmtId="0" fontId="0" fillId="0" borderId="12" xfId="0" applyBorder="1"/>
    <xf numFmtId="0" fontId="0" fillId="0" borderId="11" xfId="0" applyBorder="1"/>
    <xf numFmtId="0" fontId="4" fillId="0" borderId="0" xfId="0" applyFont="1"/>
    <xf numFmtId="0" fontId="0" fillId="6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5" fillId="3" borderId="0" xfId="0" applyFont="1" applyFill="1"/>
    <xf numFmtId="0" fontId="5" fillId="3" borderId="15" xfId="0" applyFont="1" applyFill="1" applyBorder="1" applyAlignment="1">
      <alignment horizontal="center"/>
    </xf>
    <xf numFmtId="0" fontId="0" fillId="0" borderId="15" xfId="0" applyBorder="1"/>
    <xf numFmtId="165" fontId="0" fillId="5" borderId="0" xfId="0" applyNumberFormat="1" applyFill="1"/>
    <xf numFmtId="165" fontId="1" fillId="5" borderId="0" xfId="0" applyNumberFormat="1" applyFont="1" applyFill="1"/>
    <xf numFmtId="0" fontId="0" fillId="5" borderId="0" xfId="0" applyFill="1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/>
    </xf>
    <xf numFmtId="2" fontId="0" fillId="0" borderId="15" xfId="0" applyNumberFormat="1" applyBorder="1"/>
    <xf numFmtId="2" fontId="4" fillId="4" borderId="15" xfId="0" applyNumberFormat="1" applyFont="1" applyFill="1" applyBorder="1"/>
    <xf numFmtId="0" fontId="8" fillId="0" borderId="0" xfId="0" applyFont="1"/>
    <xf numFmtId="0" fontId="8" fillId="0" borderId="0" xfId="0" applyFont="1" applyAlignment="1">
      <alignment vertical="top" wrapText="1"/>
    </xf>
    <xf numFmtId="0" fontId="5" fillId="3" borderId="16" xfId="0" applyFont="1" applyFill="1" applyBorder="1"/>
    <xf numFmtId="0" fontId="0" fillId="0" borderId="17" xfId="0" applyBorder="1"/>
    <xf numFmtId="0" fontId="5" fillId="3" borderId="18" xfId="0" applyFont="1" applyFill="1" applyBorder="1"/>
    <xf numFmtId="0" fontId="0" fillId="0" borderId="19" xfId="0" applyBorder="1"/>
    <xf numFmtId="0" fontId="6" fillId="5" borderId="18" xfId="0" applyFont="1" applyFill="1" applyBorder="1"/>
    <xf numFmtId="0" fontId="0" fillId="4" borderId="19" xfId="0" applyFill="1" applyBorder="1"/>
    <xf numFmtId="0" fontId="6" fillId="5" borderId="20" xfId="0" applyFont="1" applyFill="1" applyBorder="1"/>
    <xf numFmtId="0" fontId="0" fillId="4" borderId="21" xfId="0" applyFill="1" applyBorder="1"/>
    <xf numFmtId="0" fontId="7" fillId="7" borderId="18" xfId="0" applyFont="1" applyFill="1" applyBorder="1"/>
    <xf numFmtId="0" fontId="6" fillId="4" borderId="19" xfId="0" applyFont="1" applyFill="1" applyBorder="1"/>
    <xf numFmtId="0" fontId="7" fillId="7" borderId="20" xfId="0" applyFont="1" applyFill="1" applyBorder="1"/>
    <xf numFmtId="0" fontId="6" fillId="4" borderId="21" xfId="0" applyFont="1" applyFill="1" applyBorder="1"/>
    <xf numFmtId="0" fontId="2" fillId="3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4" fillId="0" borderId="15" xfId="0" applyFont="1" applyBorder="1"/>
    <xf numFmtId="0" fontId="10" fillId="0" borderId="0" xfId="0" applyFont="1"/>
    <xf numFmtId="0" fontId="11" fillId="5" borderId="18" xfId="0" applyFont="1" applyFill="1" applyBorder="1"/>
    <xf numFmtId="0" fontId="0" fillId="5" borderId="19" xfId="0" applyFill="1" applyBorder="1"/>
    <xf numFmtId="0" fontId="2" fillId="3" borderId="15" xfId="0" applyFont="1" applyFill="1" applyBorder="1" applyAlignment="1">
      <alignment horizontal="center"/>
    </xf>
    <xf numFmtId="0" fontId="5" fillId="3" borderId="15" xfId="0" applyFont="1" applyFill="1" applyBorder="1"/>
    <xf numFmtId="0" fontId="4" fillId="4" borderId="13" xfId="0" applyFont="1" applyFill="1" applyBorder="1" applyAlignment="1">
      <alignment horizontal="center"/>
    </xf>
    <xf numFmtId="165" fontId="4" fillId="5" borderId="14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19" xfId="0" applyNumberFormat="1" applyBorder="1"/>
    <xf numFmtId="164" fontId="0" fillId="0" borderId="1" xfId="0" applyNumberFormat="1" applyBorder="1"/>
    <xf numFmtId="164" fontId="0" fillId="0" borderId="21" xfId="0" applyNumberFormat="1" applyBorder="1"/>
    <xf numFmtId="164" fontId="0" fillId="5" borderId="19" xfId="0" applyNumberFormat="1" applyFill="1" applyBorder="1"/>
    <xf numFmtId="164" fontId="4" fillId="5" borderId="0" xfId="0" applyNumberFormat="1" applyFont="1" applyFill="1"/>
    <xf numFmtId="164" fontId="0" fillId="5" borderId="1" xfId="0" applyNumberFormat="1" applyFill="1" applyBorder="1"/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3" fillId="0" borderId="15" xfId="0" applyNumberFormat="1" applyFont="1" applyBorder="1"/>
    <xf numFmtId="165" fontId="4" fillId="5" borderId="0" xfId="0" applyNumberFormat="1" applyFont="1" applyFill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2" fontId="4" fillId="4" borderId="29" xfId="0" applyNumberFormat="1" applyFont="1" applyFill="1" applyBorder="1" applyAlignment="1">
      <alignment horizontal="center"/>
    </xf>
    <xf numFmtId="0" fontId="12" fillId="4" borderId="0" xfId="0" applyFont="1" applyFill="1"/>
    <xf numFmtId="165" fontId="12" fillId="4" borderId="0" xfId="0" applyNumberFormat="1" applyFont="1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0" fontId="2" fillId="3" borderId="31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S_R</a:t>
            </a:r>
            <a:r>
              <a:rPr lang="en-US" baseline="0"/>
              <a:t> Bounds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 3) Bounds'!$I$11</c:f>
              <c:strCache>
                <c:ptCount val="1"/>
                <c:pt idx="0">
                  <c:v>L_min (2)</c:v>
                </c:pt>
              </c:strCache>
            </c:strRef>
          </c:tx>
          <c:spPr>
            <a:ln w="158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4"/>
            <c:marker>
              <c:symbol val="x"/>
              <c:size val="9"/>
              <c:spPr>
                <a:noFill/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FFC-4CCB-8745-D0345D6526D5}"/>
              </c:ext>
            </c:extLst>
          </c:dPt>
          <c:cat>
            <c:numRef>
              <c:f>'Ex 3) Bounds'!$H$13:$H$35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'Ex 3) Bounds'!$I$13:$I$35</c:f>
              <c:numCache>
                <c:formatCode>0.00</c:formatCode>
                <c:ptCount val="23"/>
                <c:pt idx="0">
                  <c:v>200</c:v>
                </c:pt>
                <c:pt idx="1">
                  <c:v>180.00104419838453</c:v>
                </c:pt>
                <c:pt idx="2">
                  <c:v>160.01253038061444</c:v>
                </c:pt>
                <c:pt idx="3">
                  <c:v>140.07622648207121</c:v>
                </c:pt>
                <c:pt idx="4">
                  <c:v>120.31395564761749</c:v>
                </c:pt>
                <c:pt idx="5">
                  <c:v>100.9867674733876</c:v>
                </c:pt>
                <c:pt idx="6">
                  <c:v>82.529744619605353</c:v>
                </c:pt>
                <c:pt idx="7">
                  <c:v>65.522997299902443</c:v>
                </c:pt>
                <c:pt idx="8">
                  <c:v>50.588072171741523</c:v>
                </c:pt>
                <c:pt idx="9">
                  <c:v>38.242924783008064</c:v>
                </c:pt>
                <c:pt idx="10">
                  <c:v>28.775308215860665</c:v>
                </c:pt>
                <c:pt idx="11">
                  <c:v>22.18522247029933</c:v>
                </c:pt>
                <c:pt idx="12">
                  <c:v>18.211073835270771</c:v>
                </c:pt>
                <c:pt idx="13">
                  <c:v>16.416872792352883</c:v>
                </c:pt>
                <c:pt idx="14">
                  <c:v>16.299554512597048</c:v>
                </c:pt>
                <c:pt idx="15">
                  <c:v>17.380009635099796</c:v>
                </c:pt>
                <c:pt idx="16">
                  <c:v>19.258980359108296</c:v>
                </c:pt>
                <c:pt idx="17">
                  <c:v>21.637023334057893</c:v>
                </c:pt>
                <c:pt idx="18">
                  <c:v>24.308638221325737</c:v>
                </c:pt>
                <c:pt idx="19">
                  <c:v>27.14334861543712</c:v>
                </c:pt>
                <c:pt idx="20">
                  <c:v>30.063898749992369</c:v>
                </c:pt>
                <c:pt idx="21">
                  <c:v>33.027368754769626</c:v>
                </c:pt>
                <c:pt idx="22">
                  <c:v>36.011276792985932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C-4CCB-8745-D0345D6526D5}"/>
            </c:ext>
          </c:extLst>
        </c:ser>
        <c:ser>
          <c:idx val="1"/>
          <c:order val="1"/>
          <c:tx>
            <c:strRef>
              <c:f>'Ex 3) Bounds'!$J$11</c:f>
              <c:strCache>
                <c:ptCount val="1"/>
                <c:pt idx="0">
                  <c:v>L_max (3)</c:v>
                </c:pt>
              </c:strCache>
            </c:strRef>
          </c:tx>
          <c:spPr>
            <a:ln w="158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x"/>
              <c:size val="9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FFC-4CCB-8745-D0345D6526D5}"/>
              </c:ext>
            </c:extLst>
          </c:dPt>
          <c:cat>
            <c:numRef>
              <c:f>'Ex 3) Bounds'!$H$13:$H$35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'Ex 3) Bounds'!$J$13:$J$35</c:f>
              <c:numCache>
                <c:formatCode>0.00</c:formatCode>
                <c:ptCount val="23"/>
                <c:pt idx="0">
                  <c:v>300</c:v>
                </c:pt>
                <c:pt idx="1">
                  <c:v>280.00000703575341</c:v>
                </c:pt>
                <c:pt idx="2">
                  <c:v>260.00011960780728</c:v>
                </c:pt>
                <c:pt idx="3">
                  <c:v>240.00102370211556</c:v>
                </c:pt>
                <c:pt idx="4">
                  <c:v>220.00588540769533</c:v>
                </c:pt>
                <c:pt idx="5">
                  <c:v>200.02558815554312</c:v>
                </c:pt>
                <c:pt idx="6">
                  <c:v>180.08981403019527</c:v>
                </c:pt>
                <c:pt idx="7">
                  <c:v>160.26534772185812</c:v>
                </c:pt>
                <c:pt idx="8">
                  <c:v>140.6793981642582</c:v>
                </c:pt>
                <c:pt idx="9">
                  <c:v>121.54066751429067</c:v>
                </c:pt>
                <c:pt idx="10">
                  <c:v>103.14730171037709</c:v>
                </c:pt>
                <c:pt idx="11">
                  <c:v>85.871983175544457</c:v>
                </c:pt>
                <c:pt idx="12">
                  <c:v>70.121274553094864</c:v>
                </c:pt>
                <c:pt idx="13">
                  <c:v>56.27632832112414</c:v>
                </c:pt>
                <c:pt idx="14">
                  <c:v>44.630338693552083</c:v>
                </c:pt>
                <c:pt idx="15">
                  <c:v>35.340373999264301</c:v>
                </c:pt>
                <c:pt idx="16">
                  <c:v>28.406434238260807</c:v>
                </c:pt>
                <c:pt idx="17">
                  <c:v>23.681267852211338</c:v>
                </c:pt>
                <c:pt idx="18">
                  <c:v>20.905019149944831</c:v>
                </c:pt>
                <c:pt idx="19">
                  <c:v>19.752868517497472</c:v>
                </c:pt>
                <c:pt idx="20">
                  <c:v>19.882900571749364</c:v>
                </c:pt>
                <c:pt idx="21">
                  <c:v>20.974569641025774</c:v>
                </c:pt>
                <c:pt idx="22">
                  <c:v>22.753122292462535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C-4CCB-8745-D0345D652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6347183"/>
        <c:axId val="1868681327"/>
      </c:lineChart>
      <c:catAx>
        <c:axId val="2046347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S_R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81327"/>
        <c:crosses val="autoZero"/>
        <c:auto val="1"/>
        <c:lblAlgn val="ctr"/>
        <c:lblOffset val="100"/>
        <c:noMultiLvlLbl val="0"/>
      </c:catAx>
      <c:valAx>
        <c:axId val="1868681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4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S_W Bounds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1807378244386"/>
          <c:w val="0.90286351706036749"/>
          <c:h val="0.59236840186643336"/>
        </c:manualLayout>
      </c:layout>
      <c:lineChart>
        <c:grouping val="standard"/>
        <c:varyColors val="0"/>
        <c:ser>
          <c:idx val="0"/>
          <c:order val="0"/>
          <c:tx>
            <c:strRef>
              <c:f>'Ex 3) Metric'!$F$22</c:f>
              <c:strCache>
                <c:ptCount val="1"/>
                <c:pt idx="0">
                  <c:v>S_R_min</c:v>
                </c:pt>
              </c:strCache>
            </c:strRef>
          </c:tx>
          <c:spPr>
            <a:ln w="158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x"/>
              <c:size val="7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D8E-42BD-B7F0-D397A260673F}"/>
              </c:ext>
            </c:extLst>
          </c:dPt>
          <c:cat>
            <c:numRef>
              <c:f>'Ex 3) Metric'!$E$24:$E$31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'Ex 3) Metric'!$F$24:$F$31</c:f>
              <c:numCache>
                <c:formatCode>0.00</c:formatCode>
                <c:ptCount val="8"/>
                <c:pt idx="0">
                  <c:v>44.630338693552083</c:v>
                </c:pt>
                <c:pt idx="1">
                  <c:v>34.198081117813999</c:v>
                </c:pt>
                <c:pt idx="2">
                  <c:v>26.423675949941089</c:v>
                </c:pt>
                <c:pt idx="3">
                  <c:v>21.438943319800362</c:v>
                </c:pt>
                <c:pt idx="4">
                  <c:v>18.867609133113582</c:v>
                </c:pt>
                <c:pt idx="5">
                  <c:v>17.97969943441333</c:v>
                </c:pt>
                <c:pt idx="6">
                  <c:v>18.064626698232512</c:v>
                </c:pt>
                <c:pt idx="7">
                  <c:v>18.641118836319787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E-42BD-B7F0-D397A260673F}"/>
            </c:ext>
          </c:extLst>
        </c:ser>
        <c:ser>
          <c:idx val="1"/>
          <c:order val="1"/>
          <c:tx>
            <c:strRef>
              <c:f>'Ex 3) Metric'!$G$22</c:f>
              <c:strCache>
                <c:ptCount val="1"/>
                <c:pt idx="0">
                  <c:v>S_R_max</c:v>
                </c:pt>
              </c:strCache>
            </c:strRef>
          </c:tx>
          <c:spPr>
            <a:ln w="158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x"/>
              <c:size val="9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D8E-42BD-B7F0-D397A260673F}"/>
              </c:ext>
            </c:extLst>
          </c:dPt>
          <c:cat>
            <c:numRef>
              <c:f>'Ex 3) Metric'!$E$24:$E$31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'Ex 3) Metric'!$G$24:$G$31</c:f>
              <c:numCache>
                <c:formatCode>0.00</c:formatCode>
                <c:ptCount val="8"/>
                <c:pt idx="0">
                  <c:v>19.752868517497472</c:v>
                </c:pt>
                <c:pt idx="1">
                  <c:v>19.361076281538239</c:v>
                </c:pt>
                <c:pt idx="2">
                  <c:v>20.216334333977876</c:v>
                </c:pt>
                <c:pt idx="3">
                  <c:v>21.840844394602851</c:v>
                </c:pt>
                <c:pt idx="4">
                  <c:v>23.754120590455194</c:v>
                </c:pt>
                <c:pt idx="5">
                  <c:v>25.613068468575829</c:v>
                </c:pt>
                <c:pt idx="6">
                  <c:v>27.260934422935215</c:v>
                </c:pt>
                <c:pt idx="7">
                  <c:v>28.680313802807962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E-42BD-B7F0-D397A2606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8328591"/>
        <c:axId val="1868695887"/>
      </c:lineChart>
      <c:catAx>
        <c:axId val="164832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95887"/>
        <c:crosses val="autoZero"/>
        <c:auto val="1"/>
        <c:lblAlgn val="ctr"/>
        <c:lblOffset val="100"/>
        <c:noMultiLvlLbl val="0"/>
      </c:catAx>
      <c:valAx>
        <c:axId val="186869588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2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wmf"/><Relationship Id="rId1" Type="http://schemas.openxmlformats.org/officeDocument/2006/relationships/chart" Target="../charts/chart1.xml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5</xdr:row>
          <xdr:rowOff>12700</xdr:rowOff>
        </xdr:from>
        <xdr:to>
          <xdr:col>4</xdr:col>
          <xdr:colOff>203200</xdr:colOff>
          <xdr:row>5</xdr:row>
          <xdr:rowOff>400050</xdr:rowOff>
        </xdr:to>
        <xdr:sp macro="" textlink="">
          <xdr:nvSpPr>
            <xdr:cNvPr id="1025" name="Object 4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005293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31750</xdr:colOff>
          <xdr:row>8</xdr:row>
          <xdr:rowOff>641350</xdr:rowOff>
        </xdr:from>
        <xdr:to>
          <xdr:col>3</xdr:col>
          <xdr:colOff>247650</xdr:colOff>
          <xdr:row>8</xdr:row>
          <xdr:rowOff>1219200</xdr:rowOff>
        </xdr:to>
        <xdr:sp macro="" textlink="">
          <xdr:nvSpPr>
            <xdr:cNvPr id="1026" name="Object 6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005293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113197</xdr:colOff>
      <xdr:row>8</xdr:row>
      <xdr:rowOff>190317</xdr:rowOff>
    </xdr:from>
    <xdr:to>
      <xdr:col>2</xdr:col>
      <xdr:colOff>723349</xdr:colOff>
      <xdr:row>8</xdr:row>
      <xdr:rowOff>692565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97" y="2067708"/>
          <a:ext cx="2089978" cy="5054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78588</xdr:rowOff>
    </xdr:from>
    <xdr:to>
      <xdr:col>2</xdr:col>
      <xdr:colOff>654740</xdr:colOff>
      <xdr:row>5</xdr:row>
      <xdr:rowOff>277171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0718"/>
          <a:ext cx="2131391" cy="195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361950</xdr:colOff>
          <xdr:row>5</xdr:row>
          <xdr:rowOff>495300</xdr:rowOff>
        </xdr:from>
        <xdr:to>
          <xdr:col>8</xdr:col>
          <xdr:colOff>622300</xdr:colOff>
          <xdr:row>8</xdr:row>
          <xdr:rowOff>127000</xdr:rowOff>
        </xdr:to>
        <xdr:sp macro="" textlink="">
          <xdr:nvSpPr>
            <xdr:cNvPr id="2050" name="Object 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005293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147275</xdr:colOff>
      <xdr:row>9</xdr:row>
      <xdr:rowOff>179227</xdr:rowOff>
    </xdr:from>
    <xdr:to>
      <xdr:col>6</xdr:col>
      <xdr:colOff>134079</xdr:colOff>
      <xdr:row>11</xdr:row>
      <xdr:rowOff>66904</xdr:rowOff>
    </xdr:to>
    <xdr:sp macro="" textlink="">
      <xdr:nvSpPr>
        <xdr:cNvPr id="4" name="Arrow: Curved Righ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18415023">
          <a:off x="4346563" y="1586989"/>
          <a:ext cx="255977" cy="75515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405848</xdr:colOff>
      <xdr:row>9</xdr:row>
      <xdr:rowOff>85801</xdr:rowOff>
    </xdr:from>
    <xdr:to>
      <xdr:col>10</xdr:col>
      <xdr:colOff>115958</xdr:colOff>
      <xdr:row>11</xdr:row>
      <xdr:rowOff>115957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1935" y="2068105"/>
          <a:ext cx="1631675" cy="39459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5</xdr:row>
          <xdr:rowOff>31750</xdr:rowOff>
        </xdr:from>
        <xdr:to>
          <xdr:col>4</xdr:col>
          <xdr:colOff>203200</xdr:colOff>
          <xdr:row>5</xdr:row>
          <xdr:rowOff>419100</xdr:rowOff>
        </xdr:to>
        <xdr:sp macro="" textlink="">
          <xdr:nvSpPr>
            <xdr:cNvPr id="2051" name="Object 4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005293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128282</xdr:rowOff>
    </xdr:from>
    <xdr:to>
      <xdr:col>2</xdr:col>
      <xdr:colOff>654740</xdr:colOff>
      <xdr:row>5</xdr:row>
      <xdr:rowOff>323690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50412"/>
          <a:ext cx="2131391" cy="1954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4</xdr:row>
      <xdr:rowOff>28575</xdr:rowOff>
    </xdr:from>
    <xdr:to>
      <xdr:col>6</xdr:col>
      <xdr:colOff>561975</xdr:colOff>
      <xdr:row>6</xdr:row>
      <xdr:rowOff>38100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19675" y="749300"/>
          <a:ext cx="406400" cy="374650"/>
        </a:xfrm>
        <a:prstGeom prst="rightArrow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1</xdr:row>
      <xdr:rowOff>85724</xdr:rowOff>
    </xdr:from>
    <xdr:to>
      <xdr:col>3</xdr:col>
      <xdr:colOff>590552</xdr:colOff>
      <xdr:row>6</xdr:row>
      <xdr:rowOff>114299</xdr:rowOff>
    </xdr:to>
    <xdr:cxnSp macro="">
      <xdr:nvCxnSpPr>
        <xdr:cNvPr id="3" name="Elbow Connector 7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0800000" flipV="1">
          <a:off x="1495425" y="269874"/>
          <a:ext cx="1495427" cy="9302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96892</xdr:colOff>
      <xdr:row>9</xdr:row>
      <xdr:rowOff>101819</xdr:rowOff>
    </xdr:from>
    <xdr:to>
      <xdr:col>15</xdr:col>
      <xdr:colOff>6934</xdr:colOff>
      <xdr:row>26</xdr:row>
      <xdr:rowOff>38319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282604</xdr:colOff>
      <xdr:row>18</xdr:row>
      <xdr:rowOff>90303</xdr:rowOff>
    </xdr:from>
    <xdr:to>
      <xdr:col>6</xdr:col>
      <xdr:colOff>125290</xdr:colOff>
      <xdr:row>20</xdr:row>
      <xdr:rowOff>116840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78508" y="3365438"/>
          <a:ext cx="2036855" cy="392883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3</xdr:col>
      <xdr:colOff>251312</xdr:colOff>
      <xdr:row>15</xdr:row>
      <xdr:rowOff>21003</xdr:rowOff>
    </xdr:from>
    <xdr:to>
      <xdr:col>5</xdr:col>
      <xdr:colOff>293079</xdr:colOff>
      <xdr:row>16</xdr:row>
      <xdr:rowOff>174273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56831" b="29534"/>
        <a:stretch/>
      </xdr:blipFill>
      <xdr:spPr>
        <a:xfrm>
          <a:off x="2647216" y="2746618"/>
          <a:ext cx="1663459" cy="336443"/>
        </a:xfrm>
        <a:prstGeom prst="rect">
          <a:avLst/>
        </a:prstGeom>
      </xdr:spPr>
    </xdr:pic>
    <xdr:clientData/>
  </xdr:twoCellAnchor>
  <xdr:twoCellAnchor editAs="oneCell">
    <xdr:from>
      <xdr:col>3</xdr:col>
      <xdr:colOff>257957</xdr:colOff>
      <xdr:row>17</xdr:row>
      <xdr:rowOff>17829</xdr:rowOff>
    </xdr:from>
    <xdr:to>
      <xdr:col>5</xdr:col>
      <xdr:colOff>408572</xdr:colOff>
      <xdr:row>19</xdr:row>
      <xdr:rowOff>27433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7780" t="16677"/>
        <a:stretch/>
      </xdr:blipFill>
      <xdr:spPr>
        <a:xfrm>
          <a:off x="2653861" y="3109791"/>
          <a:ext cx="1772307" cy="379125"/>
        </a:xfrm>
        <a:prstGeom prst="rect">
          <a:avLst/>
        </a:prstGeom>
      </xdr:spPr>
    </xdr:pic>
    <xdr:clientData/>
  </xdr:twoCellAnchor>
  <xdr:twoCellAnchor>
    <xdr:from>
      <xdr:col>4</xdr:col>
      <xdr:colOff>332886</xdr:colOff>
      <xdr:row>20</xdr:row>
      <xdr:rowOff>61869</xdr:rowOff>
    </xdr:from>
    <xdr:to>
      <xdr:col>6</xdr:col>
      <xdr:colOff>240341</xdr:colOff>
      <xdr:row>21</xdr:row>
      <xdr:rowOff>138234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5400000">
          <a:off x="3908229" y="3161353"/>
          <a:ext cx="259538" cy="1343532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754623</xdr:colOff>
      <xdr:row>21</xdr:row>
      <xdr:rowOff>133571</xdr:rowOff>
    </xdr:from>
    <xdr:to>
      <xdr:col>6</xdr:col>
      <xdr:colOff>411643</xdr:colOff>
      <xdr:row>23</xdr:row>
      <xdr:rowOff>19251</xdr:rowOff>
    </xdr:to>
    <xdr:sp macro="" textlink="">
      <xdr:nvSpPr>
        <xdr:cNvPr id="9" name="TextBox 36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787969" y="3958225"/>
          <a:ext cx="1093097" cy="2520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/>
            <a:t>Retailer</a:t>
          </a:r>
          <a:endParaRPr lang="en-US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184150</xdr:colOff>
          <xdr:row>10</xdr:row>
          <xdr:rowOff>69850</xdr:rowOff>
        </xdr:from>
        <xdr:to>
          <xdr:col>5</xdr:col>
          <xdr:colOff>723900</xdr:colOff>
          <xdr:row>13</xdr:row>
          <xdr:rowOff>38100</xdr:rowOff>
        </xdr:to>
        <xdr:sp macro="" textlink="">
          <xdr:nvSpPr>
            <xdr:cNvPr id="4097" name="Object 4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ffectLst/>
            <a:extLst>
              <a:ext uri="{909E8E84-426E-40DD-AFC4-6F175D3DCCD1}">
                <a14:hiddenFill>
                  <a:solidFill>
                    <a:srgbClr val="4F81BD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EEECE1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825500</xdr:colOff>
      <xdr:row>2</xdr:row>
      <xdr:rowOff>83864</xdr:rowOff>
    </xdr:from>
    <xdr:to>
      <xdr:col>11</xdr:col>
      <xdr:colOff>249031</xdr:colOff>
      <xdr:row>4</xdr:row>
      <xdr:rowOff>102914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 rot="5400000">
          <a:off x="6623740" y="500687"/>
          <a:ext cx="384175" cy="296656"/>
        </a:xfrm>
        <a:prstGeom prst="rightArrow">
          <a:avLst>
            <a:gd name="adj1" fmla="val 50000"/>
            <a:gd name="adj2" fmla="val 54133"/>
          </a:avLst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901700</xdr:colOff>
      <xdr:row>32</xdr:row>
      <xdr:rowOff>17462</xdr:rowOff>
    </xdr:from>
    <xdr:to>
      <xdr:col>9</xdr:col>
      <xdr:colOff>415925</xdr:colOff>
      <xdr:row>47</xdr:row>
      <xdr:rowOff>46037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38424</xdr:colOff>
      <xdr:row>18</xdr:row>
      <xdr:rowOff>152400</xdr:rowOff>
    </xdr:from>
    <xdr:to>
      <xdr:col>16</xdr:col>
      <xdr:colOff>306984</xdr:colOff>
      <xdr:row>20</xdr:row>
      <xdr:rowOff>160841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6831" b="29534"/>
        <a:stretch/>
      </xdr:blipFill>
      <xdr:spPr>
        <a:xfrm>
          <a:off x="11735124" y="3533775"/>
          <a:ext cx="2125935" cy="430716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22</xdr:row>
      <xdr:rowOff>45428</xdr:rowOff>
    </xdr:from>
    <xdr:to>
      <xdr:col>16</xdr:col>
      <xdr:colOff>558945</xdr:colOff>
      <xdr:row>25</xdr:row>
      <xdr:rowOff>25723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7780" t="16677"/>
        <a:stretch/>
      </xdr:blipFill>
      <xdr:spPr>
        <a:xfrm>
          <a:off x="11715750" y="4150703"/>
          <a:ext cx="2397270" cy="523220"/>
        </a:xfrm>
        <a:prstGeom prst="rect">
          <a:avLst/>
        </a:prstGeom>
      </xdr:spPr>
    </xdr:pic>
    <xdr:clientData/>
  </xdr:twoCellAnchor>
  <xdr:twoCellAnchor>
    <xdr:from>
      <xdr:col>16</xdr:col>
      <xdr:colOff>244929</xdr:colOff>
      <xdr:row>22</xdr:row>
      <xdr:rowOff>68036</xdr:rowOff>
    </xdr:from>
    <xdr:to>
      <xdr:col>16</xdr:col>
      <xdr:colOff>503464</xdr:colOff>
      <xdr:row>24</xdr:row>
      <xdr:rowOff>13608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4450786" y="4408715"/>
          <a:ext cx="258535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1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"/>
  <sheetViews>
    <sheetView showGridLines="0" zoomScale="130" zoomScaleNormal="130" workbookViewId="0">
      <selection activeCell="B11" sqref="B11"/>
    </sheetView>
  </sheetViews>
  <sheetFormatPr defaultColWidth="9.1796875" defaultRowHeight="14.5" x14ac:dyDescent="0.35"/>
  <cols>
    <col min="2" max="3" width="12" bestFit="1" customWidth="1"/>
    <col min="4" max="4" width="12.81640625" bestFit="1" customWidth="1"/>
    <col min="5" max="5" width="10.54296875" customWidth="1"/>
    <col min="6" max="6" width="11" bestFit="1" customWidth="1"/>
  </cols>
  <sheetData>
    <row r="1" spans="1:11" x14ac:dyDescent="0.35">
      <c r="A1" s="3" t="s">
        <v>16</v>
      </c>
      <c r="B1">
        <v>100</v>
      </c>
      <c r="D1" s="3" t="s">
        <v>1</v>
      </c>
      <c r="E1">
        <v>1</v>
      </c>
      <c r="G1" s="86" t="s">
        <v>2</v>
      </c>
      <c r="H1">
        <v>20</v>
      </c>
      <c r="J1" s="3" t="s">
        <v>3</v>
      </c>
      <c r="K1" s="22">
        <v>1</v>
      </c>
    </row>
    <row r="2" spans="1:11" ht="15" thickBot="1" x14ac:dyDescent="0.4">
      <c r="A2" s="4" t="s">
        <v>17</v>
      </c>
      <c r="B2" s="5">
        <v>40</v>
      </c>
      <c r="C2" s="5"/>
      <c r="D2" s="4" t="s">
        <v>5</v>
      </c>
      <c r="E2" s="5">
        <v>3</v>
      </c>
      <c r="F2" s="5"/>
      <c r="G2" s="87"/>
      <c r="H2" s="5"/>
      <c r="I2" s="5"/>
      <c r="J2" s="4" t="s">
        <v>6</v>
      </c>
      <c r="K2" s="23">
        <v>1</v>
      </c>
    </row>
    <row r="5" spans="1:11" x14ac:dyDescent="0.35">
      <c r="A5" s="6" t="s">
        <v>8</v>
      </c>
      <c r="B5" s="17">
        <f>B1*(K1+1)+_xlfn.NORM.S.INV((E1+H1)/(E2+H1))*B2*SQRT(K1+1)</f>
        <v>276.9183619852675</v>
      </c>
      <c r="D5" s="7" t="s">
        <v>7</v>
      </c>
      <c r="E5" s="18">
        <f>(E1+H1)/(E2+H1)</f>
        <v>0.91304347826086951</v>
      </c>
      <c r="F5" s="18">
        <f>_xlfn.NORM.DIST(B5,B1*(K1+1),B2*SQRT(K1+1),1)</f>
        <v>0.91304347826086951</v>
      </c>
    </row>
    <row r="6" spans="1:11" ht="46.5" customHeight="1" x14ac:dyDescent="0.35"/>
    <row r="7" spans="1:11" x14ac:dyDescent="0.35">
      <c r="B7" s="19" t="s">
        <v>20</v>
      </c>
      <c r="D7" s="19" t="s">
        <v>9</v>
      </c>
    </row>
    <row r="8" spans="1:11" x14ac:dyDescent="0.35">
      <c r="A8" s="6" t="s">
        <v>10</v>
      </c>
      <c r="B8" s="17">
        <v>1</v>
      </c>
      <c r="D8" s="21">
        <f>SUM(D11:D288)-H1/(E2+H1)</f>
        <v>-0.86956202052986109</v>
      </c>
      <c r="E8" s="20" t="s">
        <v>19</v>
      </c>
    </row>
    <row r="9" spans="1:11" ht="99" customHeight="1" x14ac:dyDescent="0.35"/>
    <row r="10" spans="1:11" x14ac:dyDescent="0.35">
      <c r="A10" s="9" t="s">
        <v>11</v>
      </c>
      <c r="B10" s="10" t="s">
        <v>12</v>
      </c>
      <c r="C10" s="10" t="s">
        <v>13</v>
      </c>
      <c r="D10" s="11" t="s">
        <v>18</v>
      </c>
    </row>
    <row r="11" spans="1:11" x14ac:dyDescent="0.35">
      <c r="A11" s="12">
        <v>0</v>
      </c>
      <c r="B11" s="8">
        <f>_xlfn.NORM.DIST(A11,$B$1*($K$1+1),$B$2*SQRT($K$1+1),0)</f>
        <v>1.3614276439704449E-5</v>
      </c>
      <c r="C11" s="8">
        <f>_xlfn.NORM.DIST(($B$8-A11),$B$1*($K$2),$B$2*SQRT($K$2),1)</f>
        <v>6.6618087919826981E-3</v>
      </c>
      <c r="D11" s="13">
        <f>B11*C11</f>
        <v>9.0695706482506005E-8</v>
      </c>
    </row>
    <row r="12" spans="1:11" x14ac:dyDescent="0.35">
      <c r="A12" s="12">
        <v>1</v>
      </c>
      <c r="B12" s="8">
        <f t="shared" ref="B12:B75" si="0">_xlfn.NORM.DIST(A12,$B$1*($K$1+1),$B$2*SQRT($K$1+1),0)</f>
        <v>1.4490057583854076E-5</v>
      </c>
      <c r="C12" s="8">
        <f t="shared" ref="C12:C75" si="1">_xlfn.NORM.DIST(($B$8-A12),$B$1*($K$2),$B$2*SQRT($K$2),1)</f>
        <v>6.2096653257761331E-3</v>
      </c>
      <c r="D12" s="13">
        <f>B12*C12</f>
        <v>8.997840814695815E-8</v>
      </c>
    </row>
    <row r="13" spans="1:11" x14ac:dyDescent="0.35">
      <c r="A13" s="12">
        <v>2</v>
      </c>
      <c r="B13" s="8">
        <f t="shared" si="0"/>
        <v>1.5417357427053268E-5</v>
      </c>
      <c r="C13" s="8">
        <f t="shared" si="1"/>
        <v>5.7849144648244415E-3</v>
      </c>
      <c r="D13" s="13">
        <f t="shared" ref="D13:D76" si="2">B13*C13</f>
        <v>8.9188093989128982E-8</v>
      </c>
    </row>
    <row r="14" spans="1:11" x14ac:dyDescent="0.35">
      <c r="A14" s="12">
        <v>3</v>
      </c>
      <c r="B14" s="8">
        <f t="shared" si="0"/>
        <v>1.639887492537587E-5</v>
      </c>
      <c r="C14" s="8">
        <f t="shared" si="1"/>
        <v>5.3861459540666869E-3</v>
      </c>
      <c r="D14" s="13">
        <f t="shared" si="2"/>
        <v>8.8326733830558889E-8</v>
      </c>
    </row>
    <row r="15" spans="1:11" x14ac:dyDescent="0.35">
      <c r="A15" s="12">
        <v>4</v>
      </c>
      <c r="B15" s="8">
        <f t="shared" si="0"/>
        <v>1.7437428868817971E-5</v>
      </c>
      <c r="C15" s="8">
        <f t="shared" si="1"/>
        <v>5.0120043317613333E-3</v>
      </c>
      <c r="D15" s="13">
        <f t="shared" si="2"/>
        <v>8.7396469025295796E-8</v>
      </c>
    </row>
    <row r="16" spans="1:11" x14ac:dyDescent="0.35">
      <c r="A16" s="12">
        <v>5</v>
      </c>
      <c r="B16" s="8">
        <f t="shared" si="0"/>
        <v>1.8535961875854626E-5</v>
      </c>
      <c r="C16" s="8">
        <f t="shared" si="1"/>
        <v>4.6611880237187476E-3</v>
      </c>
      <c r="D16" s="13">
        <f t="shared" si="2"/>
        <v>8.6399603503840868E-8</v>
      </c>
    </row>
    <row r="17" spans="1:4" x14ac:dyDescent="0.35">
      <c r="A17" s="12">
        <v>6</v>
      </c>
      <c r="B17" s="8">
        <f t="shared" si="0"/>
        <v>1.9697544442100911E-5</v>
      </c>
      <c r="C17" s="8">
        <f t="shared" si="1"/>
        <v>4.3324483630125558E-3</v>
      </c>
      <c r="D17" s="13">
        <f t="shared" si="2"/>
        <v>8.5338594173547155E-8</v>
      </c>
    </row>
    <row r="18" spans="1:4" x14ac:dyDescent="0.35">
      <c r="A18" s="12">
        <v>7</v>
      </c>
      <c r="B18" s="8">
        <f t="shared" si="0"/>
        <v>2.0925379038676897E-5</v>
      </c>
      <c r="C18" s="8">
        <f t="shared" si="1"/>
        <v>4.0245885427583044E-3</v>
      </c>
      <c r="D18" s="13">
        <f t="shared" si="2"/>
        <v>8.4216040731933826E-8</v>
      </c>
    </row>
    <row r="19" spans="1:4" x14ac:dyDescent="0.35">
      <c r="A19" s="12">
        <v>8</v>
      </c>
      <c r="B19" s="8">
        <f t="shared" si="0"/>
        <v>2.2222804255485927E-5</v>
      </c>
      <c r="C19" s="8">
        <f t="shared" si="1"/>
        <v>3.736462509317787E-3</v>
      </c>
      <c r="D19" s="13">
        <f t="shared" si="2"/>
        <v>8.3034674952530938E-8</v>
      </c>
    </row>
    <row r="20" spans="1:4" x14ac:dyDescent="0.35">
      <c r="A20" s="12">
        <v>9</v>
      </c>
      <c r="B20" s="8">
        <f t="shared" si="0"/>
        <v>2.3593298984213265E-5</v>
      </c>
      <c r="C20" s="8">
        <f t="shared" si="1"/>
        <v>3.4669738030406643E-3</v>
      </c>
      <c r="D20" s="13">
        <f t="shared" si="2"/>
        <v>8.1797349505573303E-8</v>
      </c>
    </row>
    <row r="21" spans="1:4" x14ac:dyDescent="0.35">
      <c r="A21" s="12">
        <v>10</v>
      </c>
      <c r="B21" s="8">
        <f t="shared" si="0"/>
        <v>2.5040486635438869E-5</v>
      </c>
      <c r="C21" s="8">
        <f t="shared" si="1"/>
        <v>3.2150743533937319E-3</v>
      </c>
      <c r="D21" s="13">
        <f t="shared" si="2"/>
        <v>8.0507026378098007E-8</v>
      </c>
    </row>
    <row r="22" spans="1:4" x14ac:dyDescent="0.35">
      <c r="A22" s="12">
        <v>11</v>
      </c>
      <c r="B22" s="8">
        <f t="shared" si="0"/>
        <v>2.6568139383831456E-5</v>
      </c>
      <c r="C22" s="8">
        <f t="shared" si="1"/>
        <v>2.9797632350545551E-3</v>
      </c>
      <c r="D22" s="13">
        <f t="shared" si="2"/>
        <v>7.9166764959745955E-8</v>
      </c>
    </row>
    <row r="23" spans="1:4" x14ac:dyDescent="0.35">
      <c r="A23" s="12">
        <v>12</v>
      </c>
      <c r="B23" s="8">
        <f t="shared" si="0"/>
        <v>2.8180182434956117E-5</v>
      </c>
      <c r="C23" s="8">
        <f t="shared" si="1"/>
        <v>2.7600853912624693E-3</v>
      </c>
      <c r="D23" s="13">
        <f t="shared" si="2"/>
        <v>7.7779709861833619E-8</v>
      </c>
    </row>
    <row r="24" spans="1:4" x14ac:dyDescent="0.35">
      <c r="A24" s="12">
        <v>13</v>
      </c>
      <c r="B24" s="8">
        <f t="shared" si="0"/>
        <v>2.9880698306779895E-5</v>
      </c>
      <c r="C24" s="8">
        <f t="shared" si="1"/>
        <v>2.5551303304279312E-3</v>
      </c>
      <c r="D24" s="13">
        <f t="shared" si="2"/>
        <v>7.6349078538019839E-8</v>
      </c>
    </row>
    <row r="25" spans="1:4" x14ac:dyDescent="0.35">
      <c r="A25" s="12">
        <v>14</v>
      </c>
      <c r="B25" s="8">
        <f t="shared" si="0"/>
        <v>3.1673931118505452E-5</v>
      </c>
      <c r="C25" s="8">
        <f t="shared" si="1"/>
        <v>2.3640308017029996E-3</v>
      </c>
      <c r="D25" s="13">
        <f t="shared" si="2"/>
        <v>7.4878148775166025E-8</v>
      </c>
    </row>
    <row r="26" spans="1:4" x14ac:dyDescent="0.35">
      <c r="A26" s="12">
        <v>15</v>
      </c>
      <c r="B26" s="8">
        <f t="shared" si="0"/>
        <v>3.3564290878895981E-5</v>
      </c>
      <c r="C26" s="8">
        <f t="shared" si="1"/>
        <v>2.1859614549132396E-3</v>
      </c>
      <c r="D26" s="13">
        <f t="shared" si="2"/>
        <v>7.3370246122762636E-8</v>
      </c>
    </row>
    <row r="27" spans="1:4" x14ac:dyDescent="0.35">
      <c r="A27" s="12">
        <v>16</v>
      </c>
      <c r="B27" s="8">
        <f t="shared" si="0"/>
        <v>3.5556357765783541E-5</v>
      </c>
      <c r="C27" s="8">
        <f t="shared" si="1"/>
        <v>2.0201374899460013E-3</v>
      </c>
      <c r="D27" s="13">
        <f t="shared" si="2"/>
        <v>7.1828731328591971E-8</v>
      </c>
    </row>
    <row r="28" spans="1:4" x14ac:dyDescent="0.35">
      <c r="A28" s="12">
        <v>17</v>
      </c>
      <c r="B28" s="8">
        <f t="shared" si="0"/>
        <v>3.7654886387971467E-5</v>
      </c>
      <c r="C28" s="8">
        <f t="shared" si="1"/>
        <v>1.8658133003840378E-3</v>
      </c>
      <c r="D28" s="13">
        <f t="shared" si="2"/>
        <v>7.0256987847127018E-8</v>
      </c>
    </row>
    <row r="29" spans="1:4" x14ac:dyDescent="0.35">
      <c r="A29" s="12">
        <v>18</v>
      </c>
      <c r="B29" s="8">
        <f t="shared" si="0"/>
        <v>3.9864810020256548E-5</v>
      </c>
      <c r="C29" s="8">
        <f t="shared" si="1"/>
        <v>1.7222811158676256E-3</v>
      </c>
      <c r="D29" s="13">
        <f t="shared" si="2"/>
        <v>6.865840948553835E-8</v>
      </c>
    </row>
    <row r="30" spans="1:4" x14ac:dyDescent="0.35">
      <c r="A30" s="12">
        <v>19</v>
      </c>
      <c r="B30" s="8">
        <f t="shared" si="0"/>
        <v>4.2191244801803682E-5</v>
      </c>
      <c r="C30" s="8">
        <f t="shared" si="1"/>
        <v>1.5888696473648663E-3</v>
      </c>
      <c r="D30" s="13">
        <f t="shared" si="2"/>
        <v>6.7036388250126563E-8</v>
      </c>
    </row>
    <row r="31" spans="1:4" x14ac:dyDescent="0.35">
      <c r="A31" s="12">
        <v>20</v>
      </c>
      <c r="B31" s="8">
        <f t="shared" si="0"/>
        <v>4.4639493887612398E-5</v>
      </c>
      <c r="C31" s="8">
        <f t="shared" si="1"/>
        <v>1.4649427392295425E-3</v>
      </c>
      <c r="D31" s="13">
        <f t="shared" si="2"/>
        <v>6.5394302453539325E-8</v>
      </c>
    </row>
    <row r="32" spans="1:4" x14ac:dyDescent="0.35">
      <c r="A32" s="12">
        <v>21</v>
      </c>
      <c r="B32" s="8">
        <f t="shared" si="0"/>
        <v>4.7215051542314065E-5</v>
      </c>
      <c r="C32" s="8">
        <f t="shared" si="1"/>
        <v>1.3498980316300933E-3</v>
      </c>
      <c r="D32" s="13">
        <f t="shared" si="2"/>
        <v>6.3735505140283162E-8</v>
      </c>
    </row>
    <row r="33" spans="1:4" x14ac:dyDescent="0.35">
      <c r="A33" s="12">
        <v>22</v>
      </c>
      <c r="B33" s="8">
        <f t="shared" si="0"/>
        <v>4.9923607165040307E-5</v>
      </c>
      <c r="C33" s="8">
        <f t="shared" si="1"/>
        <v>1.2431656366432915E-3</v>
      </c>
      <c r="D33" s="13">
        <f t="shared" si="2"/>
        <v>6.2063312884856924E-8</v>
      </c>
    </row>
    <row r="34" spans="1:4" x14ac:dyDescent="0.35">
      <c r="A34" s="12">
        <v>23</v>
      </c>
      <c r="B34" s="8">
        <f t="shared" si="0"/>
        <v>5.277104923360296E-5</v>
      </c>
      <c r="C34" s="8">
        <f t="shared" si="1"/>
        <v>1.1442068310226975E-3</v>
      </c>
      <c r="D34" s="13">
        <f t="shared" si="2"/>
        <v>6.0380995013323588E-8</v>
      </c>
    </row>
    <row r="35" spans="1:4" x14ac:dyDescent="0.35">
      <c r="A35" s="12">
        <v>24</v>
      </c>
      <c r="B35" s="8">
        <f t="shared" si="0"/>
        <v>5.5763469155726287E-5</v>
      </c>
      <c r="C35" s="8">
        <f t="shared" si="1"/>
        <v>1.0525127683760657E-3</v>
      </c>
      <c r="D35" s="13">
        <f t="shared" si="2"/>
        <v>5.8691763295346824E-8</v>
      </c>
    </row>
    <row r="36" spans="1:4" x14ac:dyDescent="0.35">
      <c r="A36" s="12">
        <v>25</v>
      </c>
      <c r="B36" s="8">
        <f t="shared" si="0"/>
        <v>5.890716501457647E-5</v>
      </c>
      <c r="C36" s="8">
        <f t="shared" si="1"/>
        <v>9.676032132183561E-4</v>
      </c>
      <c r="D36" s="13">
        <f t="shared" si="2"/>
        <v>5.6998762149688122E-8</v>
      </c>
    </row>
    <row r="37" spans="1:4" x14ac:dyDescent="0.35">
      <c r="A37" s="12">
        <v>26</v>
      </c>
      <c r="B37" s="8">
        <f t="shared" si="0"/>
        <v>6.2208645195342205E-5</v>
      </c>
      <c r="C37" s="8">
        <f t="shared" si="1"/>
        <v>8.8902529910843192E-4</v>
      </c>
      <c r="D37" s="13">
        <f t="shared" si="2"/>
        <v>5.5305059401919423E-8</v>
      </c>
    </row>
    <row r="38" spans="1:4" x14ac:dyDescent="0.35">
      <c r="A38" s="12">
        <v>27</v>
      </c>
      <c r="B38" s="8">
        <f t="shared" si="0"/>
        <v>6.5674631879133525E-5</v>
      </c>
      <c r="C38" s="8">
        <f t="shared" si="1"/>
        <v>8.1635231282856167E-4</v>
      </c>
      <c r="D38" s="13">
        <f t="shared" si="2"/>
        <v>5.3613637628695038E-8</v>
      </c>
    </row>
    <row r="39" spans="1:4" x14ac:dyDescent="0.35">
      <c r="A39" s="12">
        <v>28</v>
      </c>
      <c r="B39" s="8">
        <f t="shared" si="0"/>
        <v>6.9312064389988461E-5</v>
      </c>
      <c r="C39" s="8">
        <f t="shared" si="1"/>
        <v>7.4918250632704153E-4</v>
      </c>
      <c r="D39" s="13">
        <f t="shared" si="2"/>
        <v>5.1927386118392842E-8</v>
      </c>
    </row>
    <row r="40" spans="1:4" x14ac:dyDescent="0.35">
      <c r="A40" s="12">
        <v>29</v>
      </c>
      <c r="B40" s="8">
        <f t="shared" si="0"/>
        <v>7.3128102380308287E-5</v>
      </c>
      <c r="C40" s="8">
        <f t="shared" si="1"/>
        <v>6.8713793791584719E-4</v>
      </c>
      <c r="D40" s="13">
        <f t="shared" si="2"/>
        <v>5.0249093473303994E-8</v>
      </c>
    </row>
    <row r="41" spans="1:4" x14ac:dyDescent="0.35">
      <c r="A41" s="12">
        <v>30</v>
      </c>
      <c r="B41" s="8">
        <f t="shared" si="0"/>
        <v>7.7130128839585663E-5</v>
      </c>
      <c r="C41" s="8">
        <f t="shared" si="1"/>
        <v>6.2986334399774883E-4</v>
      </c>
      <c r="D41" s="13">
        <f t="shared" si="2"/>
        <v>4.8581440873878635E-8</v>
      </c>
    </row>
    <row r="42" spans="1:4" x14ac:dyDescent="0.35">
      <c r="A42" s="12">
        <v>31</v>
      </c>
      <c r="B42" s="8">
        <f t="shared" si="0"/>
        <v>8.1325752910845769E-5</v>
      </c>
      <c r="C42" s="8">
        <f t="shared" si="1"/>
        <v>5.7702504239076603E-4</v>
      </c>
      <c r="D42" s="13">
        <f t="shared" si="2"/>
        <v>4.6926996020841741E-8</v>
      </c>
    </row>
    <row r="43" spans="1:4" x14ac:dyDescent="0.35">
      <c r="A43" s="12">
        <v>32</v>
      </c>
      <c r="B43" s="8">
        <f t="shared" si="0"/>
        <v>8.5722812498792737E-5</v>
      </c>
      <c r="C43" s="8">
        <f t="shared" si="1"/>
        <v>5.2830986812261961E-4</v>
      </c>
      <c r="D43" s="13">
        <f t="shared" si="2"/>
        <v>4.5288207766337241E-8</v>
      </c>
    </row>
    <row r="44" spans="1:4" x14ac:dyDescent="0.35">
      <c r="A44" s="12">
        <v>33</v>
      </c>
      <c r="B44" s="8">
        <f t="shared" si="0"/>
        <v>9.0329376653242743E-5</v>
      </c>
      <c r="C44" s="8">
        <f t="shared" si="1"/>
        <v>4.8342414238377744E-4</v>
      </c>
      <c r="D44" s="13">
        <f t="shared" si="2"/>
        <v>4.3667401440655082E-8</v>
      </c>
    </row>
    <row r="45" spans="1:4" x14ac:dyDescent="0.35">
      <c r="A45" s="12">
        <v>34</v>
      </c>
      <c r="B45" s="8">
        <f t="shared" si="0"/>
        <v>9.5153747711033607E-5</v>
      </c>
      <c r="C45" s="8">
        <f t="shared" si="1"/>
        <v>4.4209267515502119E-4</v>
      </c>
      <c r="D45" s="13">
        <f t="shared" si="2"/>
        <v>4.2066774876596822E-8</v>
      </c>
    </row>
    <row r="46" spans="1:4" x14ac:dyDescent="0.35">
      <c r="A46" s="12">
        <v>35</v>
      </c>
      <c r="B46" s="8">
        <f t="shared" si="0"/>
        <v>1.0020446317923389E-4</v>
      </c>
      <c r="C46" s="8">
        <f t="shared" si="1"/>
        <v>4.0405780186402075E-4</v>
      </c>
      <c r="D46" s="13">
        <f t="shared" si="2"/>
        <v>4.0488395129165452E-8</v>
      </c>
    </row>
    <row r="47" spans="1:4" x14ac:dyDescent="0.35">
      <c r="A47" s="12">
        <v>36</v>
      </c>
      <c r="B47" s="8">
        <f t="shared" si="0"/>
        <v>1.0549029734212563E-4</v>
      </c>
      <c r="C47" s="8">
        <f t="shared" si="1"/>
        <v>3.6907845427506684E-4</v>
      </c>
      <c r="D47" s="13">
        <f t="shared" si="2"/>
        <v>3.8934195884048918E-8</v>
      </c>
    </row>
    <row r="48" spans="1:4" x14ac:dyDescent="0.35">
      <c r="A48" s="12">
        <v>37</v>
      </c>
      <c r="B48" s="8">
        <f t="shared" si="0"/>
        <v>1.1102026257412076E-4</v>
      </c>
      <c r="C48" s="8">
        <f t="shared" si="1"/>
        <v>3.369292656768808E-4</v>
      </c>
      <c r="D48" s="13">
        <f t="shared" si="2"/>
        <v>3.7405975544353002E-8</v>
      </c>
    </row>
    <row r="49" spans="1:4" x14ac:dyDescent="0.35">
      <c r="A49" s="12">
        <v>38</v>
      </c>
      <c r="B49" s="8">
        <f t="shared" si="0"/>
        <v>1.1680361034047647E-4</v>
      </c>
      <c r="C49" s="8">
        <f t="shared" si="1"/>
        <v>3.0739971030485625E-4</v>
      </c>
      <c r="D49" s="13">
        <f t="shared" si="2"/>
        <v>3.5905395981223778E-8</v>
      </c>
    </row>
    <row r="50" spans="1:4" x14ac:dyDescent="0.35">
      <c r="A50" s="12">
        <v>39</v>
      </c>
      <c r="B50" s="8">
        <f t="shared" si="0"/>
        <v>1.2284983186742143E-4</v>
      </c>
      <c r="C50" s="8">
        <f t="shared" si="1"/>
        <v>2.8029327681617738E-4</v>
      </c>
      <c r="D50" s="13">
        <f t="shared" si="2"/>
        <v>3.4433981930436006E-8</v>
      </c>
    </row>
    <row r="51" spans="1:4" x14ac:dyDescent="0.35">
      <c r="A51" s="12">
        <v>40</v>
      </c>
      <c r="B51" s="8">
        <f t="shared" si="0"/>
        <v>1.2916865846307544E-4</v>
      </c>
      <c r="C51" s="8">
        <f t="shared" si="1"/>
        <v>2.5542667552854402E-4</v>
      </c>
      <c r="D51" s="13">
        <f t="shared" si="2"/>
        <v>3.2993121013705289E-8</v>
      </c>
    </row>
    <row r="52" spans="1:4" x14ac:dyDescent="0.35">
      <c r="A52" s="12">
        <v>41</v>
      </c>
      <c r="B52" s="8">
        <f t="shared" si="0"/>
        <v>1.3577006147035703E-4</v>
      </c>
      <c r="C52" s="8">
        <f t="shared" si="1"/>
        <v>2.3262907903552504E-4</v>
      </c>
      <c r="D52" s="13">
        <f t="shared" si="2"/>
        <v>3.1584064360445779E-8</v>
      </c>
    </row>
    <row r="53" spans="1:4" x14ac:dyDescent="0.35">
      <c r="A53" s="12">
        <v>42</v>
      </c>
      <c r="B53" s="8">
        <f t="shared" si="0"/>
        <v>1.4266425183292363E-4</v>
      </c>
      <c r="C53" s="8">
        <f t="shared" si="1"/>
        <v>2.1174139572341792E-4</v>
      </c>
      <c r="D53" s="13">
        <f t="shared" si="2"/>
        <v>3.020792780294043E-8</v>
      </c>
    </row>
    <row r="54" spans="1:4" x14ac:dyDescent="0.35">
      <c r="A54" s="12">
        <v>43</v>
      </c>
      <c r="B54" s="8">
        <f t="shared" si="0"/>
        <v>1.4986167925507744E-4</v>
      </c>
      <c r="C54" s="8">
        <f t="shared" si="1"/>
        <v>1.926155756356333E-4</v>
      </c>
      <c r="D54" s="13">
        <f t="shared" si="2"/>
        <v>2.8865693615439389E-8</v>
      </c>
    </row>
    <row r="55" spans="1:4" x14ac:dyDescent="0.35">
      <c r="A55" s="12">
        <v>44</v>
      </c>
      <c r="B55" s="8">
        <f t="shared" si="0"/>
        <v>1.5737303093650443E-4</v>
      </c>
      <c r="C55" s="8">
        <f t="shared" si="1"/>
        <v>1.75113948060587E-4</v>
      </c>
      <c r="D55" s="13">
        <f t="shared" si="2"/>
        <v>2.7558212765552188E-8</v>
      </c>
    </row>
    <row r="56" spans="1:4" x14ac:dyDescent="0.35">
      <c r="A56" s="12">
        <v>45</v>
      </c>
      <c r="B56" s="8">
        <f t="shared" si="0"/>
        <v>1.6520922986269069E-4</v>
      </c>
      <c r="C56" s="8">
        <f t="shared" si="1"/>
        <v>1.5910859015753364E-4</v>
      </c>
      <c r="D56" s="13">
        <f t="shared" si="2"/>
        <v>2.6286207644464619E-8</v>
      </c>
    </row>
    <row r="57" spans="1:4" x14ac:dyDescent="0.35">
      <c r="A57" s="12">
        <v>46</v>
      </c>
      <c r="B57" s="8">
        <f t="shared" si="0"/>
        <v>1.7338143263188969E-4</v>
      </c>
      <c r="C57" s="8">
        <f t="shared" si="1"/>
        <v>1.4448072588123554E-4</v>
      </c>
      <c r="D57" s="13">
        <f t="shared" si="2"/>
        <v>2.5050275240983961E-8</v>
      </c>
    </row>
    <row r="58" spans="1:4" x14ac:dyDescent="0.35">
      <c r="A58" s="12">
        <v>47</v>
      </c>
      <c r="B58" s="8">
        <f t="shared" si="0"/>
        <v>1.8190102679958796E-4</v>
      </c>
      <c r="C58" s="8">
        <f t="shared" si="1"/>
        <v>1.3112015442048446E-4</v>
      </c>
      <c r="D58" s="13">
        <f t="shared" si="2"/>
        <v>2.3850890723206654E-8</v>
      </c>
    </row>
    <row r="59" spans="1:4" x14ac:dyDescent="0.35">
      <c r="A59" s="12">
        <v>48</v>
      </c>
      <c r="B59" s="8">
        <f t="shared" si="0"/>
        <v>1.9077962772154897E-4</v>
      </c>
      <c r="C59" s="8">
        <f t="shared" si="1"/>
        <v>1.1892470732676076E-4</v>
      </c>
      <c r="D59" s="13">
        <f t="shared" si="2"/>
        <v>2.2688411390693586E-8</v>
      </c>
    </row>
    <row r="60" spans="1:4" x14ac:dyDescent="0.35">
      <c r="A60" s="12">
        <v>49</v>
      </c>
      <c r="B60" s="8">
        <f t="shared" si="0"/>
        <v>2.000290748766974E-4</v>
      </c>
      <c r="C60" s="8">
        <f t="shared" si="1"/>
        <v>1.0779973347738824E-4</v>
      </c>
      <c r="D60" s="13">
        <f t="shared" si="2"/>
        <v>2.1563080959436517E-8</v>
      </c>
    </row>
    <row r="61" spans="1:4" x14ac:dyDescent="0.35">
      <c r="A61" s="12">
        <v>50</v>
      </c>
      <c r="B61" s="8">
        <f t="shared" si="0"/>
        <v>2.0966142765135035E-4</v>
      </c>
      <c r="C61" s="8">
        <f t="shared" si="1"/>
        <v>9.7657610991921218E-5</v>
      </c>
      <c r="D61" s="13">
        <f t="shared" si="2"/>
        <v>2.0475034141586408E-8</v>
      </c>
    </row>
    <row r="62" spans="1:4" x14ac:dyDescent="0.35">
      <c r="A62" s="12">
        <v>51</v>
      </c>
      <c r="B62" s="8">
        <f t="shared" si="0"/>
        <v>2.1968896056659851E-4</v>
      </c>
      <c r="C62" s="8">
        <f t="shared" si="1"/>
        <v>8.841728520080376E-5</v>
      </c>
      <c r="D62" s="13">
        <f t="shared" si="2"/>
        <v>1.9424301481885073E-8</v>
      </c>
    </row>
    <row r="63" spans="1:4" x14ac:dyDescent="0.35">
      <c r="A63" s="12">
        <v>52</v>
      </c>
      <c r="B63" s="8">
        <f t="shared" si="0"/>
        <v>2.301241579310059E-4</v>
      </c>
      <c r="C63" s="8">
        <f t="shared" si="1"/>
        <v>8.0003831751120885E-5</v>
      </c>
      <c r="D63" s="13">
        <f t="shared" si="2"/>
        <v>1.8410814412980567E-8</v>
      </c>
    </row>
    <row r="64" spans="1:4" x14ac:dyDescent="0.35">
      <c r="A64" s="12">
        <v>53</v>
      </c>
      <c r="B64" s="8">
        <f t="shared" si="0"/>
        <v>2.4097970790122527E-4</v>
      </c>
      <c r="C64" s="8">
        <f t="shared" si="1"/>
        <v>7.234804392511999E-5</v>
      </c>
      <c r="D64" s="13">
        <f t="shared" si="2"/>
        <v>1.743441049230043E-8</v>
      </c>
    </row>
    <row r="65" spans="1:4" x14ac:dyDescent="0.35">
      <c r="A65" s="12">
        <v>54</v>
      </c>
      <c r="B65" s="8">
        <f t="shared" si="0"/>
        <v>2.5226849593360369E-4</v>
      </c>
      <c r="C65" s="8">
        <f t="shared" si="1"/>
        <v>6.5386043242706847E-5</v>
      </c>
      <c r="D65" s="13">
        <f t="shared" si="2"/>
        <v>1.6494838783887228E-8</v>
      </c>
    </row>
    <row r="66" spans="1:4" x14ac:dyDescent="0.35">
      <c r="A66" s="12">
        <v>55</v>
      </c>
      <c r="B66" s="8">
        <f t="shared" si="0"/>
        <v>2.6400359761042812E-4</v>
      </c>
      <c r="C66" s="8">
        <f t="shared" si="1"/>
        <v>5.9058912418922381E-5</v>
      </c>
      <c r="D66" s="13">
        <f t="shared" si="2"/>
        <v>1.5591765349554701E-8</v>
      </c>
    </row>
    <row r="67" spans="1:4" x14ac:dyDescent="0.35">
      <c r="A67" s="12">
        <v>56</v>
      </c>
      <c r="B67" s="8">
        <f t="shared" si="0"/>
        <v>2.7619827082506915E-4</v>
      </c>
      <c r="C67" s="8">
        <f t="shared" si="1"/>
        <v>5.3312349751096249E-5</v>
      </c>
      <c r="D67" s="13">
        <f t="shared" si="2"/>
        <v>1.4724778814874089E-8</v>
      </c>
    </row>
    <row r="68" spans="1:4" x14ac:dyDescent="0.35">
      <c r="A68" s="12">
        <v>57</v>
      </c>
      <c r="B68" s="8">
        <f t="shared" si="0"/>
        <v>2.8886594731098873E-4</v>
      </c>
      <c r="C68" s="8">
        <f t="shared" si="1"/>
        <v>4.8096344017602614E-5</v>
      </c>
      <c r="D68" s="13">
        <f t="shared" si="2"/>
        <v>1.3893395976839985E-8</v>
      </c>
    </row>
    <row r="69" spans="1:4" x14ac:dyDescent="0.35">
      <c r="A69" s="12">
        <v>58</v>
      </c>
      <c r="B69" s="8">
        <f t="shared" si="0"/>
        <v>3.0202022350033403E-4</v>
      </c>
      <c r="C69" s="8">
        <f t="shared" si="1"/>
        <v>4.3364868980527787E-5</v>
      </c>
      <c r="D69" s="13">
        <f t="shared" si="2"/>
        <v>1.3097067421561705E-8</v>
      </c>
    </row>
    <row r="70" spans="1:4" x14ac:dyDescent="0.35">
      <c r="A70" s="12">
        <v>59</v>
      </c>
      <c r="B70" s="8">
        <f t="shared" si="0"/>
        <v>3.1567485069868668E-4</v>
      </c>
      <c r="C70" s="8">
        <f t="shared" si="1"/>
        <v>3.9075596597787456E-5</v>
      </c>
      <c r="D70" s="13">
        <f t="shared" si="2"/>
        <v>1.2335183121968664E-8</v>
      </c>
    </row>
    <row r="71" spans="1:4" x14ac:dyDescent="0.35">
      <c r="A71" s="12">
        <v>60</v>
      </c>
      <c r="B71" s="8">
        <f t="shared" si="0"/>
        <v>3.2984372456343981E-4</v>
      </c>
      <c r="C71" s="8">
        <f t="shared" si="1"/>
        <v>3.5189628065970669E-5</v>
      </c>
      <c r="D71" s="13">
        <f t="shared" si="2"/>
        <v>1.160707798728192E-8</v>
      </c>
    </row>
    <row r="72" spans="1:4" x14ac:dyDescent="0.35">
      <c r="A72" s="12">
        <v>61</v>
      </c>
      <c r="B72" s="8">
        <f t="shared" si="0"/>
        <v>3.4454087387426527E-4</v>
      </c>
      <c r="C72" s="8">
        <f t="shared" si="1"/>
        <v>3.1671241833119857E-5</v>
      </c>
      <c r="D72" s="13">
        <f t="shared" si="2"/>
        <v>1.0912037337866303E-8</v>
      </c>
    </row>
    <row r="73" spans="1:4" x14ac:dyDescent="0.35">
      <c r="A73" s="12">
        <v>62</v>
      </c>
      <c r="B73" s="8">
        <f t="shared" si="0"/>
        <v>3.5978044858519164E-4</v>
      </c>
      <c r="C73" s="8">
        <f t="shared" si="1"/>
        <v>2.8487657740518043E-5</v>
      </c>
      <c r="D73" s="13">
        <f t="shared" si="2"/>
        <v>1.0249302281024988E-8</v>
      </c>
    </row>
    <row r="74" spans="1:4" x14ac:dyDescent="0.35">
      <c r="A74" s="12">
        <v>63</v>
      </c>
      <c r="B74" s="8">
        <f t="shared" si="0"/>
        <v>3.7557670714894647E-4</v>
      </c>
      <c r="C74" s="8">
        <f t="shared" si="1"/>
        <v>2.5608816474041486E-5</v>
      </c>
      <c r="D74" s="13">
        <f t="shared" si="2"/>
        <v>9.6180749653021949E-9</v>
      </c>
    </row>
    <row r="75" spans="1:4" x14ac:dyDescent="0.35">
      <c r="A75" s="12">
        <v>64</v>
      </c>
      <c r="B75" s="8">
        <f t="shared" si="0"/>
        <v>3.9194400310542773E-4</v>
      </c>
      <c r="C75" s="8">
        <f t="shared" si="1"/>
        <v>2.3007173528516963E-5</v>
      </c>
      <c r="D75" s="13">
        <f t="shared" si="2"/>
        <v>9.0175236929081675E-9</v>
      </c>
    </row>
    <row r="76" spans="1:4" x14ac:dyDescent="0.35">
      <c r="A76" s="12">
        <v>65</v>
      </c>
      <c r="B76" s="8">
        <f t="shared" ref="B76:B139" si="3">_xlfn.NORM.DIST(A76,$B$1*($K$1+1),$B$2*SQRT($K$1+1),0)</f>
        <v>4.0889677092744483E-4</v>
      </c>
      <c r="C76" s="8">
        <f t="shared" ref="C76:C139" si="4">_xlfn.NORM.DIST(($B$8-A76),$B$1*($K$2),$B$2*SQRT($K$2),1)</f>
        <v>2.0657506912546714E-5</v>
      </c>
      <c r="D76" s="13">
        <f t="shared" si="2"/>
        <v>8.4467878719517213E-9</v>
      </c>
    </row>
    <row r="77" spans="1:4" x14ac:dyDescent="0.35">
      <c r="A77" s="12">
        <v>66</v>
      </c>
      <c r="B77" s="8">
        <f t="shared" si="3"/>
        <v>4.2644951111824514E-4</v>
      </c>
      <c r="C77" s="8">
        <f t="shared" si="4"/>
        <v>1.8536737846201987E-5</v>
      </c>
      <c r="D77" s="13">
        <f t="shared" ref="D77:D140" si="5">B77*C77</f>
        <v>7.9049827922399091E-9</v>
      </c>
    </row>
    <row r="78" spans="1:4" x14ac:dyDescent="0.35">
      <c r="A78" s="12">
        <v>67</v>
      </c>
      <c r="B78" s="8">
        <f t="shared" si="3"/>
        <v>4.4461677455674659E-4</v>
      </c>
      <c r="C78" s="8">
        <f t="shared" si="4"/>
        <v>1.6623763729652213E-5</v>
      </c>
      <c r="D78" s="13">
        <f t="shared" si="5"/>
        <v>7.3912042104713989E-9</v>
      </c>
    </row>
    <row r="79" spans="1:4" x14ac:dyDescent="0.35">
      <c r="A79" s="12">
        <v>68</v>
      </c>
      <c r="B79" s="8">
        <f t="shared" si="3"/>
        <v>4.6341314608792656E-4</v>
      </c>
      <c r="C79" s="8">
        <f t="shared" si="4"/>
        <v>1.4899302686972504E-5</v>
      </c>
      <c r="D79" s="13">
        <f t="shared" si="5"/>
        <v>6.9045327326862259E-9</v>
      </c>
    </row>
    <row r="80" spans="1:4" x14ac:dyDescent="0.35">
      <c r="A80" s="12">
        <v>69</v>
      </c>
      <c r="B80" s="8">
        <f t="shared" si="3"/>
        <v>4.8285322735737869E-4</v>
      </c>
      <c r="C80" s="8">
        <f t="shared" si="4"/>
        <v>1.3345749015906309E-5</v>
      </c>
      <c r="D80" s="13">
        <f t="shared" si="5"/>
        <v>6.4440379838319213E-9</v>
      </c>
    </row>
    <row r="81" spans="1:4" x14ac:dyDescent="0.35">
      <c r="A81" s="12">
        <v>70</v>
      </c>
      <c r="B81" s="8">
        <f t="shared" si="3"/>
        <v>5.0295161889069484E-4</v>
      </c>
      <c r="C81" s="8">
        <f t="shared" si="4"/>
        <v>1.1947038901080998E-5</v>
      </c>
      <c r="D81" s="13">
        <f t="shared" si="5"/>
        <v>6.0087825562487957E-9</v>
      </c>
    </row>
    <row r="82" spans="1:4" x14ac:dyDescent="0.35">
      <c r="A82" s="12">
        <v>71</v>
      </c>
      <c r="B82" s="8">
        <f t="shared" si="3"/>
        <v>5.2372290142005255E-4</v>
      </c>
      <c r="C82" s="8">
        <f t="shared" si="4"/>
        <v>1.06885257749344E-5</v>
      </c>
      <c r="D82" s="13">
        <f t="shared" si="5"/>
        <v>5.59782573075166E-9</v>
      </c>
    </row>
    <row r="83" spans="1:4" x14ac:dyDescent="0.35">
      <c r="A83" s="12">
        <v>72</v>
      </c>
      <c r="B83" s="8">
        <f t="shared" si="3"/>
        <v>5.4518161646215839E-4</v>
      </c>
      <c r="C83" s="8">
        <f t="shared" si="4"/>
        <v>9.5568647372909433E-6</v>
      </c>
      <c r="D83" s="13">
        <f t="shared" si="5"/>
        <v>5.2102269657864768E-9</v>
      </c>
    </row>
    <row r="84" spans="1:4" x14ac:dyDescent="0.35">
      <c r="A84" s="12">
        <v>73</v>
      </c>
      <c r="B84" s="8">
        <f t="shared" si="3"/>
        <v>5.673422461535501E-4</v>
      </c>
      <c r="C84" s="8">
        <f t="shared" si="4"/>
        <v>8.5399054709917942E-6</v>
      </c>
      <c r="D84" s="13">
        <f t="shared" si="5"/>
        <v>4.8450491518514755E-9</v>
      </c>
    </row>
    <row r="85" spans="1:4" x14ac:dyDescent="0.35">
      <c r="A85" s="12">
        <v>74</v>
      </c>
      <c r="B85" s="8">
        <f t="shared" si="3"/>
        <v>5.9021919235116007E-4</v>
      </c>
      <c r="C85" s="8">
        <f t="shared" si="4"/>
        <v>7.6265931171473442E-6</v>
      </c>
      <c r="D85" s="13">
        <f t="shared" si="5"/>
        <v>4.5013616299936215E-9</v>
      </c>
    </row>
    <row r="86" spans="1:4" x14ac:dyDescent="0.35">
      <c r="A86" s="12">
        <v>75</v>
      </c>
      <c r="B86" s="8">
        <f t="shared" si="3"/>
        <v>6.1382675500801557E-4</v>
      </c>
      <c r="C86" s="8">
        <f t="shared" si="4"/>
        <v>6.8068765993340439E-6</v>
      </c>
      <c r="D86" s="13">
        <f t="shared" si="5"/>
        <v>4.1782429747092125E-9</v>
      </c>
    </row>
    <row r="87" spans="1:4" x14ac:dyDescent="0.35">
      <c r="A87" s="12">
        <v>76</v>
      </c>
      <c r="B87" s="8">
        <f t="shared" si="3"/>
        <v>6.3817910983595826E-4</v>
      </c>
      <c r="C87" s="8">
        <f t="shared" si="4"/>
        <v>6.0716239113305974E-6</v>
      </c>
      <c r="D87" s="13">
        <f t="shared" si="5"/>
        <v>3.8747835429916796E-9</v>
      </c>
    </row>
    <row r="88" spans="1:4" x14ac:dyDescent="0.35">
      <c r="A88" s="12">
        <v>77</v>
      </c>
      <c r="B88" s="8">
        <f t="shared" si="3"/>
        <v>6.6329028526935542E-4</v>
      </c>
      <c r="C88" s="8">
        <f t="shared" si="4"/>
        <v>5.4125439077038416E-6</v>
      </c>
      <c r="D88" s="13">
        <f t="shared" si="5"/>
        <v>3.590087792573793E-9</v>
      </c>
    </row>
    <row r="89" spans="1:4" x14ac:dyDescent="0.35">
      <c r="A89" s="12">
        <v>78</v>
      </c>
      <c r="B89" s="8">
        <f t="shared" si="3"/>
        <v>6.8917413874586969E-4</v>
      </c>
      <c r="C89" s="8">
        <f t="shared" si="4"/>
        <v>4.8221141606553372E-6</v>
      </c>
      <c r="D89" s="13">
        <f t="shared" si="5"/>
        <v>3.3232763736039042E-9</v>
      </c>
    </row>
    <row r="90" spans="1:4" x14ac:dyDescent="0.35">
      <c r="A90" s="12">
        <v>79</v>
      </c>
      <c r="B90" s="8">
        <f t="shared" si="3"/>
        <v>7.1584433232255206E-4</v>
      </c>
      <c r="C90" s="8">
        <f t="shared" si="4"/>
        <v>4.2935144699718588E-6</v>
      </c>
      <c r="D90" s="13">
        <f t="shared" si="5"/>
        <v>3.0734879990742212E-9</v>
      </c>
    </row>
    <row r="91" spans="1:4" x14ac:dyDescent="0.35">
      <c r="A91" s="12">
        <v>80</v>
      </c>
      <c r="B91" s="8">
        <f t="shared" si="3"/>
        <v>7.4331430764768404E-4</v>
      </c>
      <c r="C91" s="8">
        <f t="shared" si="4"/>
        <v>3.8205656356482481E-6</v>
      </c>
      <c r="D91" s="13">
        <f t="shared" si="5"/>
        <v>2.8398811002844114E-9</v>
      </c>
    </row>
    <row r="92" spans="1:4" x14ac:dyDescent="0.35">
      <c r="A92" s="12">
        <v>81</v>
      </c>
      <c r="B92" s="8">
        <f t="shared" si="3"/>
        <v>7.7159726031106985E-4</v>
      </c>
      <c r="C92" s="8">
        <f t="shared" si="4"/>
        <v>3.3976731247300535E-6</v>
      </c>
      <c r="D92" s="13">
        <f t="shared" si="5"/>
        <v>2.6216352744742612E-9</v>
      </c>
    </row>
    <row r="93" spans="1:4" x14ac:dyDescent="0.35">
      <c r="A93" s="12">
        <v>82</v>
      </c>
      <c r="B93" s="8">
        <f t="shared" si="3"/>
        <v>8.007061135977241E-4</v>
      </c>
      <c r="C93" s="8">
        <f t="shared" si="4"/>
        <v>3.0197752851358695E-6</v>
      </c>
      <c r="D93" s="13">
        <f t="shared" si="5"/>
        <v>2.4179525324996011E-9</v>
      </c>
    </row>
    <row r="94" spans="1:4" x14ac:dyDescent="0.35">
      <c r="A94" s="12">
        <v>83</v>
      </c>
      <c r="B94" s="8">
        <f t="shared" si="3"/>
        <v>8.3065349167219535E-4</v>
      </c>
      <c r="C94" s="8">
        <f t="shared" si="4"/>
        <v>2.6822957796388485E-6</v>
      </c>
      <c r="D94" s="13">
        <f t="shared" si="5"/>
        <v>2.2280583550546031E-9</v>
      </c>
    </row>
    <row r="95" spans="1:4" x14ac:dyDescent="0.35">
      <c r="A95" s="12">
        <v>84</v>
      </c>
      <c r="B95" s="8">
        <f t="shared" si="3"/>
        <v>8.6145169222308197E-4</v>
      </c>
      <c r="C95" s="8">
        <f t="shared" si="4"/>
        <v>2.3810999328063082E-6</v>
      </c>
      <c r="D95" s="13">
        <f t="shared" si="5"/>
        <v>2.0512025664682607E-9</v>
      </c>
    </row>
    <row r="96" spans="1:4" x14ac:dyDescent="0.35">
      <c r="A96" s="12">
        <v>85</v>
      </c>
      <c r="B96" s="8">
        <f t="shared" si="3"/>
        <v>8.9311265859961261E-4</v>
      </c>
      <c r="C96" s="8">
        <f t="shared" si="4"/>
        <v>2.1124547025028533E-6</v>
      </c>
      <c r="D96" s="13">
        <f t="shared" si="5"/>
        <v>1.8866600355235772E-9</v>
      </c>
    </row>
    <row r="97" spans="1:4" x14ac:dyDescent="0.35">
      <c r="A97" s="12">
        <v>86</v>
      </c>
      <c r="B97" s="8">
        <f t="shared" si="3"/>
        <v>9.2564795147449038E-4</v>
      </c>
      <c r="C97" s="8">
        <f t="shared" si="4"/>
        <v>1.8729920055567063E-6</v>
      </c>
      <c r="D97" s="13">
        <f t="shared" si="5"/>
        <v>1.7337312130716624E-9</v>
      </c>
    </row>
    <row r="98" spans="1:4" x14ac:dyDescent="0.35">
      <c r="A98" s="12">
        <v>87</v>
      </c>
      <c r="B98" s="8">
        <f t="shared" si="3"/>
        <v>9.5906872006953751E-4</v>
      </c>
      <c r="C98" s="8">
        <f t="shared" si="4"/>
        <v>1.6596751443714555E-6</v>
      </c>
      <c r="D98" s="13">
        <f t="shared" si="5"/>
        <v>1.5917425164435568E-9</v>
      </c>
    </row>
    <row r="99" spans="1:4" x14ac:dyDescent="0.35">
      <c r="A99" s="12">
        <v>88</v>
      </c>
      <c r="B99" s="8">
        <f t="shared" si="3"/>
        <v>9.9338567298298689E-4</v>
      </c>
      <c r="C99" s="8">
        <f t="shared" si="4"/>
        <v>1.4697680976422605E-6</v>
      </c>
      <c r="D99" s="13">
        <f t="shared" si="5"/>
        <v>1.4600465708052814E-9</v>
      </c>
    </row>
    <row r="100" spans="1:4" x14ac:dyDescent="0.35">
      <c r="A100" s="12">
        <v>89</v>
      </c>
      <c r="B100" s="8">
        <f t="shared" si="3"/>
        <v>1.0286090486595887E-3</v>
      </c>
      <c r="C100" s="8">
        <f t="shared" si="4"/>
        <v>1.3008074539172773E-6</v>
      </c>
      <c r="D100" s="13">
        <f t="shared" si="5"/>
        <v>1.3380223176631524E-9</v>
      </c>
    </row>
    <row r="101" spans="1:4" x14ac:dyDescent="0.35">
      <c r="A101" s="12">
        <v>90</v>
      </c>
      <c r="B101" s="8">
        <f t="shared" si="3"/>
        <v>1.0647485855469728E-3</v>
      </c>
      <c r="C101" s="8">
        <f t="shared" si="4"/>
        <v>1.150576781543663E-6</v>
      </c>
      <c r="D101" s="13">
        <f t="shared" si="5"/>
        <v>1.2250750007118035E-9</v>
      </c>
    </row>
    <row r="102" spans="1:4" x14ac:dyDescent="0.35">
      <c r="A102" s="12">
        <v>91</v>
      </c>
      <c r="B102" s="8">
        <f t="shared" si="3"/>
        <v>1.1018134919839793E-3</v>
      </c>
      <c r="C102" s="8">
        <f t="shared" si="4"/>
        <v>1.0170832425687034E-6</v>
      </c>
      <c r="D102" s="13">
        <f t="shared" si="5"/>
        <v>1.1206360391330116E-9</v>
      </c>
    </row>
    <row r="103" spans="1:4" x14ac:dyDescent="0.35">
      <c r="A103" s="12">
        <v>92</v>
      </c>
      <c r="B103" s="8">
        <f t="shared" si="3"/>
        <v>1.139812415868894E-3</v>
      </c>
      <c r="C103" s="8">
        <f t="shared" si="4"/>
        <v>8.9853627144927212E-7</v>
      </c>
      <c r="D103" s="13">
        <f t="shared" si="5"/>
        <v>1.0241627983064231E-9</v>
      </c>
    </row>
    <row r="104" spans="1:4" x14ac:dyDescent="0.35">
      <c r="A104" s="12">
        <v>93</v>
      </c>
      <c r="B104" s="8">
        <f t="shared" si="3"/>
        <v>1.1787534141576919E-3</v>
      </c>
      <c r="C104" s="8">
        <f t="shared" si="4"/>
        <v>7.933281519755948E-7</v>
      </c>
      <c r="D104" s="13">
        <f t="shared" si="5"/>
        <v>9.3513826768864466E-10</v>
      </c>
    </row>
    <row r="105" spans="1:4" x14ac:dyDescent="0.35">
      <c r="A105" s="12">
        <v>94</v>
      </c>
      <c r="B105" s="8">
        <f t="shared" si="3"/>
        <v>1.2186439222445426E-3</v>
      </c>
      <c r="C105" s="8">
        <f t="shared" si="4"/>
        <v>7.0001633766084996E-7</v>
      </c>
      <c r="D105" s="13">
        <f t="shared" si="5"/>
        <v>8.5307065536227828E-10</v>
      </c>
    </row>
    <row r="106" spans="1:4" x14ac:dyDescent="0.35">
      <c r="A106" s="12">
        <v>95</v>
      </c>
      <c r="B106" s="8">
        <f t="shared" si="3"/>
        <v>1.2594907232788921E-3</v>
      </c>
      <c r="C106" s="8">
        <f t="shared" si="4"/>
        <v>6.1730737200919715E-7</v>
      </c>
      <c r="D106" s="13">
        <f t="shared" si="5"/>
        <v>7.7749290845725585E-10</v>
      </c>
    </row>
    <row r="107" spans="1:4" x14ac:dyDescent="0.35">
      <c r="A107" s="12">
        <v>96</v>
      </c>
      <c r="B107" s="8">
        <f t="shared" si="3"/>
        <v>1.3012999174754356E-3</v>
      </c>
      <c r="C107" s="8">
        <f t="shared" si="4"/>
        <v>5.4404227557491518E-7</v>
      </c>
      <c r="D107" s="13">
        <f t="shared" si="5"/>
        <v>7.0796216830878535E-10</v>
      </c>
    </row>
    <row r="108" spans="1:4" x14ac:dyDescent="0.35">
      <c r="A108" s="12">
        <v>97</v>
      </c>
      <c r="B108" s="8">
        <f t="shared" si="3"/>
        <v>1.3440768914752435E-3</v>
      </c>
      <c r="C108" s="8">
        <f t="shared" si="4"/>
        <v>4.7918327659031834E-7</v>
      </c>
      <c r="D108" s="13">
        <f t="shared" si="5"/>
        <v>6.4405916884643684E-10</v>
      </c>
    </row>
    <row r="109" spans="1:4" x14ac:dyDescent="0.35">
      <c r="A109" s="12">
        <v>98</v>
      </c>
      <c r="B109" s="8">
        <f t="shared" si="3"/>
        <v>1.3878262878181283E-3</v>
      </c>
      <c r="C109" s="8">
        <f t="shared" si="4"/>
        <v>4.2180177119428611E-7</v>
      </c>
      <c r="D109" s="13">
        <f t="shared" si="5"/>
        <v>5.8538758631167764E-10</v>
      </c>
    </row>
    <row r="110" spans="1:4" x14ac:dyDescent="0.35">
      <c r="A110" s="12">
        <v>99</v>
      </c>
      <c r="B110" s="8">
        <f t="shared" si="3"/>
        <v>1.4325519745881222E-3</v>
      </c>
      <c r="C110" s="8">
        <f t="shared" si="4"/>
        <v>3.7106740796333271E-7</v>
      </c>
      <c r="D110" s="13">
        <f t="shared" si="5"/>
        <v>5.3157334798316853E-10</v>
      </c>
    </row>
    <row r="111" spans="1:4" x14ac:dyDescent="0.35">
      <c r="A111" s="12">
        <v>100</v>
      </c>
      <c r="B111" s="8">
        <f t="shared" si="3"/>
        <v>1.4782570152955677E-3</v>
      </c>
      <c r="C111" s="8">
        <f t="shared" si="4"/>
        <v>3.2623819955839426E-7</v>
      </c>
      <c r="D111" s="13">
        <f t="shared" si="5"/>
        <v>4.8226390715459174E-10</v>
      </c>
    </row>
    <row r="112" spans="1:4" x14ac:dyDescent="0.35">
      <c r="A112" s="12">
        <v>101</v>
      </c>
      <c r="B112" s="8">
        <f t="shared" si="3"/>
        <v>1.5249436390608947E-3</v>
      </c>
      <c r="C112" s="8">
        <f t="shared" si="4"/>
        <v>2.8665157187919333E-7</v>
      </c>
      <c r="D112" s="13">
        <f t="shared" si="5"/>
        <v>4.3712749116398271E-10</v>
      </c>
    </row>
    <row r="113" spans="1:4" x14ac:dyDescent="0.35">
      <c r="A113" s="12">
        <v>102</v>
      </c>
      <c r="B113" s="8">
        <f t="shared" si="3"/>
        <v>1.5726132111665882E-3</v>
      </c>
      <c r="C113" s="8">
        <f t="shared" si="4"/>
        <v>2.5171626818982855E-7</v>
      </c>
      <c r="D113" s="13">
        <f t="shared" si="5"/>
        <v>3.9585232882087639E-10</v>
      </c>
    </row>
    <row r="114" spans="1:4" x14ac:dyDescent="0.35">
      <c r="A114" s="12">
        <v>103</v>
      </c>
      <c r="B114" s="8">
        <f t="shared" si="3"/>
        <v>1.6212662040451594E-3</v>
      </c>
      <c r="C114" s="8">
        <f t="shared" si="4"/>
        <v>2.2090503226954324E-7</v>
      </c>
      <c r="D114" s="13">
        <f t="shared" si="5"/>
        <v>3.5814586312211579E-10</v>
      </c>
    </row>
    <row r="115" spans="1:4" x14ac:dyDescent="0.35">
      <c r="A115" s="12">
        <v>104</v>
      </c>
      <c r="B115" s="8">
        <f t="shared" si="3"/>
        <v>1.6709021687721199E-3</v>
      </c>
      <c r="C115" s="8">
        <f t="shared" si="4"/>
        <v>1.9374800077653556E-7</v>
      </c>
      <c r="D115" s="13">
        <f t="shared" si="5"/>
        <v>3.2373395469277563E-10</v>
      </c>
    </row>
    <row r="116" spans="1:4" x14ac:dyDescent="0.35">
      <c r="A116" s="12">
        <v>105</v>
      </c>
      <c r="B116" s="8">
        <f t="shared" si="3"/>
        <v>1.721519707134016E-3</v>
      </c>
      <c r="C116" s="8">
        <f t="shared" si="4"/>
        <v>1.6982674071475971E-7</v>
      </c>
      <c r="D116" s="13">
        <f t="shared" si="5"/>
        <v>2.9236008093879763E-10</v>
      </c>
    </row>
    <row r="117" spans="1:4" x14ac:dyDescent="0.35">
      <c r="A117" s="12">
        <v>106</v>
      </c>
      <c r="B117" s="8">
        <f t="shared" si="3"/>
        <v>1.7731164443424605E-3</v>
      </c>
      <c r="C117" s="8">
        <f t="shared" si="4"/>
        <v>1.487688731877657E-7</v>
      </c>
      <c r="D117" s="13">
        <f t="shared" si="5"/>
        <v>2.6378453545552555E-10</v>
      </c>
    </row>
    <row r="118" spans="1:4" x14ac:dyDescent="0.35">
      <c r="A118" s="12">
        <v>107</v>
      </c>
      <c r="B118" s="8">
        <f t="shared" si="3"/>
        <v>1.8256890024658621E-3</v>
      </c>
      <c r="C118" s="8">
        <f t="shared" si="4"/>
        <v>1.3024322953320128E-7</v>
      </c>
      <c r="D118" s="13">
        <f t="shared" si="5"/>
        <v>2.3778363180440255E-10</v>
      </c>
    </row>
    <row r="119" spans="1:4" x14ac:dyDescent="0.35">
      <c r="A119" s="12">
        <v>108</v>
      </c>
      <c r="B119" s="8">
        <f t="shared" si="3"/>
        <v>1.879232974651146E-3</v>
      </c>
      <c r="C119" s="8">
        <f t="shared" si="4"/>
        <v>1.1395549047897996E-7</v>
      </c>
      <c r="D119" s="13">
        <f t="shared" si="5"/>
        <v>2.1414891535064386E-10</v>
      </c>
    </row>
    <row r="120" spans="1:4" x14ac:dyDescent="0.35">
      <c r="A120" s="12">
        <v>109</v>
      </c>
      <c r="B120" s="8">
        <f t="shared" si="3"/>
        <v>1.9337429002081719E-3</v>
      </c>
      <c r="C120" s="8">
        <f t="shared" si="4"/>
        <v>9.9644263169334635E-8</v>
      </c>
      <c r="D120" s="13">
        <f t="shared" si="5"/>
        <v>1.9268638645017547E-10</v>
      </c>
    </row>
    <row r="121" spans="1:4" x14ac:dyDescent="0.35">
      <c r="A121" s="12">
        <v>110</v>
      </c>
      <c r="B121" s="8">
        <f t="shared" si="3"/>
        <v>1.9892122406298084E-3</v>
      </c>
      <c r="C121" s="8">
        <f t="shared" si="4"/>
        <v>8.7077554796797611E-8</v>
      </c>
      <c r="D121" s="13">
        <f t="shared" si="5"/>
        <v>1.7321573788590269E-10</v>
      </c>
    </row>
    <row r="122" spans="1:4" x14ac:dyDescent="0.35">
      <c r="A122" s="12">
        <v>111</v>
      </c>
      <c r="B122" s="8">
        <f t="shared" si="3"/>
        <v>2.0456333566207189E-3</v>
      </c>
      <c r="C122" s="8">
        <f t="shared" si="4"/>
        <v>7.6049605164887013E-8</v>
      </c>
      <c r="D122" s="13">
        <f t="shared" si="5"/>
        <v>1.5556960908312817E-10</v>
      </c>
    </row>
    <row r="123" spans="1:4" x14ac:dyDescent="0.35">
      <c r="A123" s="12">
        <v>112</v>
      </c>
      <c r="B123" s="8">
        <f t="shared" si="3"/>
        <v>2.102997486207776E-3</v>
      </c>
      <c r="C123" s="8">
        <f t="shared" si="4"/>
        <v>6.6378043815146853E-8</v>
      </c>
      <c r="D123" s="13">
        <f t="shared" si="5"/>
        <v>1.3959285928264344E-10</v>
      </c>
    </row>
    <row r="124" spans="1:4" x14ac:dyDescent="0.35">
      <c r="A124" s="12">
        <v>113</v>
      </c>
      <c r="B124" s="8">
        <f t="shared" si="3"/>
        <v>2.1612947240047492E-3</v>
      </c>
      <c r="C124" s="8">
        <f t="shared" si="4"/>
        <v>5.7901340399645781E-8</v>
      </c>
      <c r="D124" s="13">
        <f t="shared" si="5"/>
        <v>1.2514186151855746E-10</v>
      </c>
    </row>
    <row r="125" spans="1:4" x14ac:dyDescent="0.35">
      <c r="A125" s="12">
        <v>114</v>
      </c>
      <c r="B125" s="8">
        <f t="shared" si="3"/>
        <v>2.2205140017034107E-3</v>
      </c>
      <c r="C125" s="8">
        <f t="shared" si="4"/>
        <v>5.047651978369345E-8</v>
      </c>
      <c r="D125" s="13">
        <f t="shared" si="5"/>
        <v>1.1208381893695051E-10</v>
      </c>
    </row>
    <row r="126" spans="1:4" x14ac:dyDescent="0.35">
      <c r="A126" s="12">
        <v>115</v>
      </c>
      <c r="B126" s="8">
        <f t="shared" si="3"/>
        <v>2.2806430698625252E-3</v>
      </c>
      <c r="C126" s="8">
        <f t="shared" si="4"/>
        <v>4.3977115940058841E-8</v>
      </c>
      <c r="D126" s="13">
        <f t="shared" si="5"/>
        <v>1.0029610470123598E-10</v>
      </c>
    </row>
    <row r="127" spans="1:4" x14ac:dyDescent="0.35">
      <c r="A127" s="12">
        <v>116</v>
      </c>
      <c r="B127" s="8">
        <f t="shared" si="3"/>
        <v>2.3416684810652981E-3</v>
      </c>
      <c r="C127" s="8">
        <f t="shared" si="4"/>
        <v>3.8291341061244275E-8</v>
      </c>
      <c r="D127" s="13">
        <f t="shared" si="5"/>
        <v>8.9665626460837164E-11</v>
      </c>
    </row>
    <row r="128" spans="1:4" x14ac:dyDescent="0.35">
      <c r="A128" s="12">
        <v>117</v>
      </c>
      <c r="B128" s="8">
        <f t="shared" si="3"/>
        <v>2.4035755745147754E-3</v>
      </c>
      <c r="C128" s="8">
        <f t="shared" si="4"/>
        <v>3.3320448485428455E-8</v>
      </c>
      <c r="D128" s="13">
        <f t="shared" si="5"/>
        <v>8.0088216111453678E-11</v>
      </c>
    </row>
    <row r="129" spans="1:4" x14ac:dyDescent="0.35">
      <c r="A129" s="12">
        <v>118</v>
      </c>
      <c r="B129" s="8">
        <f t="shared" si="3"/>
        <v>2.4663484621353839E-3</v>
      </c>
      <c r="C129" s="8">
        <f t="shared" si="4"/>
        <v>2.8977270018687769E-8</v>
      </c>
      <c r="D129" s="13">
        <f t="shared" si="5"/>
        <v>7.1468045347472353E-11</v>
      </c>
    </row>
    <row r="130" spans="1:4" x14ac:dyDescent="0.35">
      <c r="A130" s="12">
        <v>119</v>
      </c>
      <c r="B130" s="8">
        <f t="shared" si="3"/>
        <v>2.5299700162473154E-3</v>
      </c>
      <c r="C130" s="8">
        <f t="shared" si="4"/>
        <v>2.518491005446105E-8</v>
      </c>
      <c r="D130" s="13">
        <f t="shared" si="5"/>
        <v>6.3717067299671995E-11</v>
      </c>
    </row>
    <row r="131" spans="1:4" x14ac:dyDescent="0.35">
      <c r="A131" s="12">
        <v>120</v>
      </c>
      <c r="B131" s="8">
        <f t="shared" si="3"/>
        <v>2.5944218588787172E-3</v>
      </c>
      <c r="C131" s="8">
        <f t="shared" si="4"/>
        <v>2.1875580553532135E-8</v>
      </c>
      <c r="D131" s="13">
        <f t="shared" si="5"/>
        <v>5.6754484363745961E-11</v>
      </c>
    </row>
    <row r="132" spans="1:4" x14ac:dyDescent="0.35">
      <c r="A132" s="12">
        <v>121</v>
      </c>
      <c r="B132" s="8">
        <f t="shared" si="3"/>
        <v>2.6596843527787821E-3</v>
      </c>
      <c r="C132" s="8">
        <f t="shared" si="4"/>
        <v>1.8989562465887691E-8</v>
      </c>
      <c r="D132" s="13">
        <f t="shared" si="5"/>
        <v>5.050624215663676E-11</v>
      </c>
    </row>
    <row r="133" spans="1:4" x14ac:dyDescent="0.35">
      <c r="A133" s="12">
        <v>122</v>
      </c>
      <c r="B133" s="8">
        <f t="shared" si="3"/>
        <v>2.7257365941926247E-3</v>
      </c>
      <c r="C133" s="8">
        <f t="shared" si="4"/>
        <v>1.6474280560818737E-8</v>
      </c>
      <c r="D133" s="13">
        <f t="shared" si="5"/>
        <v>4.4904549387619824E-11</v>
      </c>
    </row>
    <row r="134" spans="1:4" x14ac:dyDescent="0.35">
      <c r="A134" s="12">
        <v>123</v>
      </c>
      <c r="B134" s="8">
        <f t="shared" si="3"/>
        <v>2.7925564074565718E-3</v>
      </c>
      <c r="C134" s="8">
        <f t="shared" si="4"/>
        <v>1.4283479893922716E-8</v>
      </c>
      <c r="D134" s="13">
        <f t="shared" si="5"/>
        <v>3.9887423298550992E-11</v>
      </c>
    </row>
    <row r="135" spans="1:4" x14ac:dyDescent="0.35">
      <c r="A135" s="12">
        <v>124</v>
      </c>
      <c r="B135" s="8">
        <f t="shared" si="3"/>
        <v>2.8601203414698908E-3</v>
      </c>
      <c r="C135" s="8">
        <f t="shared" si="4"/>
        <v>1.2376493289003937E-8</v>
      </c>
      <c r="D135" s="13">
        <f t="shared" si="5"/>
        <v>3.5398260211945754E-11</v>
      </c>
    </row>
    <row r="136" spans="1:4" x14ac:dyDescent="0.35">
      <c r="A136" s="12">
        <v>125</v>
      </c>
      <c r="B136" s="8">
        <f t="shared" si="3"/>
        <v>2.9284036680962381E-3</v>
      </c>
      <c r="C136" s="8">
        <f t="shared" si="4"/>
        <v>1.0717590258310892E-8</v>
      </c>
      <c r="D136" s="13">
        <f t="shared" si="5"/>
        <v>3.1385430625590125E-11</v>
      </c>
    </row>
    <row r="137" spans="1:4" x14ac:dyDescent="0.35">
      <c r="A137" s="12">
        <v>126</v>
      </c>
      <c r="B137" s="8">
        <f t="shared" si="3"/>
        <v>2.9973803825451848E-3</v>
      </c>
      <c r="C137" s="8">
        <f t="shared" si="4"/>
        <v>9.2753987345608021E-9</v>
      </c>
      <c r="D137" s="13">
        <f t="shared" si="5"/>
        <v>2.7801898207256979E-11</v>
      </c>
    </row>
    <row r="138" spans="1:4" x14ac:dyDescent="0.35">
      <c r="A138" s="12">
        <v>127</v>
      </c>
      <c r="B138" s="8">
        <f t="shared" si="3"/>
        <v>3.0670232057809603E-3</v>
      </c>
      <c r="C138" s="8">
        <f t="shared" si="4"/>
        <v>8.0223918506634723E-9</v>
      </c>
      <c r="D138" s="13">
        <f t="shared" si="5"/>
        <v>2.4604861971852934E-11</v>
      </c>
    </row>
    <row r="139" spans="1:4" x14ac:dyDescent="0.35">
      <c r="A139" s="12">
        <v>128</v>
      </c>
      <c r="B139" s="8">
        <f t="shared" si="3"/>
        <v>3.1373035890022672E-3</v>
      </c>
      <c r="C139" s="8">
        <f t="shared" si="4"/>
        <v>6.9344327852732404E-9</v>
      </c>
      <c r="D139" s="13">
        <f t="shared" si="5"/>
        <v>2.1755420864932726E-11</v>
      </c>
    </row>
    <row r="140" spans="1:4" x14ac:dyDescent="0.35">
      <c r="A140" s="12">
        <v>129</v>
      </c>
      <c r="B140" s="8">
        <f t="shared" ref="B140:B203" si="6">_xlfn.NORM.DIST(A140,$B$1*($K$1+1),$B$2*SQRT($K$1+1),0)</f>
        <v>3.2081917202334297E-3</v>
      </c>
      <c r="C140" s="8">
        <f t="shared" ref="C140:C203" si="7">_xlfn.NORM.DIST(($B$8-A140),$B$1*($K$2),$B$2*SQRT($K$2),1)</f>
        <v>5.9903714010635288E-9</v>
      </c>
      <c r="D140" s="13">
        <f t="shared" si="5"/>
        <v>1.9218259930015143E-11</v>
      </c>
    </row>
    <row r="141" spans="1:4" x14ac:dyDescent="0.35">
      <c r="A141" s="12">
        <v>130</v>
      </c>
      <c r="B141" s="8">
        <f t="shared" si="6"/>
        <v>3.2796565330634265E-3</v>
      </c>
      <c r="C141" s="8">
        <f t="shared" si="7"/>
        <v>5.1716870442204273E-9</v>
      </c>
      <c r="D141" s="13">
        <f t="shared" ref="D141:D204" si="8">B141*C141</f>
        <v>1.6961357201537005E-11</v>
      </c>
    </row>
    <row r="142" spans="1:4" x14ac:dyDescent="0.35">
      <c r="A142" s="12">
        <v>131</v>
      </c>
      <c r="B142" s="8">
        <f t="shared" si="6"/>
        <v>3.3516657175654625E-3</v>
      </c>
      <c r="C142" s="8">
        <f t="shared" si="7"/>
        <v>4.4621724539016125E-9</v>
      </c>
      <c r="D142" s="13">
        <f t="shared" si="8"/>
        <v>1.4955710439606989E-11</v>
      </c>
    </row>
    <row r="143" spans="1:4" x14ac:dyDescent="0.35">
      <c r="A143" s="12">
        <v>132</v>
      </c>
      <c r="B143" s="8">
        <f t="shared" si="6"/>
        <v>3.4241857334256342E-3</v>
      </c>
      <c r="C143" s="8">
        <f t="shared" si="7"/>
        <v>3.8476542546890137E-9</v>
      </c>
      <c r="D143" s="13">
        <f t="shared" si="8"/>
        <v>1.3175082806060562E-11</v>
      </c>
    </row>
    <row r="144" spans="1:4" x14ac:dyDescent="0.35">
      <c r="A144" s="12">
        <v>133</v>
      </c>
      <c r="B144" s="8">
        <f t="shared" si="6"/>
        <v>3.4971818253050095E-3</v>
      </c>
      <c r="C144" s="8">
        <f t="shared" si="7"/>
        <v>3.31574597832616E-9</v>
      </c>
      <c r="D144" s="13">
        <f t="shared" si="8"/>
        <v>1.1595766572730425E-11</v>
      </c>
    </row>
    <row r="145" spans="1:4" x14ac:dyDescent="0.35">
      <c r="A145" s="12">
        <v>134</v>
      </c>
      <c r="B145" s="8">
        <f t="shared" si="6"/>
        <v>3.570618040455054E-3</v>
      </c>
      <c r="C145" s="8">
        <f t="shared" si="7"/>
        <v>2.8556299878503033E-9</v>
      </c>
      <c r="D145" s="13">
        <f t="shared" si="8"/>
        <v>1.019636395148274E-11</v>
      </c>
    </row>
    <row r="146" spans="1:4" x14ac:dyDescent="0.35">
      <c r="A146" s="12">
        <v>135</v>
      </c>
      <c r="B146" s="8">
        <f t="shared" si="6"/>
        <v>3.6444572486017584E-3</v>
      </c>
      <c r="C146" s="8">
        <f t="shared" si="7"/>
        <v>2.4578650618080322E-9</v>
      </c>
      <c r="D146" s="13">
        <f t="shared" si="8"/>
        <v>8.9575841405912909E-12</v>
      </c>
    </row>
    <row r="147" spans="1:4" x14ac:dyDescent="0.35">
      <c r="A147" s="12">
        <v>136</v>
      </c>
      <c r="B147" s="8">
        <f t="shared" si="6"/>
        <v>3.7186611641091809E-3</v>
      </c>
      <c r="C147" s="8">
        <f t="shared" si="7"/>
        <v>2.1142167424408306E-9</v>
      </c>
      <c r="D147" s="13">
        <f t="shared" si="8"/>
        <v>7.8620556926241388E-12</v>
      </c>
    </row>
    <row r="148" spans="1:4" x14ac:dyDescent="0.35">
      <c r="A148" s="12">
        <v>137</v>
      </c>
      <c r="B148" s="8">
        <f t="shared" si="6"/>
        <v>3.7931903704282576E-3</v>
      </c>
      <c r="C148" s="8">
        <f t="shared" si="7"/>
        <v>1.8175078630994233E-9</v>
      </c>
      <c r="D148" s="13">
        <f t="shared" si="8"/>
        <v>6.8941533244863725E-12</v>
      </c>
    </row>
    <row r="149" spans="1:4" x14ac:dyDescent="0.35">
      <c r="A149" s="12">
        <v>138</v>
      </c>
      <c r="B149" s="8">
        <f t="shared" si="6"/>
        <v>3.8680043468318614E-3</v>
      </c>
      <c r="C149" s="8">
        <f t="shared" si="7"/>
        <v>1.5614869499332668E-9</v>
      </c>
      <c r="D149" s="13">
        <f t="shared" si="8"/>
        <v>6.039838309863101E-12</v>
      </c>
    </row>
    <row r="150" spans="1:4" x14ac:dyDescent="0.35">
      <c r="A150" s="12">
        <v>139</v>
      </c>
      <c r="B150" s="8">
        <f t="shared" si="6"/>
        <v>3.9430614974320126E-3</v>
      </c>
      <c r="C150" s="8">
        <f t="shared" si="7"/>
        <v>1.3407124440918655E-9</v>
      </c>
      <c r="D150" s="13">
        <f t="shared" si="8"/>
        <v>5.2865116174266045E-12</v>
      </c>
    </row>
    <row r="151" spans="1:4" x14ac:dyDescent="0.35">
      <c r="A151" s="12">
        <v>140</v>
      </c>
      <c r="B151" s="8">
        <f t="shared" si="6"/>
        <v>4.0183191824700471E-3</v>
      </c>
      <c r="C151" s="8">
        <f t="shared" si="7"/>
        <v>1.1504509159816356E-9</v>
      </c>
      <c r="D151" s="13">
        <f t="shared" si="8"/>
        <v>4.6228789841792431E-12</v>
      </c>
    </row>
    <row r="152" spans="1:4" x14ac:dyDescent="0.35">
      <c r="A152" s="12">
        <v>141</v>
      </c>
      <c r="B152" s="8">
        <f t="shared" si="6"/>
        <v>4.0937337518653413E-3</v>
      </c>
      <c r="C152" s="8">
        <f t="shared" si="7"/>
        <v>9.8658764503769437E-10</v>
      </c>
      <c r="D152" s="13">
        <f t="shared" si="8"/>
        <v>4.0388271416641524E-12</v>
      </c>
    </row>
    <row r="153" spans="1:4" x14ac:dyDescent="0.35">
      <c r="A153" s="12">
        <v>142</v>
      </c>
      <c r="B153" s="8">
        <f t="shared" si="6"/>
        <v>4.1692605810029256E-3</v>
      </c>
      <c r="C153" s="8">
        <f t="shared" si="7"/>
        <v>8.4554811926206715E-10</v>
      </c>
      <c r="D153" s="13">
        <f t="shared" si="8"/>
        <v>3.5253104429804972E-12</v>
      </c>
    </row>
    <row r="154" spans="1:4" x14ac:dyDescent="0.35">
      <c r="A154" s="12">
        <v>143</v>
      </c>
      <c r="B154" s="8">
        <f t="shared" si="6"/>
        <v>4.244854108734976E-3</v>
      </c>
      <c r="C154" s="8">
        <f t="shared" si="7"/>
        <v>7.2422917051376045E-10</v>
      </c>
      <c r="D154" s="13">
        <f t="shared" si="8"/>
        <v>3.0742471701210595E-12</v>
      </c>
    </row>
    <row r="155" spans="1:4" x14ac:dyDescent="0.35">
      <c r="A155" s="12">
        <v>144</v>
      </c>
      <c r="B155" s="8">
        <f t="shared" si="6"/>
        <v>4.3204678775658669E-3</v>
      </c>
      <c r="C155" s="8">
        <f t="shared" si="7"/>
        <v>6.1993860609751422E-10</v>
      </c>
      <c r="D155" s="13">
        <f t="shared" si="8"/>
        <v>2.6784248337072692E-12</v>
      </c>
    </row>
    <row r="156" spans="1:4" x14ac:dyDescent="0.35">
      <c r="A156" s="12">
        <v>145</v>
      </c>
      <c r="B156" s="8">
        <f t="shared" si="6"/>
        <v>4.3960545759850009E-3</v>
      </c>
      <c r="C156" s="8">
        <f t="shared" si="7"/>
        <v>5.3034232629488091E-10</v>
      </c>
      <c r="D156" s="13">
        <f t="shared" si="8"/>
        <v>2.3314138103471415E-12</v>
      </c>
    </row>
    <row r="157" spans="1:4" x14ac:dyDescent="0.35">
      <c r="A157" s="12">
        <v>146</v>
      </c>
      <c r="B157" s="8">
        <f t="shared" si="6"/>
        <v>4.4715660829063447E-3</v>
      </c>
      <c r="C157" s="8">
        <f t="shared" si="7"/>
        <v>4.5341803266952673E-10</v>
      </c>
      <c r="D157" s="13">
        <f t="shared" si="8"/>
        <v>2.0274886962631768E-12</v>
      </c>
    </row>
    <row r="158" spans="1:4" x14ac:dyDescent="0.35">
      <c r="A158" s="12">
        <v>147</v>
      </c>
      <c r="B158" s="8">
        <f t="shared" si="6"/>
        <v>4.5469535141681042E-3</v>
      </c>
      <c r="C158" s="8">
        <f t="shared" si="7"/>
        <v>3.874147346675662E-10</v>
      </c>
      <c r="D158" s="13">
        <f t="shared" si="8"/>
        <v>1.7615567892371938E-12</v>
      </c>
    </row>
    <row r="159" spans="1:4" x14ac:dyDescent="0.35">
      <c r="A159" s="12">
        <v>148</v>
      </c>
      <c r="B159" s="8">
        <f t="shared" si="6"/>
        <v>4.6221672710406881E-3</v>
      </c>
      <c r="C159" s="8">
        <f t="shared" si="7"/>
        <v>3.3081735350096774E-10</v>
      </c>
      <c r="D159" s="13">
        <f t="shared" si="8"/>
        <v>1.5290931440444707E-12</v>
      </c>
    </row>
    <row r="160" spans="1:4" x14ac:dyDescent="0.35">
      <c r="A160" s="12">
        <v>149</v>
      </c>
      <c r="B160" s="8">
        <f t="shared" si="6"/>
        <v>4.6971570906857441E-3</v>
      </c>
      <c r="C160" s="8">
        <f t="shared" si="7"/>
        <v>2.8231580370432672E-10</v>
      </c>
      <c r="D160" s="13">
        <f t="shared" si="8"/>
        <v>1.3260816791824228E-12</v>
      </c>
    </row>
    <row r="161" spans="1:4" x14ac:dyDescent="0.35">
      <c r="A161" s="12">
        <v>150</v>
      </c>
      <c r="B161" s="8">
        <f t="shared" si="6"/>
        <v>4.7718720985037806E-3</v>
      </c>
      <c r="C161" s="8">
        <f t="shared" si="7"/>
        <v>2.4077800513834634E-10</v>
      </c>
      <c r="D161" s="13">
        <f t="shared" si="8"/>
        <v>1.1489618446530749E-12</v>
      </c>
    </row>
    <row r="162" spans="1:4" x14ac:dyDescent="0.35">
      <c r="A162" s="12">
        <v>151</v>
      </c>
      <c r="B162" s="8">
        <f t="shared" si="6"/>
        <v>4.8462608623026813E-3</v>
      </c>
      <c r="C162" s="8">
        <f t="shared" si="7"/>
        <v>2.0522634252189383E-10</v>
      </c>
      <c r="D162" s="13">
        <f t="shared" si="8"/>
        <v>9.9458039167737863E-13</v>
      </c>
    </row>
    <row r="163" spans="1:4" x14ac:dyDescent="0.35">
      <c r="A163" s="12">
        <v>152</v>
      </c>
      <c r="B163" s="8">
        <f t="shared" si="6"/>
        <v>4.920271448214295E-3</v>
      </c>
      <c r="C163" s="8">
        <f t="shared" si="7"/>
        <v>1.7481714666102489E-10</v>
      </c>
      <c r="D163" s="13">
        <f t="shared" si="8"/>
        <v>8.6014781537453177E-13</v>
      </c>
    </row>
    <row r="164" spans="1:4" x14ac:dyDescent="0.35">
      <c r="A164" s="12">
        <v>153</v>
      </c>
      <c r="B164" s="8">
        <f t="shared" si="6"/>
        <v>4.993851478281278E-3</v>
      </c>
      <c r="C164" s="8">
        <f t="shared" si="7"/>
        <v>1.4882282217623075E-10</v>
      </c>
      <c r="D164" s="13">
        <f t="shared" si="8"/>
        <v>7.4319907052676171E-13</v>
      </c>
    </row>
    <row r="165" spans="1:4" x14ac:dyDescent="0.35">
      <c r="A165" s="12">
        <v>154</v>
      </c>
      <c r="B165" s="8">
        <f t="shared" si="6"/>
        <v>5.0669481896314129E-3</v>
      </c>
      <c r="C165" s="8">
        <f t="shared" si="7"/>
        <v>1.2661629140031458E-10</v>
      </c>
      <c r="D165" s="13">
        <f t="shared" si="8"/>
        <v>6.4155818848866744E-13</v>
      </c>
    </row>
    <row r="166" spans="1:4" x14ac:dyDescent="0.35">
      <c r="A166" s="12">
        <v>155</v>
      </c>
      <c r="B166" s="8">
        <f t="shared" si="6"/>
        <v>5.1395084951519239E-3</v>
      </c>
      <c r="C166" s="8">
        <f t="shared" si="7"/>
        <v>1.0765746385121631E-10</v>
      </c>
      <c r="D166" s="13">
        <f t="shared" si="8"/>
        <v>5.5330645002983733E-13</v>
      </c>
    </row>
    <row r="167" spans="1:4" x14ac:dyDescent="0.35">
      <c r="A167" s="12">
        <v>156</v>
      </c>
      <c r="B167" s="8">
        <f t="shared" si="6"/>
        <v>5.2114790455716105E-3</v>
      </c>
      <c r="C167" s="8">
        <f t="shared" si="7"/>
        <v>9.1481475836086112E-11</v>
      </c>
      <c r="D167" s="13">
        <f t="shared" si="8"/>
        <v>4.7675379437772844E-13</v>
      </c>
    </row>
    <row r="168" spans="1:4" x14ac:dyDescent="0.35">
      <c r="A168" s="12">
        <v>157</v>
      </c>
      <c r="B168" s="8">
        <f t="shared" si="6"/>
        <v>5.2828062928542054E-3</v>
      </c>
      <c r="C168" s="8">
        <f t="shared" si="7"/>
        <v>7.7688475817097679E-11</v>
      </c>
      <c r="D168" s="13">
        <f t="shared" si="8"/>
        <v>4.1041316892881538E-13</v>
      </c>
    </row>
    <row r="169" spans="1:4" x14ac:dyDescent="0.35">
      <c r="A169" s="12">
        <v>158</v>
      </c>
      <c r="B169" s="8">
        <f t="shared" si="6"/>
        <v>5.3534365548020555E-3</v>
      </c>
      <c r="C169" s="8">
        <f t="shared" si="7"/>
        <v>6.5934758616275204E-11</v>
      </c>
      <c r="D169" s="13">
        <f t="shared" si="8"/>
        <v>3.5297754700841748E-13</v>
      </c>
    </row>
    <row r="170" spans="1:4" x14ac:dyDescent="0.35">
      <c r="A170" s="12">
        <v>159</v>
      </c>
      <c r="B170" s="8">
        <f t="shared" si="6"/>
        <v>5.4233160807651386E-3</v>
      </c>
      <c r="C170" s="8">
        <f t="shared" si="7"/>
        <v>5.5925075759426444E-11</v>
      </c>
      <c r="D170" s="13">
        <f t="shared" si="8"/>
        <v>3.0329936268410607E-13</v>
      </c>
    </row>
    <row r="171" spans="1:4" x14ac:dyDescent="0.35">
      <c r="A171" s="12">
        <v>160</v>
      </c>
      <c r="B171" s="8">
        <f t="shared" si="6"/>
        <v>5.4923911183465306E-3</v>
      </c>
      <c r="C171" s="8">
        <f t="shared" si="7"/>
        <v>4.7405970619346528E-11</v>
      </c>
      <c r="D171" s="13">
        <f t="shared" si="8"/>
        <v>2.6037213198629545E-13</v>
      </c>
    </row>
    <row r="172" spans="1:4" x14ac:dyDescent="0.35">
      <c r="A172" s="12">
        <v>161</v>
      </c>
      <c r="B172" s="8">
        <f t="shared" si="6"/>
        <v>5.5606079809917821E-3</v>
      </c>
      <c r="C172" s="8">
        <f t="shared" si="7"/>
        <v>4.0160005838590881E-11</v>
      </c>
      <c r="D172" s="13">
        <f t="shared" si="8"/>
        <v>2.2331404898274503E-13</v>
      </c>
    </row>
    <row r="173" spans="1:4" x14ac:dyDescent="0.35">
      <c r="A173" s="12">
        <v>162</v>
      </c>
      <c r="B173" s="8">
        <f t="shared" si="6"/>
        <v>5.6279131163462425E-3</v>
      </c>
      <c r="C173" s="8">
        <f t="shared" si="7"/>
        <v>3.4000767081001502E-11</v>
      </c>
      <c r="D173" s="13">
        <f t="shared" si="8"/>
        <v>1.9135336302100189E-13</v>
      </c>
    </row>
    <row r="174" spans="1:4" x14ac:dyDescent="0.35">
      <c r="A174" s="12">
        <v>163</v>
      </c>
      <c r="B174" s="8">
        <f t="shared" si="6"/>
        <v>5.6942531752611431E-3</v>
      </c>
      <c r="C174" s="8">
        <f t="shared" si="7"/>
        <v>2.8768541736043093E-11</v>
      </c>
      <c r="D174" s="13">
        <f t="shared" si="8"/>
        <v>1.638153601280961E-13</v>
      </c>
    </row>
    <row r="175" spans="1:4" x14ac:dyDescent="0.35">
      <c r="A175" s="12">
        <v>164</v>
      </c>
      <c r="B175" s="8">
        <f t="shared" si="6"/>
        <v>5.7595750813263765E-3</v>
      </c>
      <c r="C175" s="8">
        <f t="shared" si="7"/>
        <v>2.432658401064883E-11</v>
      </c>
      <c r="D175" s="13">
        <f t="shared" si="8"/>
        <v>1.4011078708152567E-13</v>
      </c>
    </row>
    <row r="176" spans="1:4" x14ac:dyDescent="0.35">
      <c r="A176" s="12">
        <v>165</v>
      </c>
      <c r="B176" s="8">
        <f t="shared" si="6"/>
        <v>5.8238261008052147E-3</v>
      </c>
      <c r="C176" s="8">
        <f t="shared" si="7"/>
        <v>2.0557889093995238E-11</v>
      </c>
      <c r="D176" s="13">
        <f t="shared" si="8"/>
        <v>1.1972557108306835E-13</v>
      </c>
    </row>
    <row r="177" spans="1:4" x14ac:dyDescent="0.35">
      <c r="A177" s="12">
        <v>166</v>
      </c>
      <c r="B177" s="8">
        <f t="shared" si="6"/>
        <v>5.8869539128438573E-3</v>
      </c>
      <c r="C177" s="8">
        <f t="shared" si="7"/>
        <v>1.7362408953520505E-11</v>
      </c>
      <c r="D177" s="13">
        <f t="shared" si="8"/>
        <v>1.0221170132532276E-13</v>
      </c>
    </row>
    <row r="178" spans="1:4" x14ac:dyDescent="0.35">
      <c r="A178" s="12">
        <v>167</v>
      </c>
      <c r="B178" s="8">
        <f t="shared" si="6"/>
        <v>5.9489066798266042E-3</v>
      </c>
      <c r="C178" s="8">
        <f t="shared" si="7"/>
        <v>1.4654650977302712E-11</v>
      </c>
      <c r="D178" s="13">
        <f t="shared" si="8"/>
        <v>8.7179151089403584E-14</v>
      </c>
    </row>
    <row r="179" spans="1:4" x14ac:dyDescent="0.35">
      <c r="A179" s="12">
        <v>168</v>
      </c>
      <c r="B179" s="8">
        <f t="shared" si="6"/>
        <v>6.0096331177456738E-3</v>
      </c>
      <c r="C179" s="8">
        <f t="shared" si="7"/>
        <v>1.2361608262348294E-11</v>
      </c>
      <c r="D179" s="13">
        <f t="shared" si="8"/>
        <v>7.4288730402006855E-14</v>
      </c>
    </row>
    <row r="180" spans="1:4" x14ac:dyDescent="0.35">
      <c r="A180" s="12">
        <v>169</v>
      </c>
      <c r="B180" s="8">
        <f t="shared" si="6"/>
        <v>6.0690825664532193E-3</v>
      </c>
      <c r="C180" s="8">
        <f t="shared" si="7"/>
        <v>1.0420976987965154E-11</v>
      </c>
      <c r="D180" s="13">
        <f t="shared" si="8"/>
        <v>6.3245769763069489E-14</v>
      </c>
    </row>
    <row r="181" spans="1:4" x14ac:dyDescent="0.35">
      <c r="A181" s="12">
        <v>170</v>
      </c>
      <c r="B181" s="8">
        <f t="shared" si="6"/>
        <v>6.1272050596619249E-3</v>
      </c>
      <c r="C181" s="8">
        <f t="shared" si="7"/>
        <v>8.7796221212525181E-12</v>
      </c>
      <c r="D181" s="13">
        <f t="shared" si="8"/>
        <v>5.3794545083258191E-14</v>
      </c>
    </row>
    <row r="182" spans="1:4" x14ac:dyDescent="0.35">
      <c r="A182" s="12">
        <v>171</v>
      </c>
      <c r="B182" s="8">
        <f t="shared" si="6"/>
        <v>6.1839513945597365E-3</v>
      </c>
      <c r="C182" s="8">
        <f t="shared" si="7"/>
        <v>7.3922577780177942E-12</v>
      </c>
      <c r="D182" s="13">
        <f t="shared" si="8"/>
        <v>4.5713362795318195E-14</v>
      </c>
    </row>
    <row r="183" spans="1:4" x14ac:dyDescent="0.35">
      <c r="A183" s="12">
        <v>172</v>
      </c>
      <c r="B183" s="8">
        <f t="shared" si="6"/>
        <v>6.239273200903811E-3</v>
      </c>
      <c r="C183" s="8">
        <f t="shared" si="7"/>
        <v>6.2203129957627797E-12</v>
      </c>
      <c r="D183" s="13">
        <f t="shared" si="8"/>
        <v>3.881023217569641E-14</v>
      </c>
    </row>
    <row r="184" spans="1:4" x14ac:dyDescent="0.35">
      <c r="A184" s="12">
        <v>173</v>
      </c>
      <c r="B184" s="8">
        <f t="shared" si="6"/>
        <v>6.293123009458528E-3</v>
      </c>
      <c r="C184" s="8">
        <f t="shared" si="7"/>
        <v>5.2309575441445819E-12</v>
      </c>
      <c r="D184" s="13">
        <f t="shared" si="8"/>
        <v>3.2919059282556943E-14</v>
      </c>
    </row>
    <row r="185" spans="1:4" x14ac:dyDescent="0.35">
      <c r="A185" s="12">
        <v>174</v>
      </c>
      <c r="B185" s="8">
        <f t="shared" si="6"/>
        <v>6.3454543196426599E-3</v>
      </c>
      <c r="C185" s="8">
        <f t="shared" si="7"/>
        <v>4.396265771750161E-12</v>
      </c>
      <c r="D185" s="13">
        <f t="shared" si="8"/>
        <v>2.7896303631649232E-14</v>
      </c>
    </row>
    <row r="186" spans="1:4" x14ac:dyDescent="0.35">
      <c r="A186" s="12">
        <v>175</v>
      </c>
      <c r="B186" s="8">
        <f t="shared" si="6"/>
        <v>6.3962216662512335E-3</v>
      </c>
      <c r="C186" s="8">
        <f t="shared" si="7"/>
        <v>3.6924994272355896E-12</v>
      </c>
      <c r="D186" s="13">
        <f t="shared" si="8"/>
        <v>2.3618044839104548E-14</v>
      </c>
    </row>
    <row r="187" spans="1:4" x14ac:dyDescent="0.35">
      <c r="A187" s="12">
        <v>176</v>
      </c>
      <c r="B187" s="8">
        <f t="shared" si="6"/>
        <v>6.4453806851185198E-3</v>
      </c>
      <c r="C187" s="8">
        <f t="shared" si="7"/>
        <v>3.099492951757215E-12</v>
      </c>
      <c r="D187" s="13">
        <f t="shared" si="8"/>
        <v>1.9977412004916941E-14</v>
      </c>
    </row>
    <row r="188" spans="1:4" x14ac:dyDescent="0.35">
      <c r="A188" s="12">
        <v>177</v>
      </c>
      <c r="B188" s="8">
        <f t="shared" si="6"/>
        <v>6.4928881775897498E-3</v>
      </c>
      <c r="C188" s="8">
        <f t="shared" si="7"/>
        <v>2.600126965638173E-12</v>
      </c>
      <c r="D188" s="13">
        <f t="shared" si="8"/>
        <v>1.6882333635424404E-14</v>
      </c>
    </row>
    <row r="189" spans="1:4" x14ac:dyDescent="0.35">
      <c r="A189" s="12">
        <v>178</v>
      </c>
      <c r="B189" s="8">
        <f t="shared" si="6"/>
        <v>6.5387021736707084E-3</v>
      </c>
      <c r="C189" s="8">
        <f t="shared" si="7"/>
        <v>2.1798776071578645E-12</v>
      </c>
      <c r="D189" s="13">
        <f t="shared" si="8"/>
        <v>1.4253570448259232E-14</v>
      </c>
    </row>
    <row r="190" spans="1:4" x14ac:dyDescent="0.35">
      <c r="A190" s="12">
        <v>179</v>
      </c>
      <c r="B190" s="8">
        <f t="shared" si="6"/>
        <v>6.5827819937262083E-3</v>
      </c>
      <c r="C190" s="8">
        <f t="shared" si="7"/>
        <v>1.8264310619769607E-12</v>
      </c>
      <c r="D190" s="13">
        <f t="shared" si="8"/>
        <v>1.2022997507564173E-14</v>
      </c>
    </row>
    <row r="191" spans="1:4" x14ac:dyDescent="0.35">
      <c r="A191" s="12">
        <v>180</v>
      </c>
      <c r="B191" s="8">
        <f t="shared" si="6"/>
        <v>6.6250883086007139E-3</v>
      </c>
      <c r="C191" s="8">
        <f t="shared" si="7"/>
        <v>1.5293540803103047E-12</v>
      </c>
      <c r="D191" s="13">
        <f t="shared" si="8"/>
        <v>1.0132105837174596E-14</v>
      </c>
    </row>
    <row r="192" spans="1:4" x14ac:dyDescent="0.35">
      <c r="A192" s="12">
        <v>181</v>
      </c>
      <c r="B192" s="8">
        <f t="shared" si="6"/>
        <v>6.6655831980368552E-3</v>
      </c>
      <c r="C192" s="8">
        <f t="shared" si="7"/>
        <v>1.2798125438858352E-12</v>
      </c>
      <c r="D192" s="13">
        <f t="shared" si="8"/>
        <v>8.5306969891622282E-15</v>
      </c>
    </row>
    <row r="193" spans="1:4" x14ac:dyDescent="0.35">
      <c r="A193" s="12">
        <v>182</v>
      </c>
      <c r="B193" s="8">
        <f t="shared" si="6"/>
        <v>6.7042302072705274E-3</v>
      </c>
      <c r="C193" s="8">
        <f t="shared" si="7"/>
        <v>1.0703312408482388E-12</v>
      </c>
      <c r="D193" s="13">
        <f t="shared" si="8"/>
        <v>7.1757470366801085E-15</v>
      </c>
    </row>
    <row r="194" spans="1:4" x14ac:dyDescent="0.35">
      <c r="A194" s="12">
        <v>183</v>
      </c>
      <c r="B194" s="8">
        <f t="shared" si="6"/>
        <v>6.7409944016844255E-3</v>
      </c>
      <c r="C194" s="8">
        <f t="shared" si="7"/>
        <v>8.9458895587699075E-13</v>
      </c>
      <c r="D194" s="13">
        <f t="shared" si="8"/>
        <v>6.0304191433755098E-15</v>
      </c>
    </row>
    <row r="195" spans="1:4" x14ac:dyDescent="0.35">
      <c r="A195" s="12">
        <v>184</v>
      </c>
      <c r="B195" s="8">
        <f t="shared" si="6"/>
        <v>6.7758424194053939E-3</v>
      </c>
      <c r="C195" s="8">
        <f t="shared" si="7"/>
        <v>7.4724380397388505E-13</v>
      </c>
      <c r="D195" s="13">
        <f t="shared" si="8"/>
        <v>5.0632062646040995E-15</v>
      </c>
    </row>
    <row r="196" spans="1:4" x14ac:dyDescent="0.35">
      <c r="A196" s="12">
        <v>185</v>
      </c>
      <c r="B196" s="8">
        <f t="shared" si="6"/>
        <v>6.8087425217347964E-3</v>
      </c>
      <c r="C196" s="8">
        <f t="shared" si="7"/>
        <v>6.2378444633315847E-13</v>
      </c>
      <c r="D196" s="13">
        <f t="shared" si="8"/>
        <v>4.2471876841453733E-15</v>
      </c>
    </row>
    <row r="197" spans="1:4" x14ac:dyDescent="0.35">
      <c r="A197" s="12">
        <v>186</v>
      </c>
      <c r="B197" s="8">
        <f t="shared" si="6"/>
        <v>6.8396646413052455E-3</v>
      </c>
      <c r="C197" s="8">
        <f t="shared" si="7"/>
        <v>5.2040344003167457E-13</v>
      </c>
      <c r="D197" s="13">
        <f t="shared" si="8"/>
        <v>3.5593850079982589E-15</v>
      </c>
    </row>
    <row r="198" spans="1:4" x14ac:dyDescent="0.35">
      <c r="A198" s="12">
        <v>187</v>
      </c>
      <c r="B198" s="8">
        <f t="shared" si="6"/>
        <v>6.8685804278614589E-3</v>
      </c>
      <c r="C198" s="8">
        <f t="shared" si="7"/>
        <v>4.3388950271780358E-13</v>
      </c>
      <c r="D198" s="13">
        <f t="shared" si="8"/>
        <v>2.980204946222047E-15</v>
      </c>
    </row>
    <row r="199" spans="1:4" x14ac:dyDescent="0.35">
      <c r="A199" s="12">
        <v>188</v>
      </c>
      <c r="B199" s="8">
        <f t="shared" si="6"/>
        <v>6.8954632915676495E-3</v>
      </c>
      <c r="C199" s="8">
        <f t="shared" si="7"/>
        <v>3.6153593015697934E-13</v>
      </c>
      <c r="D199" s="13">
        <f t="shared" si="8"/>
        <v>2.4929577349802167E-15</v>
      </c>
    </row>
    <row r="200" spans="1:4" x14ac:dyDescent="0.35">
      <c r="A200" s="12">
        <v>189</v>
      </c>
      <c r="B200" s="8">
        <f t="shared" si="6"/>
        <v>6.9202884437489006E-3</v>
      </c>
      <c r="C200" s="8">
        <f t="shared" si="7"/>
        <v>3.0106279811174208E-13</v>
      </c>
      <c r="D200" s="13">
        <f t="shared" si="8"/>
        <v>2.0834414026153969E-15</v>
      </c>
    </row>
    <row r="201" spans="1:4" x14ac:dyDescent="0.35">
      <c r="A201" s="12">
        <v>190</v>
      </c>
      <c r="B201" s="8">
        <f t="shared" si="6"/>
        <v>6.943032934979141E-3</v>
      </c>
      <c r="C201" s="8">
        <f t="shared" si="7"/>
        <v>2.5055091904233837E-13</v>
      </c>
      <c r="D201" s="13">
        <f t="shared" si="8"/>
        <v>1.7395832828002477E-15</v>
      </c>
    </row>
    <row r="202" spans="1:4" x14ac:dyDescent="0.35">
      <c r="A202" s="12">
        <v>191</v>
      </c>
      <c r="B202" s="8">
        <f t="shared" si="6"/>
        <v>6.9636756904337864E-3</v>
      </c>
      <c r="C202" s="8">
        <f t="shared" si="7"/>
        <v>2.0838581586720541E-13</v>
      </c>
      <c r="D202" s="13">
        <f t="shared" si="8"/>
        <v>1.4511312401856694E-15</v>
      </c>
    </row>
    <row r="203" spans="1:4" x14ac:dyDescent="0.35">
      <c r="A203" s="12">
        <v>192</v>
      </c>
      <c r="B203" s="8">
        <f t="shared" si="6"/>
        <v>6.9821975424308571E-3</v>
      </c>
      <c r="C203" s="8">
        <f t="shared" si="7"/>
        <v>1.7321022591756888E-13</v>
      </c>
      <c r="D203" s="13">
        <f t="shared" si="8"/>
        <v>1.209388013725543E-15</v>
      </c>
    </row>
    <row r="204" spans="1:4" x14ac:dyDescent="0.35">
      <c r="A204" s="12">
        <v>193</v>
      </c>
      <c r="B204" s="8">
        <f t="shared" ref="B204:B267" si="9">_xlfn.NORM.DIST(A204,$B$1*($K$1+1),$B$2*SQRT($K$1+1),0)</f>
        <v>6.9985812600901901E-3</v>
      </c>
      <c r="C204" s="8">
        <f t="shared" ref="C204:C267" si="10">_xlfn.NORM.DIST(($B$8-A204),$B$1*($K$2),$B$2*SQRT($K$2),1)</f>
        <v>1.4388386381575811E-13</v>
      </c>
      <c r="D204" s="13">
        <f t="shared" si="8"/>
        <v>1.0069829129303338E-15</v>
      </c>
    </row>
    <row r="205" spans="1:4" x14ac:dyDescent="0.35">
      <c r="A205" s="12">
        <v>194</v>
      </c>
      <c r="B205" s="8">
        <f t="shared" si="9"/>
        <v>7.0128115760465628E-3</v>
      </c>
      <c r="C205" s="8">
        <f t="shared" si="10"/>
        <v>1.1944935712992816E-13</v>
      </c>
      <c r="D205" s="13">
        <f t="shared" ref="D205:D268" si="11">B205*C205</f>
        <v>8.376758344320802E-16</v>
      </c>
    </row>
    <row r="206" spans="1:4" x14ac:dyDescent="0.35">
      <c r="A206" s="12">
        <v>195</v>
      </c>
      <c r="B206" s="8">
        <f t="shared" si="9"/>
        <v>7.0248752101586915E-3</v>
      </c>
      <c r="C206" s="8">
        <f t="shared" si="10"/>
        <v>9.910342749547505E-14</v>
      </c>
      <c r="D206" s="13">
        <f t="shared" si="11"/>
        <v>6.9618921105472194E-16</v>
      </c>
    </row>
    <row r="207" spans="1:4" x14ac:dyDescent="0.35">
      <c r="A207" s="12">
        <v>196</v>
      </c>
      <c r="B207" s="8">
        <f t="shared" si="9"/>
        <v>7.03476089016262E-3</v>
      </c>
      <c r="C207" s="8">
        <f t="shared" si="10"/>
        <v>8.2172526075843073E-14</v>
      </c>
      <c r="D207" s="13">
        <f t="shared" si="11"/>
        <v>5.7806407268420891E-16</v>
      </c>
    </row>
    <row r="208" spans="1:4" x14ac:dyDescent="0.35">
      <c r="A208" s="12">
        <v>197</v>
      </c>
      <c r="B208" s="8">
        <f t="shared" si="9"/>
        <v>7.0424593692245052E-3</v>
      </c>
      <c r="C208" s="8">
        <f t="shared" si="10"/>
        <v>6.8092248906200181E-14</v>
      </c>
      <c r="D208" s="13">
        <f t="shared" si="11"/>
        <v>4.7953689628103651E-16</v>
      </c>
    </row>
    <row r="209" spans="1:4" x14ac:dyDescent="0.35">
      <c r="A209" s="12">
        <v>198</v>
      </c>
      <c r="B209" s="8">
        <f t="shared" si="9"/>
        <v>7.0479634403545453E-3</v>
      </c>
      <c r="C209" s="8">
        <f t="shared" si="10"/>
        <v>5.6389957543385038E-14</v>
      </c>
      <c r="D209" s="13">
        <f t="shared" si="11"/>
        <v>3.9743435916892275E-16</v>
      </c>
    </row>
    <row r="210" spans="1:4" x14ac:dyDescent="0.35">
      <c r="A210" s="12">
        <v>199</v>
      </c>
      <c r="B210" s="8">
        <f t="shared" si="9"/>
        <v>7.051267947650602E-3</v>
      </c>
      <c r="C210" s="8">
        <f t="shared" si="10"/>
        <v>4.6670115887190293E-14</v>
      </c>
      <c r="D210" s="13">
        <f t="shared" si="11"/>
        <v>3.2908349226848404E-16</v>
      </c>
    </row>
    <row r="211" spans="1:4" x14ac:dyDescent="0.35">
      <c r="A211" s="12">
        <v>200</v>
      </c>
      <c r="B211" s="8">
        <f t="shared" si="9"/>
        <v>7.0523697943469538E-3</v>
      </c>
      <c r="C211" s="8">
        <f t="shared" si="10"/>
        <v>3.8601927074029794E-14</v>
      </c>
      <c r="D211" s="13">
        <f t="shared" si="11"/>
        <v>2.7223506450047159E-16</v>
      </c>
    </row>
    <row r="212" spans="1:4" x14ac:dyDescent="0.35">
      <c r="A212" s="12">
        <v>201</v>
      </c>
      <c r="B212" s="8">
        <f t="shared" si="9"/>
        <v>7.051267947650602E-3</v>
      </c>
      <c r="C212" s="8">
        <f t="shared" si="10"/>
        <v>3.190891672910885E-14</v>
      </c>
      <c r="D212" s="13">
        <f t="shared" si="11"/>
        <v>2.2499832177621732E-16</v>
      </c>
    </row>
    <row r="213" spans="1:4" x14ac:dyDescent="0.35">
      <c r="A213" s="12">
        <v>202</v>
      </c>
      <c r="B213" s="8">
        <f t="shared" si="9"/>
        <v>7.0479634403545453E-3</v>
      </c>
      <c r="C213" s="8">
        <f t="shared" si="10"/>
        <v>2.636016211094477E-14</v>
      </c>
      <c r="D213" s="13">
        <f t="shared" si="11"/>
        <v>1.8578545883975784E-16</v>
      </c>
    </row>
    <row r="214" spans="1:4" x14ac:dyDescent="0.35">
      <c r="A214" s="12">
        <v>203</v>
      </c>
      <c r="B214" s="8">
        <f t="shared" si="9"/>
        <v>7.0424593692245052E-3</v>
      </c>
      <c r="C214" s="8">
        <f t="shared" si="10"/>
        <v>2.176291209708573E-14</v>
      </c>
      <c r="D214" s="13">
        <f t="shared" si="11"/>
        <v>1.5326442419973073E-16</v>
      </c>
    </row>
    <row r="215" spans="1:4" x14ac:dyDescent="0.35">
      <c r="A215" s="12">
        <v>204</v>
      </c>
      <c r="B215" s="8">
        <f t="shared" si="9"/>
        <v>7.03476089016262E-3</v>
      </c>
      <c r="C215" s="8">
        <f t="shared" si="10"/>
        <v>1.7956381665588611E-14</v>
      </c>
      <c r="D215" s="13">
        <f t="shared" si="11"/>
        <v>1.2631885146991589E-16</v>
      </c>
    </row>
    <row r="216" spans="1:4" x14ac:dyDescent="0.35">
      <c r="A216" s="12">
        <v>205</v>
      </c>
      <c r="B216" s="8">
        <f t="shared" si="9"/>
        <v>7.0248752101586915E-3</v>
      </c>
      <c r="C216" s="8">
        <f t="shared" si="10"/>
        <v>1.4806537490048066E-14</v>
      </c>
      <c r="D216" s="13">
        <f t="shared" si="11"/>
        <v>1.0401407816212395E-16</v>
      </c>
    </row>
    <row r="217" spans="1:4" x14ac:dyDescent="0.35">
      <c r="A217" s="12">
        <v>206</v>
      </c>
      <c r="B217" s="8">
        <f t="shared" si="9"/>
        <v>7.0128115760465628E-3</v>
      </c>
      <c r="C217" s="8">
        <f t="shared" si="10"/>
        <v>1.2201719317899236E-14</v>
      </c>
      <c r="D217" s="13">
        <f t="shared" si="11"/>
        <v>8.556835848023473E-17</v>
      </c>
    </row>
    <row r="218" spans="1:4" x14ac:dyDescent="0.35">
      <c r="A218" s="12">
        <v>207</v>
      </c>
      <c r="B218" s="8">
        <f t="shared" si="9"/>
        <v>6.9985812600901901E-3</v>
      </c>
      <c r="C218" s="8">
        <f t="shared" si="10"/>
        <v>1.0048965656526218E-14</v>
      </c>
      <c r="D218" s="13">
        <f t="shared" si="11"/>
        <v>7.0328502727054309E-17</v>
      </c>
    </row>
    <row r="219" spans="1:4" x14ac:dyDescent="0.35">
      <c r="A219" s="12">
        <v>208</v>
      </c>
      <c r="B219" s="8">
        <f t="shared" si="9"/>
        <v>6.9821975424308571E-3</v>
      </c>
      <c r="C219" s="8">
        <f t="shared" si="10"/>
        <v>8.2709325623878757E-15</v>
      </c>
      <c r="D219" s="13">
        <f t="shared" si="11"/>
        <v>5.774928501071598E-17</v>
      </c>
    </row>
    <row r="220" spans="1:4" x14ac:dyDescent="0.35">
      <c r="A220" s="12">
        <v>209</v>
      </c>
      <c r="B220" s="8">
        <f t="shared" si="9"/>
        <v>6.9636756904337864E-3</v>
      </c>
      <c r="C220" s="8">
        <f t="shared" si="10"/>
        <v>6.8033115407738988E-15</v>
      </c>
      <c r="D220" s="13">
        <f t="shared" si="11"/>
        <v>4.7376055190934828E-17</v>
      </c>
    </row>
    <row r="221" spans="1:4" x14ac:dyDescent="0.35">
      <c r="A221" s="12">
        <v>210</v>
      </c>
      <c r="B221" s="8">
        <f t="shared" si="9"/>
        <v>6.943032934979141E-3</v>
      </c>
      <c r="C221" s="8">
        <f t="shared" si="10"/>
        <v>5.5926671686006514E-15</v>
      </c>
      <c r="D221" s="13">
        <f t="shared" si="11"/>
        <v>3.8830072345970865E-17</v>
      </c>
    </row>
    <row r="222" spans="1:4" x14ac:dyDescent="0.35">
      <c r="A222" s="12">
        <v>211</v>
      </c>
      <c r="B222" s="8">
        <f t="shared" si="9"/>
        <v>6.9202884437489006E-3</v>
      </c>
      <c r="C222" s="8">
        <f t="shared" si="10"/>
        <v>4.5946274357785631E-15</v>
      </c>
      <c r="D222" s="13">
        <f t="shared" si="11"/>
        <v>3.1796147147150033E-17</v>
      </c>
    </row>
    <row r="223" spans="1:4" x14ac:dyDescent="0.35">
      <c r="A223" s="12">
        <v>212</v>
      </c>
      <c r="B223" s="8">
        <f t="shared" si="9"/>
        <v>6.8954632915676495E-3</v>
      </c>
      <c r="C223" s="8">
        <f t="shared" si="10"/>
        <v>3.7723702924302613E-15</v>
      </c>
      <c r="D223" s="13">
        <f t="shared" si="11"/>
        <v>2.6012240873653185E-17</v>
      </c>
    </row>
    <row r="224" spans="1:4" x14ac:dyDescent="0.35">
      <c r="A224" s="12">
        <v>213</v>
      </c>
      <c r="B224" s="8">
        <f t="shared" si="9"/>
        <v>6.8685804278614589E-3</v>
      </c>
      <c r="C224" s="8">
        <f t="shared" si="10"/>
        <v>3.0953587719586676E-15</v>
      </c>
      <c r="D224" s="13">
        <f t="shared" si="11"/>
        <v>2.1260720678284586E-17</v>
      </c>
    </row>
    <row r="225" spans="1:4" x14ac:dyDescent="0.35">
      <c r="A225" s="12">
        <v>214</v>
      </c>
      <c r="B225" s="8">
        <f t="shared" si="9"/>
        <v>6.8396646413052455E-3</v>
      </c>
      <c r="C225" s="8">
        <f t="shared" si="10"/>
        <v>2.5382845749553732E-15</v>
      </c>
      <c r="D225" s="13">
        <f t="shared" si="11"/>
        <v>1.7361015256892781E-17</v>
      </c>
    </row>
    <row r="226" spans="1:4" x14ac:dyDescent="0.35">
      <c r="A226" s="12">
        <v>215</v>
      </c>
      <c r="B226" s="8">
        <f t="shared" si="9"/>
        <v>6.8087425217347964E-3</v>
      </c>
      <c r="C226" s="8">
        <f t="shared" si="10"/>
        <v>2.0801863521393894E-15</v>
      </c>
      <c r="D226" s="13">
        <f t="shared" si="11"/>
        <v>1.4163453268943852E-17</v>
      </c>
    </row>
    <row r="227" spans="1:4" x14ac:dyDescent="0.35">
      <c r="A227" s="12">
        <v>216</v>
      </c>
      <c r="B227" s="8">
        <f t="shared" si="9"/>
        <v>6.7758424194053939E-3</v>
      </c>
      <c r="C227" s="8">
        <f t="shared" si="10"/>
        <v>1.7037142916328611E-15</v>
      </c>
      <c r="D227" s="13">
        <f t="shared" si="11"/>
        <v>1.1544099567793153E-17</v>
      </c>
    </row>
    <row r="228" spans="1:4" x14ac:dyDescent="0.35">
      <c r="A228" s="12">
        <v>217</v>
      </c>
      <c r="B228" s="8">
        <f t="shared" si="9"/>
        <v>6.7409944016844255E-3</v>
      </c>
      <c r="C228" s="8">
        <f t="shared" si="10"/>
        <v>1.3945171466592604E-15</v>
      </c>
      <c r="D228" s="13">
        <f t="shared" si="11"/>
        <v>9.4004322786830131E-18</v>
      </c>
    </row>
    <row r="229" spans="1:4" x14ac:dyDescent="0.35">
      <c r="A229" s="12">
        <v>218</v>
      </c>
      <c r="B229" s="8">
        <f t="shared" si="9"/>
        <v>6.7042302072705274E-3</v>
      </c>
      <c r="C229" s="8">
        <f t="shared" si="10"/>
        <v>1.1407316617355729E-15</v>
      </c>
      <c r="D229" s="13">
        <f t="shared" si="11"/>
        <v>7.6477276649975331E-18</v>
      </c>
    </row>
    <row r="230" spans="1:4" x14ac:dyDescent="0.35">
      <c r="A230" s="12">
        <v>219</v>
      </c>
      <c r="B230" s="8">
        <f t="shared" si="9"/>
        <v>6.6655831980368552E-3</v>
      </c>
      <c r="C230" s="8">
        <f t="shared" si="10"/>
        <v>9.3255757716812065E-16</v>
      </c>
      <c r="D230" s="13">
        <f t="shared" si="11"/>
        <v>6.2160401175737834E-18</v>
      </c>
    </row>
    <row r="231" spans="1:4" x14ac:dyDescent="0.35">
      <c r="A231" s="12">
        <v>220</v>
      </c>
      <c r="B231" s="8">
        <f t="shared" si="9"/>
        <v>6.6250883086007139E-3</v>
      </c>
      <c r="C231" s="8">
        <f t="shared" si="10"/>
        <v>7.6190410544971211E-16</v>
      </c>
      <c r="D231" s="13">
        <f t="shared" si="11"/>
        <v>5.0476819812897732E-18</v>
      </c>
    </row>
    <row r="232" spans="1:4" x14ac:dyDescent="0.35">
      <c r="A232" s="12">
        <v>221</v>
      </c>
      <c r="B232" s="8">
        <f t="shared" si="9"/>
        <v>6.5827819937262083E-3</v>
      </c>
      <c r="C232" s="8">
        <f t="shared" si="10"/>
        <v>6.2209605742717375E-16</v>
      </c>
      <c r="D232" s="13">
        <f t="shared" si="11"/>
        <v>4.0951227251996645E-18</v>
      </c>
    </row>
    <row r="233" spans="1:4" x14ac:dyDescent="0.35">
      <c r="A233" s="12">
        <v>222</v>
      </c>
      <c r="B233" s="8">
        <f t="shared" si="9"/>
        <v>6.5387021736707084E-3</v>
      </c>
      <c r="C233" s="8">
        <f t="shared" si="10"/>
        <v>5.0762971745076017E-16</v>
      </c>
      <c r="D233" s="13">
        <f t="shared" si="11"/>
        <v>3.3192395369151332E-18</v>
      </c>
    </row>
    <row r="234" spans="1:4" x14ac:dyDescent="0.35">
      <c r="A234" s="12">
        <v>223</v>
      </c>
      <c r="B234" s="8">
        <f t="shared" si="9"/>
        <v>6.4928881775897498E-3</v>
      </c>
      <c r="C234" s="8">
        <f t="shared" si="10"/>
        <v>4.1397018162731214E-16</v>
      </c>
      <c r="D234" s="13">
        <f t="shared" si="11"/>
        <v>2.6878620981626565E-18</v>
      </c>
    </row>
    <row r="235" spans="1:4" x14ac:dyDescent="0.35">
      <c r="A235" s="12">
        <v>224</v>
      </c>
      <c r="B235" s="8">
        <f t="shared" si="9"/>
        <v>6.4453806851185198E-3</v>
      </c>
      <c r="C235" s="8">
        <f t="shared" si="10"/>
        <v>3.3738322967009229E-16</v>
      </c>
      <c r="D235" s="13">
        <f t="shared" si="11"/>
        <v>2.1745633519985185E-18</v>
      </c>
    </row>
    <row r="236" spans="1:4" x14ac:dyDescent="0.35">
      <c r="A236" s="12">
        <v>225</v>
      </c>
      <c r="B236" s="8">
        <f t="shared" si="9"/>
        <v>6.3962216662512335E-3</v>
      </c>
      <c r="C236" s="8">
        <f t="shared" si="10"/>
        <v>2.7479593923982202E-16</v>
      </c>
      <c r="D236" s="13">
        <f t="shared" si="11"/>
        <v>1.7576557403636071E-18</v>
      </c>
    </row>
    <row r="237" spans="1:4" x14ac:dyDescent="0.35">
      <c r="A237" s="12">
        <v>226</v>
      </c>
      <c r="B237" s="8">
        <f t="shared" si="9"/>
        <v>6.3454543196426599E-3</v>
      </c>
      <c r="C237" s="8">
        <f t="shared" si="10"/>
        <v>2.2368120644441053E-16</v>
      </c>
      <c r="D237" s="13">
        <f t="shared" si="11"/>
        <v>1.4193588776555664E-18</v>
      </c>
    </row>
    <row r="238" spans="1:4" x14ac:dyDescent="0.35">
      <c r="A238" s="12">
        <v>227</v>
      </c>
      <c r="B238" s="8">
        <f t="shared" si="9"/>
        <v>6.293123009458528E-3</v>
      </c>
      <c r="C238" s="8">
        <f t="shared" si="10"/>
        <v>1.8196213635266082E-16</v>
      </c>
      <c r="D238" s="13">
        <f t="shared" si="11"/>
        <v>1.1451101071311598E-18</v>
      </c>
    </row>
    <row r="239" spans="1:4" x14ac:dyDescent="0.35">
      <c r="A239" s="12">
        <v>228</v>
      </c>
      <c r="B239" s="8">
        <f t="shared" si="9"/>
        <v>6.239273200903811E-3</v>
      </c>
      <c r="C239" s="8">
        <f t="shared" si="10"/>
        <v>1.4793293752762126E-16</v>
      </c>
      <c r="D239" s="13">
        <f t="shared" si="11"/>
        <v>9.2299401264706508E-19</v>
      </c>
    </row>
    <row r="240" spans="1:4" x14ac:dyDescent="0.35">
      <c r="A240" s="12">
        <v>229</v>
      </c>
      <c r="B240" s="8">
        <f t="shared" si="9"/>
        <v>6.1839513945597365E-3</v>
      </c>
      <c r="C240" s="8">
        <f t="shared" si="10"/>
        <v>1.2019351542735733E-16</v>
      </c>
      <c r="D240" s="13">
        <f t="shared" si="11"/>
        <v>7.4327085734404358E-19</v>
      </c>
    </row>
    <row r="241" spans="1:4" x14ac:dyDescent="0.35">
      <c r="A241" s="12">
        <v>230</v>
      </c>
      <c r="B241" s="8">
        <f t="shared" si="9"/>
        <v>6.1272050596619249E-3</v>
      </c>
      <c r="C241" s="8">
        <f t="shared" si="10"/>
        <v>9.7595428548048214E-17</v>
      </c>
      <c r="D241" s="13">
        <f t="shared" si="11"/>
        <v>5.9798720359947492E-19</v>
      </c>
    </row>
    <row r="242" spans="1:4" x14ac:dyDescent="0.35">
      <c r="A242" s="12">
        <v>231</v>
      </c>
      <c r="B242" s="8">
        <f t="shared" si="9"/>
        <v>6.0690825664532193E-3</v>
      </c>
      <c r="C242" s="8">
        <f t="shared" si="10"/>
        <v>7.9197263146424757E-17</v>
      </c>
      <c r="D242" s="13">
        <f t="shared" si="11"/>
        <v>4.8065472907277455E-19</v>
      </c>
    </row>
    <row r="243" spans="1:4" x14ac:dyDescent="0.35">
      <c r="A243" s="12">
        <v>232</v>
      </c>
      <c r="B243" s="8">
        <f t="shared" si="9"/>
        <v>6.0096331177456738E-3</v>
      </c>
      <c r="C243" s="8">
        <f t="shared" si="10"/>
        <v>6.4227809704099961E-17</v>
      </c>
      <c r="D243" s="13">
        <f t="shared" si="11"/>
        <v>3.8598557227802609E-19</v>
      </c>
    </row>
    <row r="244" spans="1:4" x14ac:dyDescent="0.35">
      <c r="A244" s="12">
        <v>233</v>
      </c>
      <c r="B244" s="8">
        <f t="shared" si="9"/>
        <v>5.9489066798266042E-3</v>
      </c>
      <c r="C244" s="8">
        <f t="shared" si="10"/>
        <v>5.2055697448902459E-17</v>
      </c>
      <c r="D244" s="13">
        <f t="shared" si="11"/>
        <v>3.0967448627680857E-19</v>
      </c>
    </row>
    <row r="245" spans="1:4" x14ac:dyDescent="0.35">
      <c r="A245" s="12">
        <v>234</v>
      </c>
      <c r="B245" s="8">
        <f t="shared" si="9"/>
        <v>5.8869539128438573E-3</v>
      </c>
      <c r="C245" s="8">
        <f t="shared" si="10"/>
        <v>4.2164371030962711E-17</v>
      </c>
      <c r="D245" s="13">
        <f t="shared" si="11"/>
        <v>2.4821970902332613E-19</v>
      </c>
    </row>
    <row r="246" spans="1:4" x14ac:dyDescent="0.35">
      <c r="A246" s="12">
        <v>235</v>
      </c>
      <c r="B246" s="8">
        <f t="shared" si="9"/>
        <v>5.8238261008052147E-3</v>
      </c>
      <c r="C246" s="8">
        <f t="shared" si="10"/>
        <v>3.4131483264581459E-17</v>
      </c>
      <c r="D246" s="13">
        <f t="shared" si="11"/>
        <v>1.9877582309546588E-19</v>
      </c>
    </row>
    <row r="247" spans="1:4" x14ac:dyDescent="0.35">
      <c r="A247" s="12">
        <v>236</v>
      </c>
      <c r="B247" s="8">
        <f t="shared" si="9"/>
        <v>5.7595750813263765E-3</v>
      </c>
      <c r="C247" s="8">
        <f t="shared" si="10"/>
        <v>2.761193590725241E-17</v>
      </c>
      <c r="D247" s="13">
        <f t="shared" si="11"/>
        <v>1.5903301799859199E-19</v>
      </c>
    </row>
    <row r="248" spans="1:4" x14ac:dyDescent="0.35">
      <c r="A248" s="12">
        <v>237</v>
      </c>
      <c r="B248" s="8">
        <f t="shared" si="9"/>
        <v>5.6942531752611431E-3</v>
      </c>
      <c r="C248" s="8">
        <f t="shared" si="10"/>
        <v>2.2323931972880316E-17</v>
      </c>
      <c r="D248" s="13">
        <f t="shared" si="11"/>
        <v>1.271181205208875E-19</v>
      </c>
    </row>
    <row r="249" spans="1:4" x14ac:dyDescent="0.35">
      <c r="A249" s="12">
        <v>238</v>
      </c>
      <c r="B249" s="8">
        <f t="shared" si="9"/>
        <v>5.6279131163462425E-3</v>
      </c>
      <c r="C249" s="8">
        <f t="shared" si="10"/>
        <v>1.8037512443989745E-17</v>
      </c>
      <c r="D249" s="13">
        <f t="shared" si="11"/>
        <v>1.0151355286978846E-19</v>
      </c>
    </row>
    <row r="250" spans="1:4" x14ac:dyDescent="0.35">
      <c r="A250" s="12">
        <v>239</v>
      </c>
      <c r="B250" s="8">
        <f t="shared" si="9"/>
        <v>5.5606079809917821E-3</v>
      </c>
      <c r="C250" s="8">
        <f t="shared" si="10"/>
        <v>1.4565141125909411E-17</v>
      </c>
      <c r="D250" s="13">
        <f t="shared" si="11"/>
        <v>8.0991039989003505E-20</v>
      </c>
    </row>
    <row r="251" spans="1:4" x14ac:dyDescent="0.35">
      <c r="A251" s="12">
        <v>240</v>
      </c>
      <c r="B251" s="8">
        <f t="shared" si="9"/>
        <v>5.4923911183465306E-3</v>
      </c>
      <c r="C251" s="8">
        <f t="shared" si="10"/>
        <v>1.1753976846809646E-17</v>
      </c>
      <c r="D251" s="13">
        <f t="shared" si="11"/>
        <v>6.4557438038668057E-20</v>
      </c>
    </row>
    <row r="252" spans="1:4" x14ac:dyDescent="0.35">
      <c r="A252" s="12">
        <v>241</v>
      </c>
      <c r="B252" s="8">
        <f t="shared" si="9"/>
        <v>5.4233160807651386E-3</v>
      </c>
      <c r="C252" s="8">
        <f t="shared" si="10"/>
        <v>9.4795348222032468E-18</v>
      </c>
      <c r="D252" s="13">
        <f t="shared" si="11"/>
        <v>5.1410513639427969E-20</v>
      </c>
    </row>
    <row r="253" spans="1:4" x14ac:dyDescent="0.35">
      <c r="A253" s="12">
        <v>242</v>
      </c>
      <c r="B253" s="8">
        <f t="shared" si="9"/>
        <v>5.3534365548020555E-3</v>
      </c>
      <c r="C253" s="8">
        <f t="shared" si="10"/>
        <v>7.6404909211690096E-18</v>
      </c>
      <c r="D253" s="13">
        <f t="shared" si="11"/>
        <v>4.0902883394019409E-20</v>
      </c>
    </row>
    <row r="254" spans="1:4" x14ac:dyDescent="0.35">
      <c r="A254" s="12">
        <v>243</v>
      </c>
      <c r="B254" s="8">
        <f t="shared" si="9"/>
        <v>5.2828062928542054E-3</v>
      </c>
      <c r="C254" s="8">
        <f t="shared" si="10"/>
        <v>6.1544255908503957E-18</v>
      </c>
      <c r="D254" s="13">
        <f t="shared" si="11"/>
        <v>3.2512638240247429E-20</v>
      </c>
    </row>
    <row r="255" spans="1:4" x14ac:dyDescent="0.35">
      <c r="A255" s="12">
        <v>244</v>
      </c>
      <c r="B255" s="8">
        <f t="shared" si="9"/>
        <v>5.2114790455716105E-3</v>
      </c>
      <c r="C255" s="8">
        <f t="shared" si="10"/>
        <v>4.9543398159570857E-18</v>
      </c>
      <c r="D255" s="13">
        <f t="shared" si="11"/>
        <v>2.5819438135501461E-20</v>
      </c>
    </row>
    <row r="256" spans="1:4" x14ac:dyDescent="0.35">
      <c r="A256" s="12">
        <v>245</v>
      </c>
      <c r="B256" s="8">
        <f t="shared" si="9"/>
        <v>5.1395084951519239E-3</v>
      </c>
      <c r="C256" s="8">
        <f t="shared" si="10"/>
        <v>3.9858049628481541E-18</v>
      </c>
      <c r="D256" s="13">
        <f t="shared" si="11"/>
        <v>2.0485078466576787E-20</v>
      </c>
    </row>
    <row r="257" spans="1:4" x14ac:dyDescent="0.35">
      <c r="A257" s="12">
        <v>246</v>
      </c>
      <c r="B257" s="8">
        <f t="shared" si="9"/>
        <v>5.0669481896314129E-3</v>
      </c>
      <c r="C257" s="8">
        <f t="shared" si="10"/>
        <v>3.2046327270207369E-18</v>
      </c>
      <c r="D257" s="13">
        <f t="shared" si="11"/>
        <v>1.62377079946113E-20</v>
      </c>
    </row>
    <row r="258" spans="1:4" x14ac:dyDescent="0.35">
      <c r="A258" s="12">
        <v>247</v>
      </c>
      <c r="B258" s="8">
        <f t="shared" si="9"/>
        <v>4.993851478281278E-3</v>
      </c>
      <c r="C258" s="8">
        <f t="shared" si="10"/>
        <v>2.5749715380118877E-18</v>
      </c>
      <c r="D258" s="13">
        <f t="shared" si="11"/>
        <v>1.2859025421632882E-20</v>
      </c>
    </row>
    <row r="259" spans="1:4" x14ac:dyDescent="0.35">
      <c r="A259" s="12">
        <v>248</v>
      </c>
      <c r="B259" s="8">
        <f t="shared" si="9"/>
        <v>4.920271448214295E-3</v>
      </c>
      <c r="C259" s="8">
        <f t="shared" si="10"/>
        <v>2.0677524007955843E-18</v>
      </c>
      <c r="D259" s="13">
        <f t="shared" si="11"/>
        <v>1.0173903099611075E-20</v>
      </c>
    </row>
    <row r="260" spans="1:4" x14ac:dyDescent="0.35">
      <c r="A260" s="12">
        <v>249</v>
      </c>
      <c r="B260" s="8">
        <f t="shared" si="9"/>
        <v>4.8462608623026813E-3</v>
      </c>
      <c r="C260" s="8">
        <f t="shared" si="10"/>
        <v>1.6594208699647644E-18</v>
      </c>
      <c r="D260" s="13">
        <f t="shared" si="11"/>
        <v>8.0419864161985042E-21</v>
      </c>
    </row>
    <row r="261" spans="1:4" x14ac:dyDescent="0.35">
      <c r="A261" s="12">
        <v>250</v>
      </c>
      <c r="B261" s="8">
        <f t="shared" si="9"/>
        <v>4.7718720985037806E-3</v>
      </c>
      <c r="C261" s="8">
        <f t="shared" si="10"/>
        <v>1.3309031629918143E-18</v>
      </c>
      <c r="D261" s="13">
        <f t="shared" si="11"/>
        <v>6.3508996692910677E-21</v>
      </c>
    </row>
    <row r="262" spans="1:4" x14ac:dyDescent="0.35">
      <c r="A262" s="12">
        <v>251</v>
      </c>
      <c r="B262" s="8">
        <f t="shared" si="9"/>
        <v>4.6971570906857441E-3</v>
      </c>
      <c r="C262" s="8">
        <f t="shared" si="10"/>
        <v>1.0667637375474852E-18</v>
      </c>
      <c r="D262" s="13">
        <f t="shared" si="11"/>
        <v>5.0107568539075965E-21</v>
      </c>
    </row>
    <row r="263" spans="1:4" x14ac:dyDescent="0.35">
      <c r="A263" s="12">
        <v>252</v>
      </c>
      <c r="B263" s="8">
        <f t="shared" si="9"/>
        <v>4.6221672710406881E-3</v>
      </c>
      <c r="C263" s="8">
        <f t="shared" si="10"/>
        <v>8.5451933044289038E-19</v>
      </c>
      <c r="D263" s="13">
        <f t="shared" si="11"/>
        <v>3.9497312816447303E-21</v>
      </c>
    </row>
    <row r="264" spans="1:4" x14ac:dyDescent="0.35">
      <c r="A264" s="12">
        <v>253</v>
      </c>
      <c r="B264" s="8">
        <f t="shared" si="9"/>
        <v>4.5469535141681042E-3</v>
      </c>
      <c r="C264" s="8">
        <f t="shared" si="10"/>
        <v>6.840807685935497E-19</v>
      </c>
      <c r="D264" s="13">
        <f t="shared" si="11"/>
        <v>3.1104834547312586E-21</v>
      </c>
    </row>
    <row r="265" spans="1:4" x14ac:dyDescent="0.35">
      <c r="A265" s="12">
        <v>254</v>
      </c>
      <c r="B265" s="8">
        <f t="shared" si="9"/>
        <v>4.4715660829063447E-3</v>
      </c>
      <c r="C265" s="8">
        <f t="shared" si="10"/>
        <v>5.472990528256439E-19</v>
      </c>
      <c r="D265" s="13">
        <f t="shared" si="11"/>
        <v>2.4472838818219173E-21</v>
      </c>
    </row>
    <row r="266" spans="1:4" x14ac:dyDescent="0.35">
      <c r="A266" s="12">
        <v>255</v>
      </c>
      <c r="B266" s="8">
        <f t="shared" si="9"/>
        <v>4.3960545759850009E-3</v>
      </c>
      <c r="C266" s="8">
        <f t="shared" si="10"/>
        <v>4.3759647993090167E-19</v>
      </c>
      <c r="D266" s="13">
        <f t="shared" si="11"/>
        <v>1.9236980080351689E-21</v>
      </c>
    </row>
    <row r="267" spans="1:4" x14ac:dyDescent="0.35">
      <c r="A267" s="12">
        <v>256</v>
      </c>
      <c r="B267" s="8">
        <f t="shared" si="9"/>
        <v>4.3204678775658669E-3</v>
      </c>
      <c r="C267" s="8">
        <f t="shared" si="10"/>
        <v>3.4966706982139009E-19</v>
      </c>
      <c r="D267" s="13">
        <f t="shared" si="11"/>
        <v>1.510725343005897E-21</v>
      </c>
    </row>
    <row r="268" spans="1:4" x14ac:dyDescent="0.35">
      <c r="A268" s="12">
        <v>257</v>
      </c>
      <c r="B268" s="8">
        <f t="shared" ref="B268:B288" si="12">_xlfn.NORM.DIST(A268,$B$1*($K$1+1),$B$2*SQRT($K$1+1),0)</f>
        <v>4.244854108734976E-3</v>
      </c>
      <c r="C268" s="8">
        <f t="shared" ref="C268:C287" si="13">_xlfn.NORM.DIST(($B$8-A268),$B$1*($K$2),$B$2*SQRT($K$2),1)</f>
        <v>2.7923343749396247E-19</v>
      </c>
      <c r="D268" s="13">
        <f t="shared" si="11"/>
        <v>1.1853052044424378E-21</v>
      </c>
    </row>
    <row r="269" spans="1:4" x14ac:dyDescent="0.35">
      <c r="A269" s="12">
        <v>258</v>
      </c>
      <c r="B269" s="8">
        <f t="shared" si="12"/>
        <v>4.1692605810029256E-3</v>
      </c>
      <c r="C269" s="8">
        <f t="shared" si="13"/>
        <v>2.2284960498539337E-19</v>
      </c>
      <c r="D269" s="13">
        <f t="shared" ref="D269:D288" si="14">B269*C269</f>
        <v>9.2911807355767359E-22</v>
      </c>
    </row>
    <row r="270" spans="1:4" x14ac:dyDescent="0.35">
      <c r="A270" s="12">
        <v>259</v>
      </c>
      <c r="B270" s="8">
        <f t="shared" si="12"/>
        <v>4.0937337518653413E-3</v>
      </c>
      <c r="C270" s="8">
        <f t="shared" si="13"/>
        <v>1.7774117841455404E-19</v>
      </c>
      <c r="D270" s="13">
        <f t="shared" si="14"/>
        <v>7.2762506117197931E-22</v>
      </c>
    </row>
    <row r="271" spans="1:4" x14ac:dyDescent="0.35">
      <c r="A271" s="12">
        <v>260</v>
      </c>
      <c r="B271" s="8">
        <f t="shared" si="12"/>
        <v>4.0183191824700471E-3</v>
      </c>
      <c r="C271" s="8">
        <f t="shared" si="13"/>
        <v>1.4167589534945824E-19</v>
      </c>
      <c r="D271" s="13">
        <f t="shared" si="14"/>
        <v>5.6929896797634702E-22</v>
      </c>
    </row>
    <row r="272" spans="1:4" x14ac:dyDescent="0.35">
      <c r="A272" s="12">
        <v>261</v>
      </c>
      <c r="B272" s="8">
        <f t="shared" si="12"/>
        <v>3.9430614974320126E-3</v>
      </c>
      <c r="C272" s="8">
        <f t="shared" si="13"/>
        <v>1.1285884059538324E-19</v>
      </c>
      <c r="D272" s="13">
        <f t="shared" si="14"/>
        <v>4.4500934899647265E-22</v>
      </c>
    </row>
    <row r="273" spans="1:4" x14ac:dyDescent="0.35">
      <c r="A273" s="12">
        <v>262</v>
      </c>
      <c r="B273" s="8">
        <f t="shared" si="12"/>
        <v>3.8680043468318614E-3</v>
      </c>
      <c r="C273" s="8">
        <f t="shared" si="13"/>
        <v>8.9847685569840829E-20</v>
      </c>
      <c r="D273" s="13">
        <f t="shared" si="14"/>
        <v>3.4753123833692666E-22</v>
      </c>
    </row>
    <row r="274" spans="1:4" x14ac:dyDescent="0.35">
      <c r="A274" s="12">
        <v>263</v>
      </c>
      <c r="B274" s="8">
        <f t="shared" si="12"/>
        <v>3.7931903704282576E-3</v>
      </c>
      <c r="C274" s="8">
        <f t="shared" si="13"/>
        <v>7.1484170112696861E-20</v>
      </c>
      <c r="D274" s="13">
        <f t="shared" si="14"/>
        <v>2.7115306570953717E-22</v>
      </c>
    </row>
    <row r="275" spans="1:4" x14ac:dyDescent="0.35">
      <c r="A275" s="12">
        <v>264</v>
      </c>
      <c r="B275" s="8">
        <f t="shared" si="12"/>
        <v>3.7186611641091809E-3</v>
      </c>
      <c r="C275" s="8">
        <f t="shared" si="13"/>
        <v>5.6838750763922147E-20</v>
      </c>
      <c r="D275" s="13">
        <f t="shared" si="14"/>
        <v>2.1136405508227832E-22</v>
      </c>
    </row>
    <row r="276" spans="1:4" x14ac:dyDescent="0.35">
      <c r="A276" s="12">
        <v>265</v>
      </c>
      <c r="B276" s="8">
        <f t="shared" si="12"/>
        <v>3.6444572486017584E-3</v>
      </c>
      <c r="C276" s="8">
        <f t="shared" si="13"/>
        <v>4.5165914914354036E-20</v>
      </c>
      <c r="D276" s="13">
        <f t="shared" si="14"/>
        <v>1.6460524599934783E-22</v>
      </c>
    </row>
    <row r="277" spans="1:4" x14ac:dyDescent="0.35">
      <c r="A277" s="12">
        <v>266</v>
      </c>
      <c r="B277" s="8">
        <f t="shared" si="12"/>
        <v>3.570618040455054E-3</v>
      </c>
      <c r="C277" s="8">
        <f t="shared" si="13"/>
        <v>3.5868129366497015E-20</v>
      </c>
      <c r="D277" s="13">
        <f t="shared" si="14"/>
        <v>1.2807138979338996E-22</v>
      </c>
    </row>
    <row r="278" spans="1:4" x14ac:dyDescent="0.35">
      <c r="A278" s="12">
        <v>267</v>
      </c>
      <c r="B278" s="8">
        <f t="shared" si="12"/>
        <v>3.4971818253050095E-3</v>
      </c>
      <c r="C278" s="8">
        <f t="shared" si="13"/>
        <v>2.84667740846021E-20</v>
      </c>
      <c r="D278" s="13">
        <f t="shared" si="14"/>
        <v>9.9553484953734107E-23</v>
      </c>
    </row>
    <row r="279" spans="1:4" x14ac:dyDescent="0.35">
      <c r="A279" s="12">
        <v>268</v>
      </c>
      <c r="B279" s="8">
        <f t="shared" si="12"/>
        <v>3.4241857334256342E-3</v>
      </c>
      <c r="C279" s="8">
        <f t="shared" si="13"/>
        <v>2.2578723143444003E-20</v>
      </c>
      <c r="D279" s="13">
        <f t="shared" si="14"/>
        <v>7.7313741666748143E-23</v>
      </c>
    </row>
    <row r="280" spans="1:4" x14ac:dyDescent="0.35">
      <c r="A280" s="12">
        <v>269</v>
      </c>
      <c r="B280" s="8">
        <f t="shared" si="12"/>
        <v>3.3516657175654625E-3</v>
      </c>
      <c r="C280" s="8">
        <f t="shared" si="13"/>
        <v>1.7897488120140534E-20</v>
      </c>
      <c r="D280" s="13">
        <f t="shared" si="14"/>
        <v>5.9986397362810165E-23</v>
      </c>
    </row>
    <row r="281" spans="1:4" x14ac:dyDescent="0.35">
      <c r="A281" s="12">
        <v>270</v>
      </c>
      <c r="B281" s="8">
        <f t="shared" si="12"/>
        <v>3.2796565330634265E-3</v>
      </c>
      <c r="C281" s="8">
        <f t="shared" si="13"/>
        <v>1.4178045077508217E-20</v>
      </c>
      <c r="D281" s="13">
        <f t="shared" si="14"/>
        <v>4.6499118164517581E-23</v>
      </c>
    </row>
    <row r="282" spans="1:4" x14ac:dyDescent="0.35">
      <c r="A282" s="12">
        <v>271</v>
      </c>
      <c r="B282" s="8">
        <f t="shared" si="12"/>
        <v>3.2081917202334297E-3</v>
      </c>
      <c r="C282" s="8">
        <f t="shared" si="13"/>
        <v>1.1224633591327901E-20</v>
      </c>
      <c r="D282" s="13">
        <f t="shared" si="14"/>
        <v>3.60107765503522E-23</v>
      </c>
    </row>
    <row r="283" spans="1:4" x14ac:dyDescent="0.35">
      <c r="A283" s="12">
        <v>272</v>
      </c>
      <c r="B283" s="8">
        <f t="shared" si="12"/>
        <v>3.1373035890022672E-3</v>
      </c>
      <c r="C283" s="8">
        <f t="shared" si="13"/>
        <v>8.8809521198163102E-21</v>
      </c>
      <c r="D283" s="13">
        <f t="shared" si="14"/>
        <v>2.7862242959257004E-23</v>
      </c>
    </row>
    <row r="284" spans="1:4" x14ac:dyDescent="0.35">
      <c r="A284" s="12">
        <v>273</v>
      </c>
      <c r="B284" s="8">
        <f t="shared" si="12"/>
        <v>3.0670232057809603E-3</v>
      </c>
      <c r="C284" s="8">
        <f t="shared" si="13"/>
        <v>7.0222842404415396E-21</v>
      </c>
      <c r="D284" s="13">
        <f t="shared" si="14"/>
        <v>2.1537508723024128E-23</v>
      </c>
    </row>
    <row r="285" spans="1:4" x14ac:dyDescent="0.35">
      <c r="A285" s="12">
        <v>274</v>
      </c>
      <c r="B285" s="8">
        <f t="shared" si="12"/>
        <v>2.9973803825451848E-3</v>
      </c>
      <c r="C285" s="8">
        <f t="shared" si="13"/>
        <v>5.5491796566776453E-21</v>
      </c>
      <c r="D285" s="13">
        <f t="shared" si="14"/>
        <v>1.6633002242144397E-23</v>
      </c>
    </row>
    <row r="286" spans="1:4" x14ac:dyDescent="0.35">
      <c r="A286" s="12">
        <v>275</v>
      </c>
      <c r="B286" s="8">
        <f t="shared" si="12"/>
        <v>2.9284036680962381E-3</v>
      </c>
      <c r="C286" s="8">
        <f t="shared" si="13"/>
        <v>4.3823862990664603E-21</v>
      </c>
      <c r="D286" s="13">
        <f t="shared" si="14"/>
        <v>1.283339611320092E-23</v>
      </c>
    </row>
    <row r="287" spans="1:4" x14ac:dyDescent="0.35">
      <c r="A287" s="12">
        <v>276</v>
      </c>
      <c r="B287" s="8">
        <f t="shared" si="12"/>
        <v>2.8601203414698908E-3</v>
      </c>
      <c r="C287" s="8">
        <f t="shared" si="13"/>
        <v>3.458788487233581E-21</v>
      </c>
      <c r="D287" s="13">
        <f t="shared" si="14"/>
        <v>9.8925513091786367E-24</v>
      </c>
    </row>
    <row r="288" spans="1:4" x14ac:dyDescent="0.35">
      <c r="A288" s="14">
        <v>277</v>
      </c>
      <c r="B288" s="15">
        <f t="shared" si="12"/>
        <v>2.7925564074565718E-3</v>
      </c>
      <c r="C288" s="15">
        <f>_xlfn.NORM.DIST(($B$8-A288),$B$1*($K$2),$B$2*SQRT($K$2),1)</f>
        <v>2.728153571346088E-21</v>
      </c>
      <c r="D288" s="16">
        <f t="shared" si="14"/>
        <v>7.6185227361880482E-24</v>
      </c>
    </row>
  </sheetData>
  <mergeCells count="1">
    <mergeCell ref="G1:G2"/>
  </mergeCells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3</xdr:col>
                <xdr:colOff>19050</xdr:colOff>
                <xdr:row>5</xdr:row>
                <xdr:rowOff>12700</xdr:rowOff>
              </from>
              <to>
                <xdr:col>4</xdr:col>
                <xdr:colOff>203200</xdr:colOff>
                <xdr:row>5</xdr:row>
                <xdr:rowOff>400050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0</xdr:col>
                <xdr:colOff>31750</xdr:colOff>
                <xdr:row>8</xdr:row>
                <xdr:rowOff>641350</xdr:rowOff>
              </from>
              <to>
                <xdr:col>3</xdr:col>
                <xdr:colOff>247650</xdr:colOff>
                <xdr:row>8</xdr:row>
                <xdr:rowOff>1219200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4"/>
  <sheetViews>
    <sheetView showGridLines="0" zoomScale="124" zoomScaleNormal="175" workbookViewId="0">
      <selection activeCell="B8" sqref="B8"/>
    </sheetView>
  </sheetViews>
  <sheetFormatPr defaultColWidth="9.1796875" defaultRowHeight="14.5" x14ac:dyDescent="0.35"/>
  <cols>
    <col min="2" max="3" width="12" bestFit="1" customWidth="1"/>
    <col min="4" max="4" width="12.81640625" bestFit="1" customWidth="1"/>
    <col min="5" max="5" width="10.54296875" customWidth="1"/>
    <col min="6" max="6" width="11" bestFit="1" customWidth="1"/>
  </cols>
  <sheetData>
    <row r="1" spans="1:11" x14ac:dyDescent="0.35">
      <c r="A1" s="3" t="s">
        <v>0</v>
      </c>
      <c r="B1">
        <v>100</v>
      </c>
      <c r="D1" s="3" t="s">
        <v>1</v>
      </c>
      <c r="E1">
        <v>1</v>
      </c>
      <c r="G1" s="86" t="s">
        <v>2</v>
      </c>
      <c r="H1" s="24">
        <f>0.95*E2/0.05</f>
        <v>56.999999999999993</v>
      </c>
      <c r="J1" s="3" t="s">
        <v>3</v>
      </c>
      <c r="K1" s="22">
        <v>1</v>
      </c>
    </row>
    <row r="2" spans="1:11" ht="15" thickBot="1" x14ac:dyDescent="0.4">
      <c r="A2" s="4" t="s">
        <v>4</v>
      </c>
      <c r="B2" s="5">
        <v>40</v>
      </c>
      <c r="C2" s="5"/>
      <c r="D2" s="4" t="s">
        <v>5</v>
      </c>
      <c r="E2" s="5">
        <v>3</v>
      </c>
      <c r="F2" s="5"/>
      <c r="G2" s="87"/>
      <c r="H2" s="5"/>
      <c r="I2" s="5"/>
      <c r="J2" s="4" t="s">
        <v>6</v>
      </c>
      <c r="K2" s="23">
        <v>1</v>
      </c>
    </row>
    <row r="5" spans="1:11" x14ac:dyDescent="0.35">
      <c r="A5" s="6" t="s">
        <v>8</v>
      </c>
      <c r="B5" s="17">
        <v>303.74</v>
      </c>
      <c r="D5" s="7" t="s">
        <v>7</v>
      </c>
      <c r="E5" s="18">
        <f>(E1+H1)/(E2+H1)</f>
        <v>0.96666666666666667</v>
      </c>
      <c r="F5" s="18">
        <f>_xlfn.NORM.DIST(B5,B1*(K1+1),B2*SQRT(K1+1),1)</f>
        <v>0.96666420217774307</v>
      </c>
    </row>
    <row r="6" spans="1:11" ht="40.5" customHeight="1" x14ac:dyDescent="0.35"/>
    <row r="7" spans="1:11" x14ac:dyDescent="0.35">
      <c r="B7" s="19" t="s">
        <v>20</v>
      </c>
      <c r="D7" s="19" t="s">
        <v>9</v>
      </c>
    </row>
    <row r="8" spans="1:11" x14ac:dyDescent="0.35">
      <c r="A8" s="6" t="s">
        <v>10</v>
      </c>
      <c r="B8" s="17">
        <v>428.42914934358828</v>
      </c>
      <c r="D8" s="21">
        <f>SUM(D11:D314)-H1/(E2+H1)</f>
        <v>7.3549333645672732E-7</v>
      </c>
      <c r="E8" s="20" t="s">
        <v>19</v>
      </c>
      <c r="J8" s="1" t="s">
        <v>14</v>
      </c>
    </row>
    <row r="10" spans="1:11" x14ac:dyDescent="0.35">
      <c r="A10" s="9" t="s">
        <v>11</v>
      </c>
      <c r="B10" s="10" t="s">
        <v>12</v>
      </c>
      <c r="C10" s="10" t="s">
        <v>13</v>
      </c>
      <c r="D10" s="11" t="s">
        <v>18</v>
      </c>
    </row>
    <row r="11" spans="1:11" x14ac:dyDescent="0.35">
      <c r="A11" s="12">
        <v>0</v>
      </c>
      <c r="B11" s="8">
        <f>_xlfn.NORM.DIST(A11,$B$1*($K$1+1),$B$2*SQRT($K$1+1),0)</f>
        <v>1.3614276439704449E-5</v>
      </c>
      <c r="C11" s="8">
        <f>_xlfn.NORM.DIST(($B$8-A11),$B$1*($K$2),$B$2*SQRT($K$2),1)</f>
        <v>0.99999999999999989</v>
      </c>
      <c r="D11" s="13">
        <f>B11*C11</f>
        <v>1.3614276439704448E-5</v>
      </c>
      <c r="G11" s="2" t="s">
        <v>15</v>
      </c>
    </row>
    <row r="12" spans="1:11" x14ac:dyDescent="0.35">
      <c r="A12" s="12">
        <v>1</v>
      </c>
      <c r="B12" s="8">
        <f t="shared" ref="B12:B75" si="0">_xlfn.NORM.DIST(A12,$B$1*($K$1+1),$B$2*SQRT($K$1+1),0)</f>
        <v>1.4490057583854076E-5</v>
      </c>
      <c r="C12" s="8">
        <f t="shared" ref="C12:C75" si="1">_xlfn.NORM.DIST(($B$8-A12),$B$1*($K$2),$B$2*SQRT($K$2),1)</f>
        <v>0.99999999999999989</v>
      </c>
      <c r="D12" s="13">
        <f t="shared" ref="D12:D75" si="2">B12*C12</f>
        <v>1.4490057583854074E-5</v>
      </c>
    </row>
    <row r="13" spans="1:11" x14ac:dyDescent="0.35">
      <c r="A13" s="12">
        <v>2</v>
      </c>
      <c r="B13" s="8">
        <f t="shared" si="0"/>
        <v>1.5417357427053268E-5</v>
      </c>
      <c r="C13" s="8">
        <f t="shared" si="1"/>
        <v>0.99999999999999989</v>
      </c>
      <c r="D13" s="13">
        <f t="shared" si="2"/>
        <v>1.5417357427053265E-5</v>
      </c>
    </row>
    <row r="14" spans="1:11" x14ac:dyDescent="0.35">
      <c r="A14" s="12">
        <v>3</v>
      </c>
      <c r="B14" s="8">
        <f t="shared" si="0"/>
        <v>1.639887492537587E-5</v>
      </c>
      <c r="C14" s="8">
        <f t="shared" si="1"/>
        <v>0.99999999999999978</v>
      </c>
      <c r="D14" s="13">
        <f t="shared" si="2"/>
        <v>1.6398874925375867E-5</v>
      </c>
    </row>
    <row r="15" spans="1:11" x14ac:dyDescent="0.35">
      <c r="A15" s="12">
        <v>4</v>
      </c>
      <c r="B15" s="8">
        <f t="shared" si="0"/>
        <v>1.7437428868817971E-5</v>
      </c>
      <c r="C15" s="8">
        <f t="shared" si="1"/>
        <v>0.99999999999999978</v>
      </c>
      <c r="D15" s="13">
        <f t="shared" si="2"/>
        <v>1.7437428868817967E-5</v>
      </c>
    </row>
    <row r="16" spans="1:11" x14ac:dyDescent="0.35">
      <c r="A16" s="12">
        <v>5</v>
      </c>
      <c r="B16" s="8">
        <f t="shared" si="0"/>
        <v>1.8535961875854626E-5</v>
      </c>
      <c r="C16" s="8">
        <f t="shared" si="1"/>
        <v>0.99999999999999967</v>
      </c>
      <c r="D16" s="13">
        <f t="shared" si="2"/>
        <v>1.8535961875854619E-5</v>
      </c>
    </row>
    <row r="17" spans="1:4" x14ac:dyDescent="0.35">
      <c r="A17" s="12">
        <v>6</v>
      </c>
      <c r="B17" s="8">
        <f t="shared" si="0"/>
        <v>1.9697544442100911E-5</v>
      </c>
      <c r="C17" s="8">
        <f t="shared" si="1"/>
        <v>0.99999999999999967</v>
      </c>
      <c r="D17" s="13">
        <f t="shared" si="2"/>
        <v>1.9697544442100904E-5</v>
      </c>
    </row>
    <row r="18" spans="1:4" x14ac:dyDescent="0.35">
      <c r="A18" s="12">
        <v>7</v>
      </c>
      <c r="B18" s="8">
        <f t="shared" si="0"/>
        <v>2.0925379038676897E-5</v>
      </c>
      <c r="C18" s="8">
        <f t="shared" si="1"/>
        <v>0.99999999999999956</v>
      </c>
      <c r="D18" s="13">
        <f t="shared" si="2"/>
        <v>2.0925379038676887E-5</v>
      </c>
    </row>
    <row r="19" spans="1:4" x14ac:dyDescent="0.35">
      <c r="A19" s="12">
        <v>8</v>
      </c>
      <c r="B19" s="8">
        <f t="shared" si="0"/>
        <v>2.2222804255485927E-5</v>
      </c>
      <c r="C19" s="8">
        <f t="shared" si="1"/>
        <v>0.99999999999999944</v>
      </c>
      <c r="D19" s="13">
        <f t="shared" si="2"/>
        <v>2.2222804255485914E-5</v>
      </c>
    </row>
    <row r="20" spans="1:4" x14ac:dyDescent="0.35">
      <c r="A20" s="12">
        <v>9</v>
      </c>
      <c r="B20" s="8">
        <f t="shared" si="0"/>
        <v>2.3593298984213265E-5</v>
      </c>
      <c r="C20" s="8">
        <f t="shared" si="1"/>
        <v>0.99999999999999933</v>
      </c>
      <c r="D20" s="13">
        <f t="shared" si="2"/>
        <v>2.3593298984213248E-5</v>
      </c>
    </row>
    <row r="21" spans="1:4" x14ac:dyDescent="0.35">
      <c r="A21" s="12">
        <v>10</v>
      </c>
      <c r="B21" s="8">
        <f t="shared" si="0"/>
        <v>2.5040486635438869E-5</v>
      </c>
      <c r="C21" s="8">
        <f t="shared" si="1"/>
        <v>0.99999999999999911</v>
      </c>
      <c r="D21" s="13">
        <f t="shared" si="2"/>
        <v>2.5040486635438845E-5</v>
      </c>
    </row>
    <row r="22" spans="1:4" x14ac:dyDescent="0.35">
      <c r="A22" s="12">
        <v>11</v>
      </c>
      <c r="B22" s="8">
        <f t="shared" si="0"/>
        <v>2.6568139383831456E-5</v>
      </c>
      <c r="C22" s="8">
        <f t="shared" si="1"/>
        <v>0.999999999999999</v>
      </c>
      <c r="D22" s="13">
        <f t="shared" si="2"/>
        <v>2.6568139383831429E-5</v>
      </c>
    </row>
    <row r="23" spans="1:4" x14ac:dyDescent="0.35">
      <c r="A23" s="12">
        <v>12</v>
      </c>
      <c r="B23" s="8">
        <f t="shared" si="0"/>
        <v>2.8180182434956117E-5</v>
      </c>
      <c r="C23" s="8">
        <f t="shared" si="1"/>
        <v>0.99999999999999867</v>
      </c>
      <c r="D23" s="13">
        <f t="shared" si="2"/>
        <v>2.818018243495608E-5</v>
      </c>
    </row>
    <row r="24" spans="1:4" x14ac:dyDescent="0.35">
      <c r="A24" s="12">
        <v>13</v>
      </c>
      <c r="B24" s="8">
        <f t="shared" si="0"/>
        <v>2.9880698306779895E-5</v>
      </c>
      <c r="C24" s="8">
        <f t="shared" si="1"/>
        <v>0.99999999999999845</v>
      </c>
      <c r="D24" s="13">
        <f t="shared" si="2"/>
        <v>2.9880698306779848E-5</v>
      </c>
    </row>
    <row r="25" spans="1:4" x14ac:dyDescent="0.35">
      <c r="A25" s="12">
        <v>14</v>
      </c>
      <c r="B25" s="8">
        <f t="shared" si="0"/>
        <v>3.1673931118505452E-5</v>
      </c>
      <c r="C25" s="8">
        <f t="shared" si="1"/>
        <v>0.99999999999999811</v>
      </c>
      <c r="D25" s="13">
        <f t="shared" si="2"/>
        <v>3.1673931118505391E-5</v>
      </c>
    </row>
    <row r="26" spans="1:4" x14ac:dyDescent="0.35">
      <c r="A26" s="12">
        <v>15</v>
      </c>
      <c r="B26" s="8">
        <f t="shared" si="0"/>
        <v>3.3564290878895981E-5</v>
      </c>
      <c r="C26" s="8">
        <f t="shared" si="1"/>
        <v>0.99999999999999767</v>
      </c>
      <c r="D26" s="13">
        <f t="shared" si="2"/>
        <v>3.35642908788959E-5</v>
      </c>
    </row>
    <row r="27" spans="1:4" x14ac:dyDescent="0.35">
      <c r="A27" s="12">
        <v>16</v>
      </c>
      <c r="B27" s="8">
        <f t="shared" si="0"/>
        <v>3.5556357765783541E-5</v>
      </c>
      <c r="C27" s="8">
        <f t="shared" si="1"/>
        <v>0.99999999999999711</v>
      </c>
      <c r="D27" s="13">
        <f t="shared" si="2"/>
        <v>3.5556357765783439E-5</v>
      </c>
    </row>
    <row r="28" spans="1:4" x14ac:dyDescent="0.35">
      <c r="A28" s="12">
        <v>17</v>
      </c>
      <c r="B28" s="8">
        <f t="shared" si="0"/>
        <v>3.7654886387971467E-5</v>
      </c>
      <c r="C28" s="8">
        <f t="shared" si="1"/>
        <v>0.99999999999999656</v>
      </c>
      <c r="D28" s="13">
        <f t="shared" si="2"/>
        <v>3.7654886387971338E-5</v>
      </c>
    </row>
    <row r="29" spans="1:4" x14ac:dyDescent="0.35">
      <c r="A29" s="12">
        <v>18</v>
      </c>
      <c r="B29" s="8">
        <f t="shared" si="0"/>
        <v>3.9864810020256548E-5</v>
      </c>
      <c r="C29" s="8">
        <f t="shared" si="1"/>
        <v>0.99999999999999578</v>
      </c>
      <c r="D29" s="13">
        <f t="shared" si="2"/>
        <v>3.9864810020256378E-5</v>
      </c>
    </row>
    <row r="30" spans="1:4" x14ac:dyDescent="0.35">
      <c r="A30" s="12">
        <v>19</v>
      </c>
      <c r="B30" s="8">
        <f t="shared" si="0"/>
        <v>4.2191244801803682E-5</v>
      </c>
      <c r="C30" s="8">
        <f t="shared" si="1"/>
        <v>0.99999999999999489</v>
      </c>
      <c r="D30" s="13">
        <f t="shared" si="2"/>
        <v>4.2191244801803465E-5</v>
      </c>
    </row>
    <row r="31" spans="1:4" x14ac:dyDescent="0.35">
      <c r="A31" s="12">
        <v>20</v>
      </c>
      <c r="B31" s="8">
        <f t="shared" si="0"/>
        <v>4.4639493887612398E-5</v>
      </c>
      <c r="C31" s="8">
        <f t="shared" si="1"/>
        <v>0.99999999999999378</v>
      </c>
      <c r="D31" s="13">
        <f t="shared" si="2"/>
        <v>4.463949388761212E-5</v>
      </c>
    </row>
    <row r="32" spans="1:4" x14ac:dyDescent="0.35">
      <c r="A32" s="12">
        <v>21</v>
      </c>
      <c r="B32" s="8">
        <f t="shared" si="0"/>
        <v>4.7215051542314065E-5</v>
      </c>
      <c r="C32" s="8">
        <f t="shared" si="1"/>
        <v>0.99999999999999234</v>
      </c>
      <c r="D32" s="13">
        <f t="shared" si="2"/>
        <v>4.7215051542313706E-5</v>
      </c>
    </row>
    <row r="33" spans="1:4" x14ac:dyDescent="0.35">
      <c r="A33" s="12">
        <v>22</v>
      </c>
      <c r="B33" s="8">
        <f t="shared" si="0"/>
        <v>4.9923607165040307E-5</v>
      </c>
      <c r="C33" s="8">
        <f t="shared" si="1"/>
        <v>0.99999999999999079</v>
      </c>
      <c r="D33" s="13">
        <f t="shared" si="2"/>
        <v>4.9923607165039847E-5</v>
      </c>
    </row>
    <row r="34" spans="1:4" x14ac:dyDescent="0.35">
      <c r="A34" s="12">
        <v>23</v>
      </c>
      <c r="B34" s="8">
        <f t="shared" si="0"/>
        <v>5.277104923360296E-5</v>
      </c>
      <c r="C34" s="8">
        <f t="shared" si="1"/>
        <v>0.99999999999998879</v>
      </c>
      <c r="D34" s="13">
        <f t="shared" si="2"/>
        <v>5.277104923360237E-5</v>
      </c>
    </row>
    <row r="35" spans="1:4" x14ac:dyDescent="0.35">
      <c r="A35" s="12">
        <v>24</v>
      </c>
      <c r="B35" s="8">
        <f t="shared" si="0"/>
        <v>5.5763469155726287E-5</v>
      </c>
      <c r="C35" s="8">
        <f t="shared" si="1"/>
        <v>0.99999999999998634</v>
      </c>
      <c r="D35" s="13">
        <f t="shared" si="2"/>
        <v>5.5763469155725528E-5</v>
      </c>
    </row>
    <row r="36" spans="1:4" x14ac:dyDescent="0.35">
      <c r="A36" s="12">
        <v>25</v>
      </c>
      <c r="B36" s="8">
        <f t="shared" si="0"/>
        <v>5.890716501457647E-5</v>
      </c>
      <c r="C36" s="8">
        <f t="shared" si="1"/>
        <v>0.99999999999998346</v>
      </c>
      <c r="D36" s="13">
        <f t="shared" si="2"/>
        <v>5.8907165014575494E-5</v>
      </c>
    </row>
    <row r="37" spans="1:4" x14ac:dyDescent="0.35">
      <c r="A37" s="12">
        <v>26</v>
      </c>
      <c r="B37" s="8">
        <f t="shared" si="0"/>
        <v>6.2208645195342205E-5</v>
      </c>
      <c r="C37" s="8">
        <f t="shared" si="1"/>
        <v>0.9999999999999799</v>
      </c>
      <c r="D37" s="13">
        <f t="shared" si="2"/>
        <v>6.2208645195340959E-5</v>
      </c>
    </row>
    <row r="38" spans="1:4" x14ac:dyDescent="0.35">
      <c r="A38" s="12">
        <v>27</v>
      </c>
      <c r="B38" s="8">
        <f t="shared" si="0"/>
        <v>6.5674631879133525E-5</v>
      </c>
      <c r="C38" s="8">
        <f t="shared" si="1"/>
        <v>0.99999999999997569</v>
      </c>
      <c r="D38" s="13">
        <f t="shared" si="2"/>
        <v>6.5674631879131926E-5</v>
      </c>
    </row>
    <row r="39" spans="1:4" x14ac:dyDescent="0.35">
      <c r="A39" s="12">
        <v>28</v>
      </c>
      <c r="B39" s="8">
        <f t="shared" si="0"/>
        <v>6.9312064389988461E-5</v>
      </c>
      <c r="C39" s="8">
        <f t="shared" si="1"/>
        <v>0.99999999999997058</v>
      </c>
      <c r="D39" s="13">
        <f t="shared" si="2"/>
        <v>6.9312064389986429E-5</v>
      </c>
    </row>
    <row r="40" spans="1:4" x14ac:dyDescent="0.35">
      <c r="A40" s="12">
        <v>29</v>
      </c>
      <c r="B40" s="8">
        <f t="shared" si="0"/>
        <v>7.3128102380308287E-5</v>
      </c>
      <c r="C40" s="8">
        <f t="shared" si="1"/>
        <v>0.99999999999996447</v>
      </c>
      <c r="D40" s="13">
        <f t="shared" si="2"/>
        <v>7.3128102380305685E-5</v>
      </c>
    </row>
    <row r="41" spans="1:4" x14ac:dyDescent="0.35">
      <c r="A41" s="12">
        <v>30</v>
      </c>
      <c r="B41" s="8">
        <f t="shared" si="0"/>
        <v>7.7130128839585663E-5</v>
      </c>
      <c r="C41" s="8">
        <f t="shared" si="1"/>
        <v>0.99999999999995692</v>
      </c>
      <c r="D41" s="13">
        <f t="shared" si="2"/>
        <v>7.7130128839582342E-5</v>
      </c>
    </row>
    <row r="42" spans="1:4" x14ac:dyDescent="0.35">
      <c r="A42" s="12">
        <v>31</v>
      </c>
      <c r="B42" s="8">
        <f t="shared" si="0"/>
        <v>8.1325752910845769E-5</v>
      </c>
      <c r="C42" s="8">
        <f t="shared" si="1"/>
        <v>0.99999999999994804</v>
      </c>
      <c r="D42" s="13">
        <f t="shared" si="2"/>
        <v>8.132575291084154E-5</v>
      </c>
    </row>
    <row r="43" spans="1:4" x14ac:dyDescent="0.35">
      <c r="A43" s="12">
        <v>32</v>
      </c>
      <c r="B43" s="8">
        <f t="shared" si="0"/>
        <v>8.5722812498792737E-5</v>
      </c>
      <c r="C43" s="8">
        <f t="shared" si="1"/>
        <v>0.99999999999993716</v>
      </c>
      <c r="D43" s="13">
        <f t="shared" si="2"/>
        <v>8.5722812498787357E-5</v>
      </c>
    </row>
    <row r="44" spans="1:4" x14ac:dyDescent="0.35">
      <c r="A44" s="12">
        <v>33</v>
      </c>
      <c r="B44" s="8">
        <f t="shared" si="0"/>
        <v>9.0329376653242743E-5</v>
      </c>
      <c r="C44" s="8">
        <f t="shared" si="1"/>
        <v>0.99999999999992417</v>
      </c>
      <c r="D44" s="13">
        <f t="shared" si="2"/>
        <v>9.0329376653235899E-5</v>
      </c>
    </row>
    <row r="45" spans="1:4" x14ac:dyDescent="0.35">
      <c r="A45" s="12">
        <v>34</v>
      </c>
      <c r="B45" s="8">
        <f t="shared" si="0"/>
        <v>9.5153747711033607E-5</v>
      </c>
      <c r="C45" s="8">
        <f t="shared" si="1"/>
        <v>0.99999999999990852</v>
      </c>
      <c r="D45" s="13">
        <f t="shared" si="2"/>
        <v>9.5153747711024906E-5</v>
      </c>
    </row>
    <row r="46" spans="1:4" x14ac:dyDescent="0.35">
      <c r="A46" s="12">
        <v>35</v>
      </c>
      <c r="B46" s="8">
        <f t="shared" si="0"/>
        <v>1.0020446317923389E-4</v>
      </c>
      <c r="C46" s="8">
        <f t="shared" si="1"/>
        <v>0.99999999999988975</v>
      </c>
      <c r="D46" s="13">
        <f t="shared" si="2"/>
        <v>1.0020446317922285E-4</v>
      </c>
    </row>
    <row r="47" spans="1:4" x14ac:dyDescent="0.35">
      <c r="A47" s="12">
        <v>36</v>
      </c>
      <c r="B47" s="8">
        <f t="shared" si="0"/>
        <v>1.0549029734212563E-4</v>
      </c>
      <c r="C47" s="8">
        <f t="shared" si="1"/>
        <v>0.99999999999986711</v>
      </c>
      <c r="D47" s="13">
        <f t="shared" si="2"/>
        <v>1.0549029734211162E-4</v>
      </c>
    </row>
    <row r="48" spans="1:4" x14ac:dyDescent="0.35">
      <c r="A48" s="12">
        <v>37</v>
      </c>
      <c r="B48" s="8">
        <f t="shared" si="0"/>
        <v>1.1102026257412076E-4</v>
      </c>
      <c r="C48" s="8">
        <f t="shared" si="1"/>
        <v>0.99999999999984002</v>
      </c>
      <c r="D48" s="13">
        <f t="shared" si="2"/>
        <v>1.1102026257410299E-4</v>
      </c>
    </row>
    <row r="49" spans="1:4" x14ac:dyDescent="0.35">
      <c r="A49" s="12">
        <v>38</v>
      </c>
      <c r="B49" s="8">
        <f t="shared" si="0"/>
        <v>1.1680361034047647E-4</v>
      </c>
      <c r="C49" s="8">
        <f t="shared" si="1"/>
        <v>0.99999999999980749</v>
      </c>
      <c r="D49" s="13">
        <f t="shared" si="2"/>
        <v>1.1680361034045398E-4</v>
      </c>
    </row>
    <row r="50" spans="1:4" x14ac:dyDescent="0.35">
      <c r="A50" s="12">
        <v>39</v>
      </c>
      <c r="B50" s="8">
        <f t="shared" si="0"/>
        <v>1.2284983186742143E-4</v>
      </c>
      <c r="C50" s="8">
        <f t="shared" si="1"/>
        <v>0.99999999999976852</v>
      </c>
      <c r="D50" s="13">
        <f t="shared" si="2"/>
        <v>1.2284983186739299E-4</v>
      </c>
    </row>
    <row r="51" spans="1:4" x14ac:dyDescent="0.35">
      <c r="A51" s="12">
        <v>40</v>
      </c>
      <c r="B51" s="8">
        <f t="shared" si="0"/>
        <v>1.2916865846307544E-4</v>
      </c>
      <c r="C51" s="8">
        <f t="shared" si="1"/>
        <v>0.99999999999972178</v>
      </c>
      <c r="D51" s="13">
        <f t="shared" si="2"/>
        <v>1.291686584630395E-4</v>
      </c>
    </row>
    <row r="52" spans="1:4" x14ac:dyDescent="0.35">
      <c r="A52" s="12">
        <v>41</v>
      </c>
      <c r="B52" s="8">
        <f t="shared" si="0"/>
        <v>1.3577006147035703E-4</v>
      </c>
      <c r="C52" s="8">
        <f t="shared" si="1"/>
        <v>0.99999999999966571</v>
      </c>
      <c r="D52" s="13">
        <f t="shared" si="2"/>
        <v>1.3577006147031165E-4</v>
      </c>
    </row>
    <row r="53" spans="1:4" x14ac:dyDescent="0.35">
      <c r="A53" s="12">
        <v>42</v>
      </c>
      <c r="B53" s="8">
        <f t="shared" si="0"/>
        <v>1.4266425183292363E-4</v>
      </c>
      <c r="C53" s="8">
        <f t="shared" si="1"/>
        <v>0.99999999999959877</v>
      </c>
      <c r="D53" s="13">
        <f t="shared" si="2"/>
        <v>1.4266425183286638E-4</v>
      </c>
    </row>
    <row r="54" spans="1:4" x14ac:dyDescent="0.35">
      <c r="A54" s="12">
        <v>43</v>
      </c>
      <c r="B54" s="8">
        <f t="shared" si="0"/>
        <v>1.4986167925507744E-4</v>
      </c>
      <c r="C54" s="8">
        <f t="shared" si="1"/>
        <v>0.99999999999951861</v>
      </c>
      <c r="D54" s="13">
        <f t="shared" si="2"/>
        <v>1.4986167925500529E-4</v>
      </c>
    </row>
    <row r="55" spans="1:4" x14ac:dyDescent="0.35">
      <c r="A55" s="12">
        <v>44</v>
      </c>
      <c r="B55" s="8">
        <f t="shared" si="0"/>
        <v>1.5737303093650443E-4</v>
      </c>
      <c r="C55" s="8">
        <f t="shared" si="1"/>
        <v>0.9999999999994228</v>
      </c>
      <c r="D55" s="13">
        <f t="shared" si="2"/>
        <v>1.573730309364136E-4</v>
      </c>
    </row>
    <row r="56" spans="1:4" x14ac:dyDescent="0.35">
      <c r="A56" s="12">
        <v>45</v>
      </c>
      <c r="B56" s="8">
        <f t="shared" si="0"/>
        <v>1.6520922986269069E-4</v>
      </c>
      <c r="C56" s="8">
        <f t="shared" si="1"/>
        <v>0.99999999999930844</v>
      </c>
      <c r="D56" s="13">
        <f t="shared" si="2"/>
        <v>1.6520922986257644E-4</v>
      </c>
    </row>
    <row r="57" spans="1:4" x14ac:dyDescent="0.35">
      <c r="A57" s="12">
        <v>46</v>
      </c>
      <c r="B57" s="8">
        <f t="shared" si="0"/>
        <v>1.7338143263188969E-4</v>
      </c>
      <c r="C57" s="8">
        <f t="shared" si="1"/>
        <v>0.99999999999917188</v>
      </c>
      <c r="D57" s="13">
        <f t="shared" si="2"/>
        <v>1.7338143263174611E-4</v>
      </c>
    </row>
    <row r="58" spans="1:4" x14ac:dyDescent="0.35">
      <c r="A58" s="12">
        <v>47</v>
      </c>
      <c r="B58" s="8">
        <f t="shared" si="0"/>
        <v>1.8190102679958796E-4</v>
      </c>
      <c r="C58" s="8">
        <f t="shared" si="1"/>
        <v>0.9999999999990089</v>
      </c>
      <c r="D58" s="13">
        <f t="shared" si="2"/>
        <v>1.8190102679940768E-4</v>
      </c>
    </row>
    <row r="59" spans="1:4" x14ac:dyDescent="0.35">
      <c r="A59" s="12">
        <v>48</v>
      </c>
      <c r="B59" s="8">
        <f t="shared" si="0"/>
        <v>1.9077962772154897E-4</v>
      </c>
      <c r="C59" s="8">
        <f t="shared" si="1"/>
        <v>0.99999999999881461</v>
      </c>
      <c r="D59" s="13">
        <f t="shared" si="2"/>
        <v>1.9077962772132284E-4</v>
      </c>
    </row>
    <row r="60" spans="1:4" x14ac:dyDescent="0.35">
      <c r="A60" s="12">
        <v>49</v>
      </c>
      <c r="B60" s="8">
        <f t="shared" si="0"/>
        <v>2.000290748766974E-4</v>
      </c>
      <c r="C60" s="8">
        <f t="shared" si="1"/>
        <v>0.99999999999858313</v>
      </c>
      <c r="D60" s="13">
        <f t="shared" si="2"/>
        <v>2.0002907487641399E-4</v>
      </c>
    </row>
    <row r="61" spans="1:4" x14ac:dyDescent="0.35">
      <c r="A61" s="12">
        <v>50</v>
      </c>
      <c r="B61" s="8">
        <f t="shared" si="0"/>
        <v>2.0966142765135035E-4</v>
      </c>
      <c r="C61" s="8">
        <f t="shared" si="1"/>
        <v>0.99999999999830746</v>
      </c>
      <c r="D61" s="13">
        <f t="shared" si="2"/>
        <v>2.0966142765099549E-4</v>
      </c>
    </row>
    <row r="62" spans="1:4" x14ac:dyDescent="0.35">
      <c r="A62" s="12">
        <v>51</v>
      </c>
      <c r="B62" s="8">
        <f t="shared" si="0"/>
        <v>2.1968896056659851E-4</v>
      </c>
      <c r="C62" s="8">
        <f t="shared" si="1"/>
        <v>0.99999999999797928</v>
      </c>
      <c r="D62" s="13">
        <f t="shared" si="2"/>
        <v>2.1968896056615459E-4</v>
      </c>
    </row>
    <row r="63" spans="1:4" x14ac:dyDescent="0.35">
      <c r="A63" s="12">
        <v>52</v>
      </c>
      <c r="B63" s="8">
        <f t="shared" si="0"/>
        <v>2.301241579310059E-4</v>
      </c>
      <c r="C63" s="8">
        <f t="shared" si="1"/>
        <v>0.99999999999758915</v>
      </c>
      <c r="D63" s="13">
        <f t="shared" si="2"/>
        <v>2.3012415793045111E-4</v>
      </c>
    </row>
    <row r="64" spans="1:4" x14ac:dyDescent="0.35">
      <c r="A64" s="12">
        <v>53</v>
      </c>
      <c r="B64" s="8">
        <f t="shared" si="0"/>
        <v>2.4097970790122527E-4</v>
      </c>
      <c r="C64" s="8">
        <f t="shared" si="1"/>
        <v>0.99999999999712541</v>
      </c>
      <c r="D64" s="13">
        <f t="shared" si="2"/>
        <v>2.4097970790053254E-4</v>
      </c>
    </row>
    <row r="65" spans="1:4" x14ac:dyDescent="0.35">
      <c r="A65" s="12">
        <v>54</v>
      </c>
      <c r="B65" s="8">
        <f t="shared" si="0"/>
        <v>2.5226849593360369E-4</v>
      </c>
      <c r="C65" s="8">
        <f t="shared" si="1"/>
        <v>0.99999999999657452</v>
      </c>
      <c r="D65" s="13">
        <f t="shared" si="2"/>
        <v>2.5226849593273953E-4</v>
      </c>
    </row>
    <row r="66" spans="1:4" x14ac:dyDescent="0.35">
      <c r="A66" s="12">
        <v>55</v>
      </c>
      <c r="B66" s="8">
        <f t="shared" si="0"/>
        <v>2.6400359761042812E-4</v>
      </c>
      <c r="C66" s="8">
        <f t="shared" si="1"/>
        <v>0.99999999999592049</v>
      </c>
      <c r="D66" s="13">
        <f t="shared" si="2"/>
        <v>2.6400359760935112E-4</v>
      </c>
    </row>
    <row r="67" spans="1:4" x14ac:dyDescent="0.35">
      <c r="A67" s="12">
        <v>56</v>
      </c>
      <c r="B67" s="8">
        <f t="shared" si="0"/>
        <v>2.7619827082506915E-4</v>
      </c>
      <c r="C67" s="8">
        <f t="shared" si="1"/>
        <v>0.99999999999514477</v>
      </c>
      <c r="D67" s="13">
        <f t="shared" si="2"/>
        <v>2.7619827082372815E-4</v>
      </c>
    </row>
    <row r="68" spans="1:4" x14ac:dyDescent="0.35">
      <c r="A68" s="12">
        <v>57</v>
      </c>
      <c r="B68" s="8">
        <f t="shared" si="0"/>
        <v>2.8886594731098873E-4</v>
      </c>
      <c r="C68" s="8">
        <f t="shared" si="1"/>
        <v>0.99999999999422495</v>
      </c>
      <c r="D68" s="13">
        <f t="shared" si="2"/>
        <v>2.8886594730932053E-4</v>
      </c>
    </row>
    <row r="69" spans="1:4" x14ac:dyDescent="0.35">
      <c r="A69" s="12">
        <v>58</v>
      </c>
      <c r="B69" s="8">
        <f t="shared" si="0"/>
        <v>3.0202022350033403E-4</v>
      </c>
      <c r="C69" s="8">
        <f t="shared" si="1"/>
        <v>0.99999999999313505</v>
      </c>
      <c r="D69" s="13">
        <f t="shared" si="2"/>
        <v>3.0202022349826065E-4</v>
      </c>
    </row>
    <row r="70" spans="1:4" x14ac:dyDescent="0.35">
      <c r="A70" s="12">
        <v>59</v>
      </c>
      <c r="B70" s="8">
        <f t="shared" si="0"/>
        <v>3.1567485069868668E-4</v>
      </c>
      <c r="C70" s="8">
        <f t="shared" si="1"/>
        <v>0.99999999999184452</v>
      </c>
      <c r="D70" s="13">
        <f t="shared" si="2"/>
        <v>3.1567485069611219E-4</v>
      </c>
    </row>
    <row r="71" spans="1:4" x14ac:dyDescent="0.35">
      <c r="A71" s="12">
        <v>60</v>
      </c>
      <c r="B71" s="8">
        <f t="shared" si="0"/>
        <v>3.2984372456343981E-4</v>
      </c>
      <c r="C71" s="8">
        <f t="shared" si="1"/>
        <v>0.9999999999903173</v>
      </c>
      <c r="D71" s="13">
        <f t="shared" si="2"/>
        <v>3.2984372456024602E-4</v>
      </c>
    </row>
    <row r="72" spans="1:4" x14ac:dyDescent="0.35">
      <c r="A72" s="12">
        <v>61</v>
      </c>
      <c r="B72" s="8">
        <f t="shared" si="0"/>
        <v>3.4454087387426527E-4</v>
      </c>
      <c r="C72" s="8">
        <f t="shared" si="1"/>
        <v>0.99999999998851108</v>
      </c>
      <c r="D72" s="13">
        <f t="shared" si="2"/>
        <v>3.4454087387030685E-4</v>
      </c>
    </row>
    <row r="73" spans="1:4" x14ac:dyDescent="0.35">
      <c r="A73" s="12">
        <v>62</v>
      </c>
      <c r="B73" s="8">
        <f t="shared" si="0"/>
        <v>3.5978044858519164E-4</v>
      </c>
      <c r="C73" s="8">
        <f t="shared" si="1"/>
        <v>0.99999999998637634</v>
      </c>
      <c r="D73" s="13">
        <f t="shared" si="2"/>
        <v>3.5978044858029013E-4</v>
      </c>
    </row>
    <row r="74" spans="1:4" x14ac:dyDescent="0.35">
      <c r="A74" s="12">
        <v>63</v>
      </c>
      <c r="B74" s="8">
        <f t="shared" si="0"/>
        <v>3.7557670714894647E-4</v>
      </c>
      <c r="C74" s="8">
        <f t="shared" si="1"/>
        <v>0.9999999999838548</v>
      </c>
      <c r="D74" s="13">
        <f t="shared" si="2"/>
        <v>3.7557670714288269E-4</v>
      </c>
    </row>
    <row r="75" spans="1:4" x14ac:dyDescent="0.35">
      <c r="A75" s="12">
        <v>64</v>
      </c>
      <c r="B75" s="8">
        <f t="shared" si="0"/>
        <v>3.9194400310542773E-4</v>
      </c>
      <c r="C75" s="8">
        <f t="shared" si="1"/>
        <v>0.99999999998087841</v>
      </c>
      <c r="D75" s="13">
        <f t="shared" si="2"/>
        <v>3.9194400309793312E-4</v>
      </c>
    </row>
    <row r="76" spans="1:4" x14ac:dyDescent="0.35">
      <c r="A76" s="12">
        <v>65</v>
      </c>
      <c r="B76" s="8">
        <f t="shared" ref="B76:B139" si="3">_xlfn.NORM.DIST(A76,$B$1*($K$1+1),$B$2*SQRT($K$1+1),0)</f>
        <v>4.0889677092744483E-4</v>
      </c>
      <c r="C76" s="8">
        <f t="shared" ref="C76:C139" si="4">_xlfn.NORM.DIST(($B$8-A76),$B$1*($K$2),$B$2*SQRT($K$2),1)</f>
        <v>0.99999999997736699</v>
      </c>
      <c r="D76" s="13">
        <f t="shared" ref="D76:D139" si="5">B76*C76</f>
        <v>4.0889677091819024E-4</v>
      </c>
    </row>
    <row r="77" spans="1:4" x14ac:dyDescent="0.35">
      <c r="A77" s="12">
        <v>66</v>
      </c>
      <c r="B77" s="8">
        <f t="shared" si="3"/>
        <v>4.2644951111824514E-4</v>
      </c>
      <c r="C77" s="8">
        <f t="shared" si="4"/>
        <v>0.9999999999732273</v>
      </c>
      <c r="D77" s="13">
        <f t="shared" si="5"/>
        <v>4.2644951110682794E-4</v>
      </c>
    </row>
    <row r="78" spans="1:4" x14ac:dyDescent="0.35">
      <c r="A78" s="12">
        <v>67</v>
      </c>
      <c r="B78" s="8">
        <f t="shared" si="3"/>
        <v>4.4461677455674659E-4</v>
      </c>
      <c r="C78" s="8">
        <f t="shared" si="4"/>
        <v>0.99999999996834976</v>
      </c>
      <c r="D78" s="13">
        <f t="shared" si="5"/>
        <v>4.4461677454267436E-4</v>
      </c>
    </row>
    <row r="79" spans="1:4" x14ac:dyDescent="0.35">
      <c r="A79" s="12">
        <v>68</v>
      </c>
      <c r="B79" s="8">
        <f t="shared" si="3"/>
        <v>4.6341314608792656E-4</v>
      </c>
      <c r="C79" s="8">
        <f t="shared" si="4"/>
        <v>0.99999999996260647</v>
      </c>
      <c r="D79" s="13">
        <f t="shared" si="5"/>
        <v>4.6341314607059792E-4</v>
      </c>
    </row>
    <row r="80" spans="1:4" x14ac:dyDescent="0.35">
      <c r="A80" s="12">
        <v>69</v>
      </c>
      <c r="B80" s="8">
        <f t="shared" si="3"/>
        <v>4.8285322735737869E-4</v>
      </c>
      <c r="C80" s="8">
        <f t="shared" si="4"/>
        <v>0.99999999995584798</v>
      </c>
      <c r="D80" s="13">
        <f t="shared" si="5"/>
        <v>4.8285322733605975E-4</v>
      </c>
    </row>
    <row r="81" spans="1:4" x14ac:dyDescent="0.35">
      <c r="A81" s="12">
        <v>70</v>
      </c>
      <c r="B81" s="8">
        <f t="shared" si="3"/>
        <v>5.0295161889069484E-4</v>
      </c>
      <c r="C81" s="8">
        <f t="shared" si="4"/>
        <v>0.99999999994790001</v>
      </c>
      <c r="D81" s="13">
        <f t="shared" si="5"/>
        <v>5.0295161886449108E-4</v>
      </c>
    </row>
    <row r="82" spans="1:4" x14ac:dyDescent="0.35">
      <c r="A82" s="12">
        <v>71</v>
      </c>
      <c r="B82" s="8">
        <f t="shared" si="3"/>
        <v>5.2372290142005255E-4</v>
      </c>
      <c r="C82" s="8">
        <f t="shared" si="4"/>
        <v>0.99999999993855881</v>
      </c>
      <c r="D82" s="13">
        <f t="shared" si="5"/>
        <v>5.237229013878744E-4</v>
      </c>
    </row>
    <row r="83" spans="1:4" x14ac:dyDescent="0.35">
      <c r="A83" s="12">
        <v>72</v>
      </c>
      <c r="B83" s="8">
        <f t="shared" si="3"/>
        <v>5.4518161646215839E-4</v>
      </c>
      <c r="C83" s="8">
        <f t="shared" si="4"/>
        <v>0.99999999992758715</v>
      </c>
      <c r="D83" s="13">
        <f t="shared" si="5"/>
        <v>5.451816164226802E-4</v>
      </c>
    </row>
    <row r="84" spans="1:4" x14ac:dyDescent="0.35">
      <c r="A84" s="12">
        <v>73</v>
      </c>
      <c r="B84" s="8">
        <f t="shared" si="3"/>
        <v>5.673422461535501E-4</v>
      </c>
      <c r="C84" s="8">
        <f t="shared" si="4"/>
        <v>0.99999999991470845</v>
      </c>
      <c r="D84" s="13">
        <f t="shared" si="5"/>
        <v>5.6734224610516064E-4</v>
      </c>
    </row>
    <row r="85" spans="1:4" x14ac:dyDescent="0.35">
      <c r="A85" s="12">
        <v>74</v>
      </c>
      <c r="B85" s="8">
        <f t="shared" si="3"/>
        <v>5.9021919235116007E-4</v>
      </c>
      <c r="C85" s="8">
        <f t="shared" si="4"/>
        <v>0.99999999989960064</v>
      </c>
      <c r="D85" s="13">
        <f t="shared" si="5"/>
        <v>5.9021919229190246E-4</v>
      </c>
    </row>
    <row r="86" spans="1:4" x14ac:dyDescent="0.35">
      <c r="A86" s="12">
        <v>75</v>
      </c>
      <c r="B86" s="8">
        <f t="shared" si="3"/>
        <v>6.1382675500801557E-4</v>
      </c>
      <c r="C86" s="8">
        <f t="shared" si="4"/>
        <v>0.99999999988188892</v>
      </c>
      <c r="D86" s="13">
        <f t="shared" si="5"/>
        <v>6.1382675493551584E-4</v>
      </c>
    </row>
    <row r="87" spans="1:4" x14ac:dyDescent="0.35">
      <c r="A87" s="12">
        <v>76</v>
      </c>
      <c r="B87" s="8">
        <f t="shared" si="3"/>
        <v>6.3817910983595826E-4</v>
      </c>
      <c r="C87" s="8">
        <f t="shared" si="4"/>
        <v>0.99999999986113774</v>
      </c>
      <c r="D87" s="13">
        <f t="shared" si="5"/>
        <v>6.3817910974733926E-4</v>
      </c>
    </row>
    <row r="88" spans="1:4" x14ac:dyDescent="0.35">
      <c r="A88" s="12">
        <v>77</v>
      </c>
      <c r="B88" s="8">
        <f t="shared" si="3"/>
        <v>6.6329028526935542E-4</v>
      </c>
      <c r="C88" s="8">
        <f t="shared" si="4"/>
        <v>0.99999999983684029</v>
      </c>
      <c r="D88" s="13">
        <f t="shared" si="5"/>
        <v>6.6329028516113318E-4</v>
      </c>
    </row>
    <row r="89" spans="1:4" x14ac:dyDescent="0.35">
      <c r="A89" s="12">
        <v>78</v>
      </c>
      <c r="B89" s="8">
        <f t="shared" si="3"/>
        <v>6.8917413874586969E-4</v>
      </c>
      <c r="C89" s="8">
        <f t="shared" si="4"/>
        <v>0.9999999998084087</v>
      </c>
      <c r="D89" s="13">
        <f t="shared" si="5"/>
        <v>6.8917413861382991E-4</v>
      </c>
    </row>
    <row r="90" spans="1:4" x14ac:dyDescent="0.35">
      <c r="A90" s="12">
        <v>79</v>
      </c>
      <c r="B90" s="8">
        <f t="shared" si="3"/>
        <v>7.1584433232255206E-4</v>
      </c>
      <c r="C90" s="8">
        <f t="shared" si="4"/>
        <v>0.99999999977516008</v>
      </c>
      <c r="D90" s="13">
        <f t="shared" si="5"/>
        <v>7.158443321616017E-4</v>
      </c>
    </row>
    <row r="91" spans="1:4" x14ac:dyDescent="0.35">
      <c r="A91" s="12">
        <v>80</v>
      </c>
      <c r="B91" s="8">
        <f t="shared" si="3"/>
        <v>7.4331430764768404E-4</v>
      </c>
      <c r="C91" s="8">
        <f t="shared" si="4"/>
        <v>0.99999999973630271</v>
      </c>
      <c r="D91" s="13">
        <f t="shared" si="5"/>
        <v>7.4331430745167406E-4</v>
      </c>
    </row>
    <row r="92" spans="1:4" x14ac:dyDescent="0.35">
      <c r="A92" s="12">
        <v>81</v>
      </c>
      <c r="B92" s="8">
        <f t="shared" si="3"/>
        <v>7.7159726031106985E-4</v>
      </c>
      <c r="C92" s="8">
        <f t="shared" si="4"/>
        <v>0.99999999969091891</v>
      </c>
      <c r="D92" s="13">
        <f t="shared" si="5"/>
        <v>7.7159726007258375E-4</v>
      </c>
    </row>
    <row r="93" spans="1:4" x14ac:dyDescent="0.35">
      <c r="A93" s="12">
        <v>82</v>
      </c>
      <c r="B93" s="8">
        <f t="shared" si="3"/>
        <v>8.007061135977241E-4</v>
      </c>
      <c r="C93" s="8">
        <f t="shared" si="4"/>
        <v>0.99999999963794528</v>
      </c>
      <c r="D93" s="13">
        <f t="shared" si="5"/>
        <v>8.007061133078247E-4</v>
      </c>
    </row>
    <row r="94" spans="1:4" x14ac:dyDescent="0.35">
      <c r="A94" s="12">
        <v>83</v>
      </c>
      <c r="B94" s="8">
        <f t="shared" si="3"/>
        <v>8.3065349167219535E-4</v>
      </c>
      <c r="C94" s="8">
        <f t="shared" si="4"/>
        <v>0.99999999957615149</v>
      </c>
      <c r="D94" s="13">
        <f t="shared" si="5"/>
        <v>8.3065349132012412E-4</v>
      </c>
    </row>
    <row r="95" spans="1:4" x14ac:dyDescent="0.35">
      <c r="A95" s="12">
        <v>84</v>
      </c>
      <c r="B95" s="8">
        <f t="shared" si="3"/>
        <v>8.6145169222308197E-4</v>
      </c>
      <c r="C95" s="8">
        <f t="shared" si="4"/>
        <v>0.99999999950411389</v>
      </c>
      <c r="D95" s="13">
        <f t="shared" si="5"/>
        <v>8.6145169179590003E-4</v>
      </c>
    </row>
    <row r="96" spans="1:4" x14ac:dyDescent="0.35">
      <c r="A96" s="12">
        <v>85</v>
      </c>
      <c r="B96" s="8">
        <f t="shared" si="3"/>
        <v>8.9311265859961261E-4</v>
      </c>
      <c r="C96" s="8">
        <f t="shared" si="4"/>
        <v>0.9999999994201868</v>
      </c>
      <c r="D96" s="13">
        <f t="shared" si="5"/>
        <v>8.9311265808177413E-4</v>
      </c>
    </row>
    <row r="97" spans="1:4" x14ac:dyDescent="0.35">
      <c r="A97" s="12">
        <v>86</v>
      </c>
      <c r="B97" s="8">
        <f t="shared" si="3"/>
        <v>9.2564795147449038E-4</v>
      </c>
      <c r="C97" s="8">
        <f t="shared" si="4"/>
        <v>0.99999999932246897</v>
      </c>
      <c r="D97" s="13">
        <f t="shared" si="5"/>
        <v>9.2564795084733515E-4</v>
      </c>
    </row>
    <row r="98" spans="1:4" x14ac:dyDescent="0.35">
      <c r="A98" s="12">
        <v>87</v>
      </c>
      <c r="B98" s="8">
        <f t="shared" si="3"/>
        <v>9.5906872006953751E-4</v>
      </c>
      <c r="C98" s="8">
        <f t="shared" si="4"/>
        <v>0.99999999920876548</v>
      </c>
      <c r="D98" s="13">
        <f t="shared" si="5"/>
        <v>9.5906871931068923E-4</v>
      </c>
    </row>
    <row r="99" spans="1:4" x14ac:dyDescent="0.35">
      <c r="A99" s="12">
        <v>88</v>
      </c>
      <c r="B99" s="8">
        <f t="shared" si="3"/>
        <v>9.9338567298298689E-4</v>
      </c>
      <c r="C99" s="8">
        <f t="shared" si="4"/>
        <v>0.99999999907654391</v>
      </c>
      <c r="D99" s="13">
        <f t="shared" si="5"/>
        <v>9.9338567206563888E-4</v>
      </c>
    </row>
    <row r="100" spans="1:4" x14ac:dyDescent="0.35">
      <c r="A100" s="12">
        <v>89</v>
      </c>
      <c r="B100" s="8">
        <f t="shared" si="3"/>
        <v>1.0286090486595887E-3</v>
      </c>
      <c r="C100" s="8">
        <f t="shared" si="4"/>
        <v>0.99999999892288427</v>
      </c>
      <c r="D100" s="13">
        <f t="shared" si="5"/>
        <v>1.0286090475516577E-3</v>
      </c>
    </row>
    <row r="101" spans="1:4" x14ac:dyDescent="0.35">
      <c r="A101" s="12">
        <v>90</v>
      </c>
      <c r="B101" s="8">
        <f t="shared" si="3"/>
        <v>1.0647485855469728E-3</v>
      </c>
      <c r="C101" s="8">
        <f t="shared" si="4"/>
        <v>0.99999999874442236</v>
      </c>
      <c r="D101" s="13">
        <f t="shared" si="5"/>
        <v>1.0647485842100982E-3</v>
      </c>
    </row>
    <row r="102" spans="1:4" x14ac:dyDescent="0.35">
      <c r="A102" s="12">
        <v>91</v>
      </c>
      <c r="B102" s="8">
        <f t="shared" si="3"/>
        <v>1.1018134919839793E-3</v>
      </c>
      <c r="C102" s="8">
        <f t="shared" si="4"/>
        <v>0.99999999853728427</v>
      </c>
      <c r="D102" s="13">
        <f t="shared" si="5"/>
        <v>1.1018134903723394E-3</v>
      </c>
    </row>
    <row r="103" spans="1:4" x14ac:dyDescent="0.35">
      <c r="A103" s="12">
        <v>92</v>
      </c>
      <c r="B103" s="8">
        <f t="shared" si="3"/>
        <v>1.139812415868894E-3</v>
      </c>
      <c r="C103" s="8">
        <f t="shared" si="4"/>
        <v>0.99999999829701236</v>
      </c>
      <c r="D103" s="13">
        <f t="shared" si="5"/>
        <v>1.1398124139278076E-3</v>
      </c>
    </row>
    <row r="104" spans="1:4" x14ac:dyDescent="0.35">
      <c r="A104" s="12">
        <v>93</v>
      </c>
      <c r="B104" s="8">
        <f t="shared" si="3"/>
        <v>1.1787534141576919E-3</v>
      </c>
      <c r="C104" s="8">
        <f t="shared" si="4"/>
        <v>0.99999999801848061</v>
      </c>
      <c r="D104" s="13">
        <f t="shared" si="5"/>
        <v>1.1787534118219692E-3</v>
      </c>
    </row>
    <row r="105" spans="1:4" x14ac:dyDescent="0.35">
      <c r="A105" s="12">
        <v>94</v>
      </c>
      <c r="B105" s="8">
        <f t="shared" si="3"/>
        <v>1.2186439222445426E-3</v>
      </c>
      <c r="C105" s="8">
        <f t="shared" si="4"/>
        <v>0.99999999769579861</v>
      </c>
      <c r="D105" s="13">
        <f t="shared" si="5"/>
        <v>1.2186439194365416E-3</v>
      </c>
    </row>
    <row r="106" spans="1:4" x14ac:dyDescent="0.35">
      <c r="A106" s="12">
        <v>95</v>
      </c>
      <c r="B106" s="8">
        <f t="shared" si="3"/>
        <v>1.2594907232788921E-3</v>
      </c>
      <c r="C106" s="8">
        <f t="shared" si="4"/>
        <v>0.99999999732220157</v>
      </c>
      <c r="D106" s="13">
        <f t="shared" si="5"/>
        <v>1.2594907199062299E-3</v>
      </c>
    </row>
    <row r="107" spans="1:4" x14ac:dyDescent="0.35">
      <c r="A107" s="12">
        <v>96</v>
      </c>
      <c r="B107" s="8">
        <f t="shared" si="3"/>
        <v>1.3012999174754356E-3</v>
      </c>
      <c r="C107" s="8">
        <f t="shared" si="4"/>
        <v>0.99999999688992591</v>
      </c>
      <c r="D107" s="13">
        <f t="shared" si="5"/>
        <v>1.3012999134282964E-3</v>
      </c>
    </row>
    <row r="108" spans="1:4" x14ac:dyDescent="0.35">
      <c r="A108" s="12">
        <v>97</v>
      </c>
      <c r="B108" s="8">
        <f t="shared" si="3"/>
        <v>1.3440768914752435E-3</v>
      </c>
      <c r="C108" s="8">
        <f t="shared" si="4"/>
        <v>0.99999999639006776</v>
      </c>
      <c r="D108" s="13">
        <f t="shared" si="5"/>
        <v>1.3440768866232169E-3</v>
      </c>
    </row>
    <row r="109" spans="1:4" x14ac:dyDescent="0.35">
      <c r="A109" s="12">
        <v>98</v>
      </c>
      <c r="B109" s="8">
        <f t="shared" si="3"/>
        <v>1.3878262878181283E-3</v>
      </c>
      <c r="C109" s="8">
        <f t="shared" si="4"/>
        <v>0.9999999958124226</v>
      </c>
      <c r="D109" s="13">
        <f t="shared" si="5"/>
        <v>1.3878262820064982E-3</v>
      </c>
    </row>
    <row r="110" spans="1:4" x14ac:dyDescent="0.35">
      <c r="A110" s="12">
        <v>99</v>
      </c>
      <c r="B110" s="8">
        <f t="shared" si="3"/>
        <v>1.4325519745881222E-3</v>
      </c>
      <c r="C110" s="8">
        <f t="shared" si="4"/>
        <v>0.99999999514530213</v>
      </c>
      <c r="D110" s="13">
        <f t="shared" si="5"/>
        <v>1.4325519676335152E-3</v>
      </c>
    </row>
    <row r="111" spans="1:4" x14ac:dyDescent="0.35">
      <c r="A111" s="12">
        <v>100</v>
      </c>
      <c r="B111" s="8">
        <f t="shared" si="3"/>
        <v>1.4782570152955677E-3</v>
      </c>
      <c r="C111" s="8">
        <f t="shared" si="4"/>
        <v>0.99999999437532838</v>
      </c>
      <c r="D111" s="13">
        <f t="shared" si="5"/>
        <v>1.4782570069808575E-3</v>
      </c>
    </row>
    <row r="112" spans="1:4" x14ac:dyDescent="0.35">
      <c r="A112" s="12">
        <v>101</v>
      </c>
      <c r="B112" s="8">
        <f t="shared" si="3"/>
        <v>1.5249436390608947E-3</v>
      </c>
      <c r="C112" s="8">
        <f t="shared" si="4"/>
        <v>0.99999999348719926</v>
      </c>
      <c r="D112" s="13">
        <f t="shared" si="5"/>
        <v>1.5249436291292406E-3</v>
      </c>
    </row>
    <row r="113" spans="1:4" x14ac:dyDescent="0.35">
      <c r="A113" s="12">
        <v>102</v>
      </c>
      <c r="B113" s="8">
        <f t="shared" si="3"/>
        <v>1.5726132111665882E-3</v>
      </c>
      <c r="C113" s="8">
        <f t="shared" si="4"/>
        <v>0.99999999246342341</v>
      </c>
      <c r="D113" s="13">
        <f t="shared" si="5"/>
        <v>1.5726131993144682E-3</v>
      </c>
    </row>
    <row r="114" spans="1:4" x14ac:dyDescent="0.35">
      <c r="A114" s="12">
        <v>103</v>
      </c>
      <c r="B114" s="8">
        <f t="shared" si="3"/>
        <v>1.6212662040451594E-3</v>
      </c>
      <c r="C114" s="8">
        <f t="shared" si="4"/>
        <v>0.99999999128402017</v>
      </c>
      <c r="D114" s="13">
        <f t="shared" si="5"/>
        <v>1.6212661899142359E-3</v>
      </c>
    </row>
    <row r="115" spans="1:4" x14ac:dyDescent="0.35">
      <c r="A115" s="12">
        <v>104</v>
      </c>
      <c r="B115" s="8">
        <f t="shared" si="3"/>
        <v>1.6709021687721199E-3</v>
      </c>
      <c r="C115" s="8">
        <f t="shared" si="4"/>
        <v>0.99999998992618122</v>
      </c>
      <c r="D115" s="13">
        <f t="shared" si="5"/>
        <v>1.6709021519397543E-3</v>
      </c>
    </row>
    <row r="116" spans="1:4" x14ac:dyDescent="0.35">
      <c r="A116" s="12">
        <v>105</v>
      </c>
      <c r="B116" s="8">
        <f t="shared" si="3"/>
        <v>1.721519707134016E-3</v>
      </c>
      <c r="C116" s="8">
        <f t="shared" si="4"/>
        <v>0.99999998836388715</v>
      </c>
      <c r="D116" s="13">
        <f t="shared" si="5"/>
        <v>1.7215196871022184E-3</v>
      </c>
    </row>
    <row r="117" spans="1:4" x14ac:dyDescent="0.35">
      <c r="A117" s="12">
        <v>106</v>
      </c>
      <c r="B117" s="8">
        <f t="shared" si="3"/>
        <v>1.7731164443424605E-3</v>
      </c>
      <c r="C117" s="8">
        <f t="shared" si="4"/>
        <v>0.99999998656747524</v>
      </c>
      <c r="D117" s="13">
        <f t="shared" si="5"/>
        <v>1.7731164205250301E-3</v>
      </c>
    </row>
    <row r="118" spans="1:4" x14ac:dyDescent="0.35">
      <c r="A118" s="12">
        <v>107</v>
      </c>
      <c r="B118" s="8">
        <f t="shared" si="3"/>
        <v>1.8256890024658621E-3</v>
      </c>
      <c r="C118" s="8">
        <f t="shared" si="4"/>
        <v>0.99999998450315242</v>
      </c>
      <c r="D118" s="13">
        <f t="shared" si="5"/>
        <v>1.8256889741734379E-3</v>
      </c>
    </row>
    <row r="119" spans="1:4" x14ac:dyDescent="0.35">
      <c r="A119" s="12">
        <v>108</v>
      </c>
      <c r="B119" s="8">
        <f t="shared" si="3"/>
        <v>1.879232974651146E-3</v>
      </c>
      <c r="C119" s="8">
        <f t="shared" si="4"/>
        <v>0.99999998213244523</v>
      </c>
      <c r="D119" s="13">
        <f t="shared" si="5"/>
        <v>1.879232941073848E-3</v>
      </c>
    </row>
    <row r="120" spans="1:4" x14ac:dyDescent="0.35">
      <c r="A120" s="12">
        <v>109</v>
      </c>
      <c r="B120" s="8">
        <f t="shared" si="3"/>
        <v>1.9337429002081719E-3</v>
      </c>
      <c r="C120" s="8">
        <f t="shared" si="4"/>
        <v>0.9999999794115817</v>
      </c>
      <c r="D120" s="13">
        <f t="shared" si="5"/>
        <v>1.9337428603954641E-3</v>
      </c>
    </row>
    <row r="121" spans="1:4" x14ac:dyDescent="0.35">
      <c r="A121" s="12">
        <v>110</v>
      </c>
      <c r="B121" s="8">
        <f t="shared" si="3"/>
        <v>1.9892122406298084E-3</v>
      </c>
      <c r="C121" s="8">
        <f t="shared" si="4"/>
        <v>0.99999997629079418</v>
      </c>
      <c r="D121" s="13">
        <f t="shared" si="5"/>
        <v>1.9892121934671661E-3</v>
      </c>
    </row>
    <row r="122" spans="1:4" x14ac:dyDescent="0.35">
      <c r="A122" s="12">
        <v>111</v>
      </c>
      <c r="B122" s="8">
        <f t="shared" si="3"/>
        <v>2.0456333566207189E-3</v>
      </c>
      <c r="C122" s="8">
        <f t="shared" si="4"/>
        <v>0.99999997271353647</v>
      </c>
      <c r="D122" s="13">
        <f t="shared" si="5"/>
        <v>2.0456333008026188E-3</v>
      </c>
    </row>
    <row r="123" spans="1:4" x14ac:dyDescent="0.35">
      <c r="A123" s="12">
        <v>112</v>
      </c>
      <c r="B123" s="8">
        <f t="shared" si="3"/>
        <v>2.102997486207776E-3</v>
      </c>
      <c r="C123" s="8">
        <f t="shared" si="4"/>
        <v>0.99999996861560358</v>
      </c>
      <c r="D123" s="13">
        <f t="shared" si="5"/>
        <v>2.1029974202064691E-3</v>
      </c>
    </row>
    <row r="124" spans="1:4" x14ac:dyDescent="0.35">
      <c r="A124" s="12">
        <v>113</v>
      </c>
      <c r="B124" s="8">
        <f t="shared" si="3"/>
        <v>2.1612947240047492E-3</v>
      </c>
      <c r="C124" s="8">
        <f t="shared" si="4"/>
        <v>0.9999999639241437</v>
      </c>
      <c r="D124" s="13">
        <f t="shared" si="5"/>
        <v>2.1612946460341912E-3</v>
      </c>
    </row>
    <row r="125" spans="1:4" x14ac:dyDescent="0.35">
      <c r="A125" s="12">
        <v>114</v>
      </c>
      <c r="B125" s="8">
        <f t="shared" si="3"/>
        <v>2.2205140017034107E-3</v>
      </c>
      <c r="C125" s="8">
        <f t="shared" si="4"/>
        <v>0.99999995855654822</v>
      </c>
      <c r="D125" s="13">
        <f t="shared" si="5"/>
        <v>2.2205139096776456E-3</v>
      </c>
    </row>
    <row r="126" spans="1:4" x14ac:dyDescent="0.35">
      <c r="A126" s="12">
        <v>115</v>
      </c>
      <c r="B126" s="8">
        <f t="shared" si="3"/>
        <v>2.2806430698625252E-3</v>
      </c>
      <c r="C126" s="8">
        <f t="shared" si="4"/>
        <v>0.99999995241920914</v>
      </c>
      <c r="D126" s="13">
        <f t="shared" si="5"/>
        <v>2.2806429613477243E-3</v>
      </c>
    </row>
    <row r="127" spans="1:4" x14ac:dyDescent="0.35">
      <c r="A127" s="12">
        <v>116</v>
      </c>
      <c r="B127" s="8">
        <f t="shared" si="3"/>
        <v>2.3416684810652981E-3</v>
      </c>
      <c r="C127" s="8">
        <f t="shared" si="4"/>
        <v>0.99999994540612513</v>
      </c>
      <c r="D127" s="13">
        <f t="shared" si="5"/>
        <v>2.3416683532245419E-3</v>
      </c>
    </row>
    <row r="128" spans="1:4" x14ac:dyDescent="0.35">
      <c r="A128" s="12">
        <v>117</v>
      </c>
      <c r="B128" s="8">
        <f t="shared" si="3"/>
        <v>2.4035755745147754E-3</v>
      </c>
      <c r="C128" s="8">
        <f t="shared" si="4"/>
        <v>0.99999993739734194</v>
      </c>
      <c r="D128" s="13">
        <f t="shared" si="5"/>
        <v>2.4035754240445558E-3</v>
      </c>
    </row>
    <row r="129" spans="1:4" x14ac:dyDescent="0.35">
      <c r="A129" s="12">
        <v>118</v>
      </c>
      <c r="B129" s="8">
        <f t="shared" si="3"/>
        <v>2.4663484621353839E-3</v>
      </c>
      <c r="C129" s="8">
        <f t="shared" si="4"/>
        <v>0.99999992825720663</v>
      </c>
      <c r="D129" s="13">
        <f t="shared" si="5"/>
        <v>2.4663482851926557E-3</v>
      </c>
    </row>
    <row r="130" spans="1:4" x14ac:dyDescent="0.35">
      <c r="A130" s="12">
        <v>119</v>
      </c>
      <c r="B130" s="8">
        <f t="shared" si="3"/>
        <v>2.5299700162473154E-3</v>
      </c>
      <c r="C130" s="8">
        <f t="shared" si="4"/>
        <v>0.99999991783241726</v>
      </c>
      <c r="D130" s="13">
        <f t="shared" si="5"/>
        <v>2.5299698083657948E-3</v>
      </c>
    </row>
    <row r="131" spans="1:4" x14ac:dyDescent="0.35">
      <c r="A131" s="12">
        <v>120</v>
      </c>
      <c r="B131" s="8">
        <f t="shared" si="3"/>
        <v>2.5944218588787172E-3</v>
      </c>
      <c r="C131" s="8">
        <f t="shared" si="4"/>
        <v>0.99999990594984323</v>
      </c>
      <c r="D131" s="13">
        <f t="shared" si="5"/>
        <v>2.5944216148729347E-3</v>
      </c>
    </row>
    <row r="132" spans="1:4" x14ac:dyDescent="0.35">
      <c r="A132" s="12">
        <v>121</v>
      </c>
      <c r="B132" s="8">
        <f t="shared" si="3"/>
        <v>2.6596843527787821E-3</v>
      </c>
      <c r="C132" s="8">
        <f t="shared" si="4"/>
        <v>0.99999989241409226</v>
      </c>
      <c r="D132" s="13">
        <f t="shared" si="5"/>
        <v>2.6596840666342266E-3</v>
      </c>
    </row>
    <row r="133" spans="1:4" x14ac:dyDescent="0.35">
      <c r="A133" s="12">
        <v>122</v>
      </c>
      <c r="B133" s="8">
        <f t="shared" si="3"/>
        <v>2.7257365941926247E-3</v>
      </c>
      <c r="C133" s="8">
        <f t="shared" si="4"/>
        <v>0.99999987700479775</v>
      </c>
      <c r="D133" s="13">
        <f t="shared" si="5"/>
        <v>2.725736258940101E-3</v>
      </c>
    </row>
    <row r="134" spans="1:4" x14ac:dyDescent="0.35">
      <c r="A134" s="12">
        <v>123</v>
      </c>
      <c r="B134" s="8">
        <f t="shared" si="3"/>
        <v>2.7925564074565718E-3</v>
      </c>
      <c r="C134" s="8">
        <f t="shared" si="4"/>
        <v>0.99999985947359404</v>
      </c>
      <c r="D134" s="13">
        <f t="shared" si="5"/>
        <v>2.7925560150286566E-3</v>
      </c>
    </row>
    <row r="135" spans="1:4" x14ac:dyDescent="0.35">
      <c r="A135" s="12">
        <v>124</v>
      </c>
      <c r="B135" s="8">
        <f t="shared" si="3"/>
        <v>2.8601203414698908E-3</v>
      </c>
      <c r="C135" s="8">
        <f t="shared" si="4"/>
        <v>0.99999983954074845</v>
      </c>
      <c r="D135" s="13">
        <f t="shared" si="5"/>
        <v>2.8601198825371215E-3</v>
      </c>
    </row>
    <row r="136" spans="1:4" x14ac:dyDescent="0.35">
      <c r="A136" s="12">
        <v>125</v>
      </c>
      <c r="B136" s="8">
        <f t="shared" si="3"/>
        <v>2.9284036680962381E-3</v>
      </c>
      <c r="C136" s="8">
        <f t="shared" si="4"/>
        <v>0.99999981689141404</v>
      </c>
      <c r="D136" s="13">
        <f t="shared" si="5"/>
        <v>2.9284031318803833E-3</v>
      </c>
    </row>
    <row r="137" spans="1:4" x14ac:dyDescent="0.35">
      <c r="A137" s="12">
        <v>126</v>
      </c>
      <c r="B137" s="8">
        <f t="shared" si="3"/>
        <v>2.9973803825451848E-3</v>
      </c>
      <c r="C137" s="8">
        <f t="shared" si="4"/>
        <v>0.99999979117146132</v>
      </c>
      <c r="D137" s="13">
        <f t="shared" si="5"/>
        <v>2.9973797566066195E-3</v>
      </c>
    </row>
    <row r="138" spans="1:4" x14ac:dyDescent="0.35">
      <c r="A138" s="12">
        <v>127</v>
      </c>
      <c r="B138" s="8">
        <f t="shared" si="3"/>
        <v>3.0670232057809603E-3</v>
      </c>
      <c r="C138" s="8">
        <f t="shared" si="4"/>
        <v>0.99999976198284746</v>
      </c>
      <c r="D138" s="13">
        <f t="shared" si="5"/>
        <v>3.0670224757768302E-3</v>
      </c>
    </row>
    <row r="139" spans="1:4" x14ac:dyDescent="0.35">
      <c r="A139" s="12">
        <v>128</v>
      </c>
      <c r="B139" s="8">
        <f t="shared" si="3"/>
        <v>3.1373035890022672E-3</v>
      </c>
      <c r="C139" s="8">
        <f t="shared" si="4"/>
        <v>0.99999972887847544</v>
      </c>
      <c r="D139" s="13">
        <f t="shared" si="5"/>
        <v>3.1373027384117352E-3</v>
      </c>
    </row>
    <row r="140" spans="1:4" x14ac:dyDescent="0.35">
      <c r="A140" s="12">
        <v>129</v>
      </c>
      <c r="B140" s="8">
        <f t="shared" ref="B140:B203" si="6">_xlfn.NORM.DIST(A140,$B$1*($K$1+1),$B$2*SQRT($K$1+1),0)</f>
        <v>3.2081917202334297E-3</v>
      </c>
      <c r="C140" s="8">
        <f t="shared" ref="C140:C203" si="7">_xlfn.NORM.DIST(($B$8-A140),$B$1*($K$2),$B$2*SQRT($K$2),1)</f>
        <v>0.99999969135648947</v>
      </c>
      <c r="D140" s="13">
        <f t="shared" ref="D140:D203" si="8">B140*C140</f>
        <v>3.208190730045875E-3</v>
      </c>
    </row>
    <row r="141" spans="1:4" x14ac:dyDescent="0.35">
      <c r="A141" s="12">
        <v>130</v>
      </c>
      <c r="B141" s="8">
        <f t="shared" si="6"/>
        <v>3.2796565330634265E-3</v>
      </c>
      <c r="C141" s="8">
        <f t="shared" si="7"/>
        <v>0.99999964885395187</v>
      </c>
      <c r="D141" s="13">
        <f t="shared" si="8"/>
        <v>3.2796553814249956E-3</v>
      </c>
    </row>
    <row r="142" spans="1:4" x14ac:dyDescent="0.35">
      <c r="A142" s="12">
        <v>131</v>
      </c>
      <c r="B142" s="8">
        <f t="shared" si="6"/>
        <v>3.3516657175654625E-3</v>
      </c>
      <c r="C142" s="8">
        <f t="shared" si="7"/>
        <v>0.99999960073983896</v>
      </c>
      <c r="D142" s="13">
        <f t="shared" si="8"/>
        <v>3.3516643793788685E-3</v>
      </c>
    </row>
    <row r="143" spans="1:4" x14ac:dyDescent="0.35">
      <c r="A143" s="12">
        <v>132</v>
      </c>
      <c r="B143" s="8">
        <f t="shared" si="6"/>
        <v>3.4241857334256342E-3</v>
      </c>
      <c r="C143" s="8">
        <f t="shared" si="7"/>
        <v>0.99999954630728805</v>
      </c>
      <c r="D143" s="13">
        <f t="shared" si="8"/>
        <v>3.4241841798975225E-3</v>
      </c>
    </row>
    <row r="144" spans="1:4" x14ac:dyDescent="0.35">
      <c r="A144" s="12">
        <v>133</v>
      </c>
      <c r="B144" s="8">
        <f t="shared" si="6"/>
        <v>3.4971818253050095E-3</v>
      </c>
      <c r="C144" s="8">
        <f t="shared" si="7"/>
        <v>0.99999948476502387</v>
      </c>
      <c r="D144" s="13">
        <f t="shared" si="8"/>
        <v>3.4971800234346153E-3</v>
      </c>
    </row>
    <row r="145" spans="1:4" x14ac:dyDescent="0.35">
      <c r="A145" s="12">
        <v>134</v>
      </c>
      <c r="B145" s="8">
        <f t="shared" si="6"/>
        <v>3.570618040455054E-3</v>
      </c>
      <c r="C145" s="8">
        <f t="shared" si="7"/>
        <v>0.99999941522788227</v>
      </c>
      <c r="D145" s="13">
        <f t="shared" si="8"/>
        <v>3.5706159524571809E-3</v>
      </c>
    </row>
    <row r="146" spans="1:4" x14ac:dyDescent="0.35">
      <c r="A146" s="12">
        <v>135</v>
      </c>
      <c r="B146" s="8">
        <f t="shared" si="6"/>
        <v>3.6444572486017584E-3</v>
      </c>
      <c r="C146" s="8">
        <f t="shared" si="7"/>
        <v>0.99999933670634777</v>
      </c>
      <c r="D146" s="13">
        <f t="shared" si="8"/>
        <v>3.6444548312563997E-3</v>
      </c>
    </row>
    <row r="147" spans="1:4" x14ac:dyDescent="0.35">
      <c r="A147" s="12">
        <v>136</v>
      </c>
      <c r="B147" s="8">
        <f t="shared" si="6"/>
        <v>3.7186611641091809E-3</v>
      </c>
      <c r="C147" s="8">
        <f t="shared" si="7"/>
        <v>0.99999924809500829</v>
      </c>
      <c r="D147" s="13">
        <f t="shared" si="8"/>
        <v>3.718658368029289E-3</v>
      </c>
    </row>
    <row r="148" spans="1:4" x14ac:dyDescent="0.35">
      <c r="A148" s="12">
        <v>137</v>
      </c>
      <c r="B148" s="8">
        <f t="shared" si="6"/>
        <v>3.7931903704282576E-3</v>
      </c>
      <c r="C148" s="8">
        <f t="shared" si="7"/>
        <v>0.99999914815982671</v>
      </c>
      <c r="D148" s="13">
        <f t="shared" si="8"/>
        <v>3.7931871392363151E-3</v>
      </c>
    </row>
    <row r="149" spans="1:4" x14ac:dyDescent="0.35">
      <c r="A149" s="12">
        <v>138</v>
      </c>
      <c r="B149" s="8">
        <f t="shared" si="6"/>
        <v>3.8680043468318614E-3</v>
      </c>
      <c r="C149" s="8">
        <f t="shared" si="7"/>
        <v>0.99999903552411962</v>
      </c>
      <c r="D149" s="13">
        <f t="shared" si="8"/>
        <v>3.8680006162349636E-3</v>
      </c>
    </row>
    <row r="150" spans="1:4" x14ac:dyDescent="0.35">
      <c r="A150" s="12">
        <v>139</v>
      </c>
      <c r="B150" s="8">
        <f t="shared" si="6"/>
        <v>3.9430614974320126E-3</v>
      </c>
      <c r="C150" s="8">
        <f t="shared" si="7"/>
        <v>0.99999890865312235</v>
      </c>
      <c r="D150" s="13">
        <f t="shared" si="8"/>
        <v>3.943057194184159E-3</v>
      </c>
    </row>
    <row r="151" spans="1:4" x14ac:dyDescent="0.35">
      <c r="A151" s="12">
        <v>140</v>
      </c>
      <c r="B151" s="8">
        <f t="shared" si="6"/>
        <v>4.0183191824700471E-3</v>
      </c>
      <c r="C151" s="8">
        <f t="shared" si="7"/>
        <v>0.99999876583701297</v>
      </c>
      <c r="D151" s="13">
        <f t="shared" si="8"/>
        <v>4.0183142232092421E-3</v>
      </c>
    </row>
    <row r="152" spans="1:4" x14ac:dyDescent="0.35">
      <c r="A152" s="12">
        <v>141</v>
      </c>
      <c r="B152" s="8">
        <f t="shared" si="6"/>
        <v>4.0937337518653413E-3</v>
      </c>
      <c r="C152" s="8">
        <f t="shared" si="7"/>
        <v>0.99999860517225581</v>
      </c>
      <c r="D152" s="13">
        <f t="shared" si="8"/>
        <v>4.0937280418119268E-3</v>
      </c>
    </row>
    <row r="153" spans="1:4" x14ac:dyDescent="0.35">
      <c r="A153" s="12">
        <v>142</v>
      </c>
      <c r="B153" s="8">
        <f t="shared" si="6"/>
        <v>4.1692605810029256E-3</v>
      </c>
      <c r="C153" s="8">
        <f t="shared" si="7"/>
        <v>0.99999842454111432</v>
      </c>
      <c r="D153" s="13">
        <f t="shared" si="8"/>
        <v>4.1692540125042969E-3</v>
      </c>
    </row>
    <row r="154" spans="1:4" x14ac:dyDescent="0.35">
      <c r="A154" s="12">
        <v>143</v>
      </c>
      <c r="B154" s="8">
        <f t="shared" si="6"/>
        <v>4.244854108734976E-3</v>
      </c>
      <c r="C154" s="8">
        <f t="shared" si="7"/>
        <v>0.99999822158917273</v>
      </c>
      <c r="D154" s="13">
        <f t="shared" si="8"/>
        <v>4.2448465596404686E-3</v>
      </c>
    </row>
    <row r="155" spans="1:4" x14ac:dyDescent="0.35">
      <c r="A155" s="12">
        <v>144</v>
      </c>
      <c r="B155" s="8">
        <f t="shared" si="6"/>
        <v>4.3204678775658669E-3</v>
      </c>
      <c r="C155" s="8">
        <f t="shared" si="7"/>
        <v>0.99999799370069098</v>
      </c>
      <c r="D155" s="13">
        <f t="shared" si="8"/>
        <v>4.3204592094141497E-3</v>
      </c>
    </row>
    <row r="156" spans="1:4" x14ac:dyDescent="0.35">
      <c r="A156" s="12">
        <v>145</v>
      </c>
      <c r="B156" s="8">
        <f t="shared" si="6"/>
        <v>4.3960545759850009E-3</v>
      </c>
      <c r="C156" s="8">
        <f t="shared" si="7"/>
        <v>0.99999773797160907</v>
      </c>
      <c r="D156" s="13">
        <f t="shared" si="8"/>
        <v>4.3960446319847423E-3</v>
      </c>
    </row>
    <row r="157" spans="1:4" x14ac:dyDescent="0.35">
      <c r="A157" s="12">
        <v>146</v>
      </c>
      <c r="B157" s="8">
        <f t="shared" si="6"/>
        <v>4.4715660829063447E-3</v>
      </c>
      <c r="C157" s="8">
        <f t="shared" si="7"/>
        <v>0.99999745117999772</v>
      </c>
      <c r="D157" s="13">
        <f t="shared" si="8"/>
        <v>4.471554685689271E-3</v>
      </c>
    </row>
    <row r="158" spans="1:4" x14ac:dyDescent="0.35">
      <c r="A158" s="12">
        <v>147</v>
      </c>
      <c r="B158" s="8">
        <f t="shared" si="6"/>
        <v>4.5469535141681042E-3</v>
      </c>
      <c r="C158" s="8">
        <f t="shared" si="7"/>
        <v>0.99999712975374244</v>
      </c>
      <c r="D158" s="13">
        <f t="shared" si="8"/>
        <v>4.5469404632917966E-3</v>
      </c>
    </row>
    <row r="159" spans="1:4" x14ac:dyDescent="0.35">
      <c r="A159" s="12">
        <v>148</v>
      </c>
      <c r="B159" s="8">
        <f t="shared" si="6"/>
        <v>4.6221672710406881E-3</v>
      </c>
      <c r="C159" s="8">
        <f t="shared" si="7"/>
        <v>0.99999676973522977</v>
      </c>
      <c r="D159" s="13">
        <f t="shared" si="8"/>
        <v>4.6221523402165902E-3</v>
      </c>
    </row>
    <row r="160" spans="1:4" x14ac:dyDescent="0.35">
      <c r="A160" s="12">
        <v>149</v>
      </c>
      <c r="B160" s="8">
        <f t="shared" si="6"/>
        <v>4.6971570906857441E-3</v>
      </c>
      <c r="C160" s="8">
        <f t="shared" si="7"/>
        <v>0.99999636674279058</v>
      </c>
      <c r="D160" s="13">
        <f t="shared" si="8"/>
        <v>4.6971400247058804E-3</v>
      </c>
    </row>
    <row r="161" spans="1:4" x14ac:dyDescent="0.35">
      <c r="A161" s="12">
        <v>150</v>
      </c>
      <c r="B161" s="8">
        <f t="shared" si="6"/>
        <v>4.7718720985037806E-3</v>
      </c>
      <c r="C161" s="8">
        <f t="shared" si="7"/>
        <v>0.99999591592863646</v>
      </c>
      <c r="D161" s="13">
        <f t="shared" si="8"/>
        <v>4.7718526098375928E-3</v>
      </c>
    </row>
    <row r="162" spans="1:4" x14ac:dyDescent="0.35">
      <c r="A162" s="12">
        <v>151</v>
      </c>
      <c r="B162" s="8">
        <f t="shared" si="6"/>
        <v>4.8462608623026813E-3</v>
      </c>
      <c r="C162" s="8">
        <f t="shared" si="7"/>
        <v>0.99999541193300967</v>
      </c>
      <c r="D162" s="13">
        <f t="shared" si="8"/>
        <v>4.8462386273331924E-3</v>
      </c>
    </row>
    <row r="163" spans="1:4" x14ac:dyDescent="0.35">
      <c r="A163" s="12">
        <v>152</v>
      </c>
      <c r="B163" s="8">
        <f t="shared" si="6"/>
        <v>4.920271448214295E-3</v>
      </c>
      <c r="C163" s="8">
        <f t="shared" si="7"/>
        <v>0.99999484883424705</v>
      </c>
      <c r="D163" s="13">
        <f t="shared" si="8"/>
        <v>4.920246103080516E-3</v>
      </c>
    </row>
    <row r="164" spans="1:4" x14ac:dyDescent="0.35">
      <c r="A164" s="12">
        <v>153</v>
      </c>
      <c r="B164" s="8">
        <f t="shared" si="6"/>
        <v>4.993851478281278E-3</v>
      </c>
      <c r="C164" s="8">
        <f t="shared" si="7"/>
        <v>0.99999422009443906</v>
      </c>
      <c r="D164" s="13">
        <f t="shared" si="8"/>
        <v>4.993822614291348E-3</v>
      </c>
    </row>
    <row r="165" spans="1:4" x14ac:dyDescent="0.35">
      <c r="A165" s="12">
        <v>154</v>
      </c>
      <c r="B165" s="8">
        <f t="shared" si="6"/>
        <v>5.0669481896314129E-3</v>
      </c>
      <c r="C165" s="8">
        <f t="shared" si="7"/>
        <v>0.99999351850034701</v>
      </c>
      <c r="D165" s="13">
        <f t="shared" si="8"/>
        <v>5.0669153482084802E-3</v>
      </c>
    </row>
    <row r="166" spans="1:4" x14ac:dyDescent="0.35">
      <c r="A166" s="12">
        <v>155</v>
      </c>
      <c r="B166" s="8">
        <f t="shared" si="6"/>
        <v>5.1395084951519239E-3</v>
      </c>
      <c r="C166" s="8">
        <f t="shared" si="7"/>
        <v>0.99999273609921779</v>
      </c>
      <c r="D166" s="13">
        <f t="shared" si="8"/>
        <v>5.1394711622721459E-3</v>
      </c>
    </row>
    <row r="167" spans="1:4" x14ac:dyDescent="0.35">
      <c r="A167" s="12">
        <v>156</v>
      </c>
      <c r="B167" s="8">
        <f t="shared" si="6"/>
        <v>5.2114790455716105E-3</v>
      </c>
      <c r="C167" s="8">
        <f t="shared" si="7"/>
        <v>0.99999186412911634</v>
      </c>
      <c r="D167" s="13">
        <f t="shared" si="8"/>
        <v>5.211436645650983E-3</v>
      </c>
    </row>
    <row r="168" spans="1:4" x14ac:dyDescent="0.35">
      <c r="A168" s="12">
        <v>157</v>
      </c>
      <c r="B168" s="8">
        <f t="shared" si="6"/>
        <v>5.2828062928542054E-3</v>
      </c>
      <c r="C168" s="8">
        <f t="shared" si="7"/>
        <v>0.99999089294337129</v>
      </c>
      <c r="D168" s="13">
        <f t="shared" si="8"/>
        <v>5.2827581820381383E-3</v>
      </c>
    </row>
    <row r="169" spans="1:4" x14ac:dyDescent="0.35">
      <c r="A169" s="12">
        <v>158</v>
      </c>
      <c r="B169" s="8">
        <f t="shared" si="6"/>
        <v>5.3534365548020555E-3</v>
      </c>
      <c r="C169" s="8">
        <f t="shared" si="7"/>
        <v>0.99998981192870839</v>
      </c>
      <c r="D169" s="13">
        <f t="shared" si="8"/>
        <v>5.3533820136087802E-3</v>
      </c>
    </row>
    <row r="170" spans="1:4" x14ac:dyDescent="0.35">
      <c r="A170" s="12">
        <v>159</v>
      </c>
      <c r="B170" s="8">
        <f t="shared" si="6"/>
        <v>5.4233160807651386E-3</v>
      </c>
      <c r="C170" s="8">
        <f t="shared" si="7"/>
        <v>0.99998860941662138</v>
      </c>
      <c r="D170" s="13">
        <f t="shared" si="8"/>
        <v>5.4232543060311316E-3</v>
      </c>
    </row>
    <row r="171" spans="1:4" x14ac:dyDescent="0.35">
      <c r="A171" s="12">
        <v>160</v>
      </c>
      <c r="B171" s="8">
        <f t="shared" si="6"/>
        <v>5.4923911183465306E-3</v>
      </c>
      <c r="C171" s="8">
        <f t="shared" si="7"/>
        <v>0.99998727258750508</v>
      </c>
      <c r="D171" s="13">
        <f t="shared" si="8"/>
        <v>5.4923212144191843E-3</v>
      </c>
    </row>
    <row r="172" spans="1:4" x14ac:dyDescent="0.35">
      <c r="A172" s="12">
        <v>161</v>
      </c>
      <c r="B172" s="8">
        <f t="shared" si="6"/>
        <v>5.5606079809917821E-3</v>
      </c>
      <c r="C172" s="8">
        <f t="shared" si="7"/>
        <v>0.99998578736705068</v>
      </c>
      <c r="D172" s="13">
        <f t="shared" si="8"/>
        <v>5.5605289501115731E-3</v>
      </c>
    </row>
    <row r="173" spans="1:4" x14ac:dyDescent="0.35">
      <c r="A173" s="12">
        <v>162</v>
      </c>
      <c r="B173" s="8">
        <f t="shared" si="6"/>
        <v>5.6279131163462425E-3</v>
      </c>
      <c r="C173" s="8">
        <f t="shared" si="7"/>
        <v>0.99998413831437893</v>
      </c>
      <c r="D173" s="13">
        <f t="shared" si="8"/>
        <v>5.6278238481576887E-3</v>
      </c>
    </row>
    <row r="174" spans="1:4" x14ac:dyDescent="0.35">
      <c r="A174" s="12">
        <v>163</v>
      </c>
      <c r="B174" s="8">
        <f t="shared" si="6"/>
        <v>5.6942531752611431E-3</v>
      </c>
      <c r="C174" s="8">
        <f t="shared" si="7"/>
        <v>0.99998230850135938</v>
      </c>
      <c r="D174" s="13">
        <f t="shared" si="8"/>
        <v>5.6941524353888336E-3</v>
      </c>
    </row>
    <row r="175" spans="1:4" x14ac:dyDescent="0.35">
      <c r="A175" s="12">
        <v>164</v>
      </c>
      <c r="B175" s="8">
        <f t="shared" si="6"/>
        <v>5.7595750813263765E-3</v>
      </c>
      <c r="C175" s="8">
        <f t="shared" si="7"/>
        <v>0.99998027938253764</v>
      </c>
      <c r="D175" s="13">
        <f t="shared" si="8"/>
        <v>5.7594614989494516E-3</v>
      </c>
    </row>
    <row r="176" spans="1:4" x14ac:dyDescent="0.35">
      <c r="A176" s="12">
        <v>165</v>
      </c>
      <c r="B176" s="8">
        <f t="shared" si="6"/>
        <v>5.8238261008052147E-3</v>
      </c>
      <c r="C176" s="8">
        <f t="shared" si="7"/>
        <v>0.99997803065506674</v>
      </c>
      <c r="D176" s="13">
        <f t="shared" si="8"/>
        <v>5.8236981551607744E-3</v>
      </c>
    </row>
    <row r="177" spans="1:4" x14ac:dyDescent="0.35">
      <c r="A177" s="12">
        <v>166</v>
      </c>
      <c r="B177" s="8">
        <f t="shared" si="6"/>
        <v>5.8869539128438573E-3</v>
      </c>
      <c r="C177" s="8">
        <f t="shared" si="7"/>
        <v>0.99997554010801171</v>
      </c>
      <c r="D177" s="13">
        <f t="shared" si="8"/>
        <v>5.8868099185870092E-3</v>
      </c>
    </row>
    <row r="178" spans="1:4" x14ac:dyDescent="0.35">
      <c r="A178" s="12">
        <v>167</v>
      </c>
      <c r="B178" s="8">
        <f t="shared" si="6"/>
        <v>5.9489066798266042E-3</v>
      </c>
      <c r="C178" s="8">
        <f t="shared" si="7"/>
        <v>0.99997278346036955</v>
      </c>
      <c r="D178" s="13">
        <f t="shared" si="8"/>
        <v>5.9487447711721953E-3</v>
      </c>
    </row>
    <row r="179" spans="1:4" x14ac:dyDescent="0.35">
      <c r="A179" s="12">
        <v>168</v>
      </c>
      <c r="B179" s="8">
        <f t="shared" si="6"/>
        <v>6.0096331177456738E-3</v>
      </c>
      <c r="C179" s="8">
        <f t="shared" si="7"/>
        <v>0.99996973418711932</v>
      </c>
      <c r="D179" s="13">
        <f t="shared" si="8"/>
        <v>6.0094512313142506E-3</v>
      </c>
    </row>
    <row r="180" spans="1:4" x14ac:dyDescent="0.35">
      <c r="A180" s="12">
        <v>169</v>
      </c>
      <c r="B180" s="8">
        <f t="shared" si="6"/>
        <v>6.0690825664532193E-3</v>
      </c>
      <c r="C180" s="8">
        <f t="shared" si="7"/>
        <v>0.99996636333259392</v>
      </c>
      <c r="D180" s="13">
        <f t="shared" si="8"/>
        <v>6.0688784227414718E-3</v>
      </c>
    </row>
    <row r="181" spans="1:4" x14ac:dyDescent="0.35">
      <c r="A181" s="12">
        <v>170</v>
      </c>
      <c r="B181" s="8">
        <f t="shared" si="6"/>
        <v>6.1272050596619249E-3</v>
      </c>
      <c r="C181" s="8">
        <f t="shared" si="7"/>
        <v>0.99996263931043328</v>
      </c>
      <c r="D181" s="13">
        <f t="shared" si="8"/>
        <v>6.1269761430557792E-3</v>
      </c>
    </row>
    <row r="182" spans="1:4" x14ac:dyDescent="0.35">
      <c r="A182" s="12">
        <v>171</v>
      </c>
      <c r="B182" s="8">
        <f t="shared" si="6"/>
        <v>6.1839513945597365E-3</v>
      </c>
      <c r="C182" s="8">
        <f t="shared" si="7"/>
        <v>0.99995852768936078</v>
      </c>
      <c r="D182" s="13">
        <f t="shared" si="8"/>
        <v>6.1836949318065234E-3</v>
      </c>
    </row>
    <row r="183" spans="1:4" x14ac:dyDescent="0.35">
      <c r="A183" s="12">
        <v>172</v>
      </c>
      <c r="B183" s="8">
        <f t="shared" si="6"/>
        <v>6.239273200903811E-3</v>
      </c>
      <c r="C183" s="8">
        <f t="shared" si="7"/>
        <v>0.9999539909639944</v>
      </c>
      <c r="D183" s="13">
        <f t="shared" si="8"/>
        <v>6.2389861379584617E-3</v>
      </c>
    </row>
    <row r="184" spans="1:4" x14ac:dyDescent="0.35">
      <c r="A184" s="12">
        <v>173</v>
      </c>
      <c r="B184" s="8">
        <f t="shared" si="6"/>
        <v>6.293123009458528E-3</v>
      </c>
      <c r="C184" s="8">
        <f t="shared" si="7"/>
        <v>0.9999489883098821</v>
      </c>
      <c r="D184" s="13">
        <f t="shared" si="8"/>
        <v>6.2928019866176953E-3</v>
      </c>
    </row>
    <row r="185" spans="1:4" x14ac:dyDescent="0.35">
      <c r="A185" s="12">
        <v>174</v>
      </c>
      <c r="B185" s="8">
        <f t="shared" si="6"/>
        <v>6.3454543196426599E-3</v>
      </c>
      <c r="C185" s="8">
        <f t="shared" si="7"/>
        <v>0.99994347532193284</v>
      </c>
      <c r="D185" s="13">
        <f t="shared" si="8"/>
        <v>6.3450956448800524E-3</v>
      </c>
    </row>
    <row r="186" spans="1:4" x14ac:dyDescent="0.35">
      <c r="A186" s="12">
        <v>175</v>
      </c>
      <c r="B186" s="8">
        <f t="shared" si="6"/>
        <v>6.3962216662512335E-3</v>
      </c>
      <c r="C186" s="8">
        <f t="shared" si="7"/>
        <v>0.9999374037353862</v>
      </c>
      <c r="D186" s="13">
        <f t="shared" si="8"/>
        <v>6.395821286667284E-3</v>
      </c>
    </row>
    <row r="187" spans="1:4" x14ac:dyDescent="0.35">
      <c r="A187" s="12">
        <v>176</v>
      </c>
      <c r="B187" s="8">
        <f t="shared" si="6"/>
        <v>6.4453806851185198E-3</v>
      </c>
      <c r="C187" s="8">
        <f t="shared" si="7"/>
        <v>0.99993072112845394</v>
      </c>
      <c r="D187" s="13">
        <f t="shared" si="8"/>
        <v>6.44493415641797E-3</v>
      </c>
    </row>
    <row r="188" spans="1:4" x14ac:dyDescent="0.35">
      <c r="A188" s="12">
        <v>177</v>
      </c>
      <c r="B188" s="8">
        <f t="shared" si="6"/>
        <v>6.4928881775897498E-3</v>
      </c>
      <c r="C188" s="8">
        <f t="shared" si="7"/>
        <v>0.99992337060574132</v>
      </c>
      <c r="D188" s="13">
        <f t="shared" si="8"/>
        <v>6.4923906315017118E-3</v>
      </c>
    </row>
    <row r="189" spans="1:4" x14ac:dyDescent="0.35">
      <c r="A189" s="12">
        <v>178</v>
      </c>
      <c r="B189" s="8">
        <f t="shared" si="6"/>
        <v>6.5387021736707084E-3</v>
      </c>
      <c r="C189" s="8">
        <f t="shared" si="7"/>
        <v>0.99991529046154959</v>
      </c>
      <c r="D189" s="13">
        <f t="shared" si="8"/>
        <v>6.5381482832275123E-3</v>
      </c>
    </row>
    <row r="190" spans="1:4" x14ac:dyDescent="0.35">
      <c r="A190" s="12">
        <v>179</v>
      </c>
      <c r="B190" s="8">
        <f t="shared" si="6"/>
        <v>6.5827819937262083E-3</v>
      </c>
      <c r="C190" s="8">
        <f t="shared" si="7"/>
        <v>0.99990641382214196</v>
      </c>
      <c r="D190" s="13">
        <f t="shared" si="8"/>
        <v>6.5821659363197432E-3</v>
      </c>
    </row>
    <row r="191" spans="1:4" x14ac:dyDescent="0.35">
      <c r="A191" s="12">
        <v>180</v>
      </c>
      <c r="B191" s="8">
        <f t="shared" si="6"/>
        <v>6.6250883086007139E-3</v>
      </c>
      <c r="C191" s="8">
        <f t="shared" si="7"/>
        <v>0.99989666826605461</v>
      </c>
      <c r="D191" s="13">
        <f t="shared" si="8"/>
        <v>6.6244037267382452E-3</v>
      </c>
    </row>
    <row r="192" spans="1:4" x14ac:dyDescent="0.35">
      <c r="A192" s="12">
        <v>181</v>
      </c>
      <c r="B192" s="8">
        <f t="shared" si="6"/>
        <v>6.6655831980368552E-3</v>
      </c>
      <c r="C192" s="8">
        <f t="shared" si="7"/>
        <v>0.99988597542152036</v>
      </c>
      <c r="D192" s="13">
        <f t="shared" si="8"/>
        <v>6.664823157722378E-3</v>
      </c>
    </row>
    <row r="193" spans="1:4" x14ac:dyDescent="0.35">
      <c r="A193" s="12">
        <v>182</v>
      </c>
      <c r="B193" s="8">
        <f t="shared" si="6"/>
        <v>6.7042302072705274E-3</v>
      </c>
      <c r="C193" s="8">
        <f t="shared" si="7"/>
        <v>0.99987425054007939</v>
      </c>
      <c r="D193" s="13">
        <f t="shared" si="8"/>
        <v>6.7033871539427794E-3</v>
      </c>
    </row>
    <row r="194" spans="1:4" x14ac:dyDescent="0.35">
      <c r="A194" s="12">
        <v>183</v>
      </c>
      <c r="B194" s="8">
        <f t="shared" si="6"/>
        <v>6.7409944016844255E-3</v>
      </c>
      <c r="C194" s="8">
        <f t="shared" si="7"/>
        <v>0.99986140204544793</v>
      </c>
      <c r="D194" s="13">
        <f t="shared" si="8"/>
        <v>6.740060113648705E-3</v>
      </c>
    </row>
    <row r="195" spans="1:4" x14ac:dyDescent="0.35">
      <c r="A195" s="12">
        <v>184</v>
      </c>
      <c r="B195" s="8">
        <f t="shared" si="6"/>
        <v>6.7758424194053939E-3</v>
      </c>
      <c r="C195" s="8">
        <f t="shared" si="7"/>
        <v>0.99984733105672674</v>
      </c>
      <c r="D195" s="13">
        <f t="shared" si="8"/>
        <v>6.7748079587034368E-3</v>
      </c>
    </row>
    <row r="196" spans="1:4" x14ac:dyDescent="0.35">
      <c r="A196" s="12">
        <v>185</v>
      </c>
      <c r="B196" s="8">
        <f t="shared" si="6"/>
        <v>6.8087425217347964E-3</v>
      </c>
      <c r="C196" s="8">
        <f t="shared" si="7"/>
        <v>0.99983193088503997</v>
      </c>
      <c r="D196" s="13">
        <f t="shared" si="8"/>
        <v>6.8075981824051775E-3</v>
      </c>
    </row>
    <row r="197" spans="1:4" x14ac:dyDescent="0.35">
      <c r="A197" s="12">
        <v>186</v>
      </c>
      <c r="B197" s="8">
        <f t="shared" si="6"/>
        <v>6.8396646413052455E-3</v>
      </c>
      <c r="C197" s="8">
        <f t="shared" si="7"/>
        <v>0.99981508650271567</v>
      </c>
      <c r="D197" s="13">
        <f t="shared" si="8"/>
        <v>6.8383998949961694E-3</v>
      </c>
    </row>
    <row r="198" spans="1:4" x14ac:dyDescent="0.35">
      <c r="A198" s="12">
        <v>187</v>
      </c>
      <c r="B198" s="8">
        <f t="shared" si="6"/>
        <v>6.8685804278614589E-3</v>
      </c>
      <c r="C198" s="8">
        <f t="shared" si="7"/>
        <v>0.99979667398413963</v>
      </c>
      <c r="D198" s="13">
        <f t="shared" si="8"/>
        <v>6.867183866768445E-3</v>
      </c>
    </row>
    <row r="199" spans="1:4" x14ac:dyDescent="0.35">
      <c r="A199" s="12">
        <v>188</v>
      </c>
      <c r="B199" s="8">
        <f t="shared" si="6"/>
        <v>6.8954632915676495E-3</v>
      </c>
      <c r="C199" s="8">
        <f t="shared" si="7"/>
        <v>0.99977655991744396</v>
      </c>
      <c r="D199" s="13">
        <f t="shared" si="8"/>
        <v>6.8939225686805196E-3</v>
      </c>
    </row>
    <row r="200" spans="1:4" x14ac:dyDescent="0.35">
      <c r="A200" s="12">
        <v>189</v>
      </c>
      <c r="B200" s="8">
        <f t="shared" si="6"/>
        <v>6.9202884437489006E-3</v>
      </c>
      <c r="C200" s="8">
        <f t="shared" si="7"/>
        <v>0.99975460078622991</v>
      </c>
      <c r="D200" s="13">
        <f t="shared" si="8"/>
        <v>6.9185902104057419E-3</v>
      </c>
    </row>
    <row r="201" spans="1:4" x14ac:dyDescent="0.35">
      <c r="A201" s="12">
        <v>190</v>
      </c>
      <c r="B201" s="8">
        <f t="shared" si="6"/>
        <v>6.943032934979141E-3</v>
      </c>
      <c r="C201" s="8">
        <f t="shared" si="7"/>
        <v>0.99973064232056219</v>
      </c>
      <c r="D201" s="13">
        <f t="shared" si="8"/>
        <v>6.941162775739515E-3</v>
      </c>
    </row>
    <row r="202" spans="1:4" x14ac:dyDescent="0.35">
      <c r="A202" s="12">
        <v>191</v>
      </c>
      <c r="B202" s="8">
        <f t="shared" si="6"/>
        <v>6.9636756904337864E-3</v>
      </c>
      <c r="C202" s="8">
        <f t="shared" si="7"/>
        <v>0.999704518816528</v>
      </c>
      <c r="D202" s="13">
        <f t="shared" si="8"/>
        <v>6.9616180552994622E-3</v>
      </c>
    </row>
    <row r="203" spans="1:4" x14ac:dyDescent="0.35">
      <c r="A203" s="12">
        <v>192</v>
      </c>
      <c r="B203" s="8">
        <f t="shared" si="6"/>
        <v>6.9821975424308571E-3</v>
      </c>
      <c r="C203" s="8">
        <f t="shared" si="7"/>
        <v>0.99967605242370805</v>
      </c>
      <c r="D203" s="13">
        <f t="shared" si="8"/>
        <v>6.9799356764597949E-3</v>
      </c>
    </row>
    <row r="204" spans="1:4" x14ac:dyDescent="0.35">
      <c r="A204" s="12">
        <v>193</v>
      </c>
      <c r="B204" s="8">
        <f t="shared" ref="B204:B267" si="9">_xlfn.NORM.DIST(A204,$B$1*($K$1+1),$B$2*SQRT($K$1+1),0)</f>
        <v>6.9985812600901901E-3</v>
      </c>
      <c r="C204" s="8">
        <f t="shared" ref="C204:C267" si="10">_xlfn.NORM.DIST(($B$8-A204),$B$1*($K$2),$B$2*SQRT($K$2),1)</f>
        <v>0.99964505239997425</v>
      </c>
      <c r="D204" s="13">
        <f t="shared" ref="D204:D267" si="11">B204*C204</f>
        <v>6.9960971304683355E-3</v>
      </c>
    </row>
    <row r="205" spans="1:4" x14ac:dyDescent="0.35">
      <c r="A205" s="12">
        <v>194</v>
      </c>
      <c r="B205" s="8">
        <f t="shared" si="9"/>
        <v>7.0128115760465628E-3</v>
      </c>
      <c r="C205" s="8">
        <f t="shared" si="10"/>
        <v>0.99961131433310524</v>
      </c>
      <c r="D205" s="13">
        <f t="shared" si="11"/>
        <v>7.0100857967023197E-3</v>
      </c>
    </row>
    <row r="206" spans="1:4" x14ac:dyDescent="0.35">
      <c r="A206" s="12">
        <v>195</v>
      </c>
      <c r="B206" s="8">
        <f t="shared" si="9"/>
        <v>7.0248752101586915E-3</v>
      </c>
      <c r="C206" s="8">
        <f t="shared" si="10"/>
        <v>0.99957461932879188</v>
      </c>
      <c r="D206" s="13">
        <f t="shared" si="11"/>
        <v>7.0218869640266413E-3</v>
      </c>
    </row>
    <row r="207" spans="1:4" x14ac:dyDescent="0.35">
      <c r="A207" s="12">
        <v>196</v>
      </c>
      <c r="B207" s="8">
        <f t="shared" si="9"/>
        <v>7.03476089016262E-3</v>
      </c>
      <c r="C207" s="8">
        <f t="shared" si="10"/>
        <v>0.99953473316470254</v>
      </c>
      <c r="D207" s="13">
        <f t="shared" si="11"/>
        <v>7.0314878492261793E-3</v>
      </c>
    </row>
    <row r="208" spans="1:4" x14ac:dyDescent="0.35">
      <c r="A208" s="12">
        <v>197</v>
      </c>
      <c r="B208" s="8">
        <f t="shared" si="9"/>
        <v>7.0424593692245052E-3</v>
      </c>
      <c r="C208" s="8">
        <f t="shared" si="10"/>
        <v>0.99949140541037729</v>
      </c>
      <c r="D208" s="13">
        <f t="shared" si="11"/>
        <v>7.0388776124916796E-3</v>
      </c>
    </row>
    <row r="209" spans="1:4" x14ac:dyDescent="0.35">
      <c r="A209" s="12">
        <v>198</v>
      </c>
      <c r="B209" s="8">
        <f t="shared" si="9"/>
        <v>7.0479634403545453E-3</v>
      </c>
      <c r="C209" s="8">
        <f t="shared" si="10"/>
        <v>0.99944436851283658</v>
      </c>
      <c r="D209" s="13">
        <f t="shared" si="11"/>
        <v>7.0440473699467081E-3</v>
      </c>
    </row>
    <row r="210" spans="1:4" x14ac:dyDescent="0.35">
      <c r="A210" s="12">
        <v>199</v>
      </c>
      <c r="B210" s="8">
        <f t="shared" si="9"/>
        <v>7.051267947650602E-3</v>
      </c>
      <c r="C210" s="8">
        <f t="shared" si="10"/>
        <v>0.99939333684791198</v>
      </c>
      <c r="D210" s="13">
        <f t="shared" si="11"/>
        <v>7.0469902032112633E-3</v>
      </c>
    </row>
    <row r="211" spans="1:4" x14ac:dyDescent="0.35">
      <c r="A211" s="12">
        <v>200</v>
      </c>
      <c r="B211" s="8">
        <f t="shared" si="9"/>
        <v>7.0523697943469538E-3</v>
      </c>
      <c r="C211" s="8">
        <f t="shared" si="10"/>
        <v>0.99933800573744314</v>
      </c>
      <c r="D211" s="13">
        <f t="shared" si="11"/>
        <v>7.0477011660056666E-3</v>
      </c>
    </row>
    <row r="212" spans="1:4" x14ac:dyDescent="0.35">
      <c r="A212" s="12">
        <v>201</v>
      </c>
      <c r="B212" s="8">
        <f t="shared" si="9"/>
        <v>7.051267947650602E-3</v>
      </c>
      <c r="C212" s="8">
        <f t="shared" si="10"/>
        <v>0.99927805043262885</v>
      </c>
      <c r="D212" s="13">
        <f t="shared" si="11"/>
        <v>7.0461772878063775E-3</v>
      </c>
    </row>
    <row r="213" spans="1:4" x14ac:dyDescent="0.35">
      <c r="A213" s="12">
        <v>202</v>
      </c>
      <c r="B213" s="8">
        <f t="shared" si="9"/>
        <v>7.0479634403545453E-3</v>
      </c>
      <c r="C213" s="8">
        <f t="shared" si="10"/>
        <v>0.99921312506397697</v>
      </c>
      <c r="D213" s="13">
        <f t="shared" si="11"/>
        <v>7.0424175745733234E-3</v>
      </c>
    </row>
    <row r="214" spans="1:4" x14ac:dyDescent="0.35">
      <c r="A214" s="12">
        <v>203</v>
      </c>
      <c r="B214" s="8">
        <f t="shared" si="9"/>
        <v>7.0424593692245052E-3</v>
      </c>
      <c r="C214" s="8">
        <f t="shared" si="10"/>
        <v>0.99914286155846821</v>
      </c>
      <c r="D214" s="13">
        <f t="shared" si="11"/>
        <v>7.036423006576217E-3</v>
      </c>
    </row>
    <row r="215" spans="1:4" x14ac:dyDescent="0.35">
      <c r="A215" s="12">
        <v>204</v>
      </c>
      <c r="B215" s="8">
        <f t="shared" si="9"/>
        <v>7.03476089016262E-3</v>
      </c>
      <c r="C215" s="8">
        <f t="shared" si="10"/>
        <v>0.99906686852472315</v>
      </c>
      <c r="D215" s="13">
        <f t="shared" si="11"/>
        <v>7.0281965333549631E-3</v>
      </c>
    </row>
    <row r="216" spans="1:4" x14ac:dyDescent="0.35">
      <c r="A216" s="12">
        <v>205</v>
      </c>
      <c r="B216" s="8">
        <f t="shared" si="9"/>
        <v>7.0248752101586915E-3</v>
      </c>
      <c r="C216" s="8">
        <f t="shared" si="10"/>
        <v>0.99898473010715882</v>
      </c>
      <c r="D216" s="13">
        <f t="shared" si="11"/>
        <v>7.0177430658568511E-3</v>
      </c>
    </row>
    <row r="217" spans="1:4" x14ac:dyDescent="0.35">
      <c r="A217" s="12">
        <v>206</v>
      </c>
      <c r="B217" s="8">
        <f t="shared" si="9"/>
        <v>7.0128115760465628E-3</v>
      </c>
      <c r="C217" s="8">
        <f t="shared" si="10"/>
        <v>0.99889600481031526</v>
      </c>
      <c r="D217" s="13">
        <f t="shared" si="11"/>
        <v>7.0050694658004417E-3</v>
      </c>
    </row>
    <row r="218" spans="1:4" x14ac:dyDescent="0.35">
      <c r="A218" s="12">
        <v>207</v>
      </c>
      <c r="B218" s="8">
        <f t="shared" si="9"/>
        <v>6.9985812600901901E-3</v>
      </c>
      <c r="C218" s="8">
        <f t="shared" si="10"/>
        <v>0.99880022429475335</v>
      </c>
      <c r="D218" s="13">
        <f t="shared" si="11"/>
        <v>6.9901845323231395E-3</v>
      </c>
    </row>
    <row r="219" spans="1:4" x14ac:dyDescent="0.35">
      <c r="A219" s="12">
        <v>208</v>
      </c>
      <c r="B219" s="8">
        <f t="shared" si="9"/>
        <v>6.9821975424308571E-3</v>
      </c>
      <c r="C219" s="8">
        <f t="shared" si="10"/>
        <v>0.9986968921461411</v>
      </c>
      <c r="D219" s="13">
        <f t="shared" si="11"/>
        <v>6.9730989859761207E-3</v>
      </c>
    </row>
    <row r="220" spans="1:4" x14ac:dyDescent="0.35">
      <c r="A220" s="12">
        <v>209</v>
      </c>
      <c r="B220" s="8">
        <f t="shared" si="9"/>
        <v>6.9636756904337864E-3</v>
      </c>
      <c r="C220" s="8">
        <f t="shared" si="10"/>
        <v>0.99858548261938707</v>
      </c>
      <c r="D220" s="13">
        <f t="shared" si="11"/>
        <v>6.9538254501367164E-3</v>
      </c>
    </row>
    <row r="221" spans="1:4" x14ac:dyDescent="0.35">
      <c r="A221" s="12">
        <v>210</v>
      </c>
      <c r="B221" s="8">
        <f t="shared" si="9"/>
        <v>6.943032934979141E-3</v>
      </c>
      <c r="C221" s="8">
        <f t="shared" si="10"/>
        <v>0.99846543935991883</v>
      </c>
      <c r="D221" s="13">
        <f t="shared" si="11"/>
        <v>6.9323784299143345E-3</v>
      </c>
    </row>
    <row r="222" spans="1:4" x14ac:dyDescent="0.35">
      <c r="A222" s="12">
        <v>211</v>
      </c>
      <c r="B222" s="8">
        <f t="shared" si="9"/>
        <v>6.9202884437489006E-3</v>
      </c>
      <c r="C222" s="8">
        <f t="shared" si="10"/>
        <v>0.99833617410446096</v>
      </c>
      <c r="D222" s="13">
        <f t="shared" si="11"/>
        <v>6.9087742886315921E-3</v>
      </c>
    </row>
    <row r="223" spans="1:4" x14ac:dyDescent="0.35">
      <c r="A223" s="12">
        <v>212</v>
      </c>
      <c r="B223" s="8">
        <f t="shared" si="9"/>
        <v>6.8954632915676495E-3</v>
      </c>
      <c r="C223" s="8">
        <f t="shared" si="10"/>
        <v>0.99819706536393327</v>
      </c>
      <c r="D223" s="13">
        <f t="shared" si="11"/>
        <v>6.8830312219675558E-3</v>
      </c>
    </row>
    <row r="224" spans="1:4" x14ac:dyDescent="0.35">
      <c r="A224" s="12">
        <v>213</v>
      </c>
      <c r="B224" s="8">
        <f t="shared" si="9"/>
        <v>6.8685804278614589E-3</v>
      </c>
      <c r="C224" s="8">
        <f t="shared" si="10"/>
        <v>0.99804745709135634</v>
      </c>
      <c r="D224" s="13">
        <f t="shared" si="11"/>
        <v>6.8551692298545897E-3</v>
      </c>
    </row>
    <row r="225" spans="1:4" x14ac:dyDescent="0.35">
      <c r="A225" s="12">
        <v>214</v>
      </c>
      <c r="B225" s="8">
        <f t="shared" si="9"/>
        <v>6.8396646413052455E-3</v>
      </c>
      <c r="C225" s="8">
        <f t="shared" si="10"/>
        <v>0.9978866573379388</v>
      </c>
      <c r="D225" s="13">
        <f t="shared" si="11"/>
        <v>6.8252100862245839E-3</v>
      </c>
    </row>
    <row r="226" spans="1:4" x14ac:dyDescent="0.35">
      <c r="A226" s="12">
        <v>215</v>
      </c>
      <c r="B226" s="8">
        <f t="shared" si="9"/>
        <v>6.8087425217347964E-3</v>
      </c>
      <c r="C226" s="8">
        <f t="shared" si="10"/>
        <v>0.99771393690080268</v>
      </c>
      <c r="D226" s="13">
        <f t="shared" si="11"/>
        <v>6.7931773067039227E-3</v>
      </c>
    </row>
    <row r="227" spans="1:4" x14ac:dyDescent="0.35">
      <c r="A227" s="12">
        <v>216</v>
      </c>
      <c r="B227" s="8">
        <f t="shared" si="9"/>
        <v>6.7758424194053939E-3</v>
      </c>
      <c r="C227" s="8">
        <f t="shared" si="10"/>
        <v>0.99752852796609892</v>
      </c>
      <c r="D227" s="13">
        <f t="shared" si="11"/>
        <v>6.7590961143597127E-3</v>
      </c>
    </row>
    <row r="228" spans="1:4" x14ac:dyDescent="0.35">
      <c r="A228" s="12">
        <v>217</v>
      </c>
      <c r="B228" s="8">
        <f t="shared" si="9"/>
        <v>6.7409944016844255E-3</v>
      </c>
      <c r="C228" s="8">
        <f t="shared" si="10"/>
        <v>0.99732962275156423</v>
      </c>
      <c r="D228" s="13">
        <f t="shared" si="11"/>
        <v>6.7229934036023347E-3</v>
      </c>
    </row>
    <row r="229" spans="1:4" x14ac:dyDescent="0.35">
      <c r="A229" s="12">
        <v>218</v>
      </c>
      <c r="B229" s="8">
        <f t="shared" si="9"/>
        <v>6.7042302072705274E-3</v>
      </c>
      <c r="C229" s="8">
        <f t="shared" si="10"/>
        <v>0.99711637215287074</v>
      </c>
      <c r="D229" s="13">
        <f t="shared" si="11"/>
        <v>6.6848977023512774E-3</v>
      </c>
    </row>
    <row r="230" spans="1:4" x14ac:dyDescent="0.35">
      <c r="A230" s="12">
        <v>219</v>
      </c>
      <c r="B230" s="8">
        <f t="shared" si="9"/>
        <v>6.6655831980368552E-3</v>
      </c>
      <c r="C230" s="8">
        <f t="shared" si="10"/>
        <v>0.99688788439842724</v>
      </c>
      <c r="D230" s="13">
        <f t="shared" si="11"/>
        <v>6.6448391325726634E-3</v>
      </c>
    </row>
    <row r="231" spans="1:4" x14ac:dyDescent="0.35">
      <c r="A231" s="12">
        <v>220</v>
      </c>
      <c r="B231" s="8">
        <f t="shared" si="9"/>
        <v>6.6250883086007139E-3</v>
      </c>
      <c r="C231" s="8">
        <f t="shared" si="10"/>
        <v>0.9966432237175944</v>
      </c>
      <c r="D231" s="13">
        <f t="shared" si="11"/>
        <v>6.6028493692975605E-3</v>
      </c>
    </row>
    <row r="232" spans="1:4" x14ac:dyDescent="0.35">
      <c r="A232" s="12">
        <v>221</v>
      </c>
      <c r="B232" s="8">
        <f t="shared" si="9"/>
        <v>6.5827819937262083E-3</v>
      </c>
      <c r="C232" s="8">
        <f t="shared" si="10"/>
        <v>0.99638140902758443</v>
      </c>
      <c r="D232" s="13">
        <f t="shared" si="11"/>
        <v>6.558961598230331E-3</v>
      </c>
    </row>
    <row r="233" spans="1:4" x14ac:dyDescent="0.35">
      <c r="A233" s="12">
        <v>222</v>
      </c>
      <c r="B233" s="8">
        <f t="shared" si="9"/>
        <v>6.5387021736707084E-3</v>
      </c>
      <c r="C233" s="8">
        <f t="shared" si="10"/>
        <v>0.99610141264461838</v>
      </c>
      <c r="D233" s="13">
        <f t="shared" si="11"/>
        <v>6.5132104720558295E-3</v>
      </c>
    </row>
    <row r="234" spans="1:4" x14ac:dyDescent="0.35">
      <c r="A234" s="12">
        <v>223</v>
      </c>
      <c r="B234" s="8">
        <f t="shared" si="9"/>
        <v>6.4928881775897498E-3</v>
      </c>
      <c r="C234" s="8">
        <f t="shared" si="10"/>
        <v>0.99580215902521374</v>
      </c>
      <c r="D234" s="13">
        <f t="shared" si="11"/>
        <v>6.4656320655531582E-3</v>
      </c>
    </row>
    <row r="235" spans="1:4" x14ac:dyDescent="0.35">
      <c r="A235" s="12">
        <v>224</v>
      </c>
      <c r="B235" s="8">
        <f t="shared" si="9"/>
        <v>6.4453806851185198E-3</v>
      </c>
      <c r="C235" s="8">
        <f t="shared" si="10"/>
        <v>0.99548252354377287</v>
      </c>
      <c r="D235" s="13">
        <f t="shared" si="11"/>
        <v>6.4162638296220761E-3</v>
      </c>
    </row>
    <row r="236" spans="1:4" x14ac:dyDescent="0.35">
      <c r="A236" s="12">
        <v>225</v>
      </c>
      <c r="B236" s="8">
        <f t="shared" si="9"/>
        <v>6.3962216662512335E-3</v>
      </c>
      <c r="C236" s="8">
        <f t="shared" si="10"/>
        <v>0.99514133131292659</v>
      </c>
      <c r="D236" s="13">
        <f t="shared" si="11"/>
        <v>6.3651445443258384E-3</v>
      </c>
    </row>
    <row r="237" spans="1:4" x14ac:dyDescent="0.35">
      <c r="A237" s="12">
        <v>226</v>
      </c>
      <c r="B237" s="8">
        <f t="shared" si="9"/>
        <v>6.3454543196426599E-3</v>
      </c>
      <c r="C237" s="8">
        <f t="shared" si="10"/>
        <v>0.99477735605336803</v>
      </c>
      <c r="D237" s="13">
        <f t="shared" si="11"/>
        <v>6.3123142710515487E-3</v>
      </c>
    </row>
    <row r="238" spans="1:4" x14ac:dyDescent="0.35">
      <c r="A238" s="12">
        <v>227</v>
      </c>
      <c r="B238" s="8">
        <f t="shared" si="9"/>
        <v>6.293123009458528E-3</v>
      </c>
      <c r="C238" s="8">
        <f t="shared" si="10"/>
        <v>0.99438931902017758</v>
      </c>
      <c r="D238" s="13">
        <f t="shared" si="11"/>
        <v>6.2578143038856766E-3</v>
      </c>
    </row>
    <row r="239" spans="1:4" x14ac:dyDescent="0.35">
      <c r="A239" s="12">
        <v>228</v>
      </c>
      <c r="B239" s="8">
        <f t="shared" si="9"/>
        <v>6.239273200903811E-3</v>
      </c>
      <c r="C239" s="8">
        <f t="shared" si="10"/>
        <v>0.9939758879928936</v>
      </c>
      <c r="D239" s="13">
        <f t="shared" si="11"/>
        <v>6.2016871202986296E-3</v>
      </c>
    </row>
    <row r="240" spans="1:4" x14ac:dyDescent="0.35">
      <c r="A240" s="12">
        <v>229</v>
      </c>
      <c r="B240" s="8">
        <f t="shared" si="9"/>
        <v>6.1839513945597365E-3</v>
      </c>
      <c r="C240" s="8">
        <f t="shared" si="10"/>
        <v>0.99353567633682105</v>
      </c>
      <c r="D240" s="13">
        <f t="shared" si="11"/>
        <v>6.1439763312279355E-3</v>
      </c>
    </row>
    <row r="241" spans="1:4" x14ac:dyDescent="0.35">
      <c r="A241" s="12">
        <v>230</v>
      </c>
      <c r="B241" s="8">
        <f t="shared" si="9"/>
        <v>6.1272050596619249E-3</v>
      </c>
      <c r="C241" s="8">
        <f t="shared" si="10"/>
        <v>0.99306724214328845</v>
      </c>
      <c r="D241" s="13">
        <f t="shared" si="11"/>
        <v>6.0847266306448709E-3</v>
      </c>
    </row>
    <row r="242" spans="1:4" x14ac:dyDescent="0.35">
      <c r="A242" s="12">
        <v>231</v>
      </c>
      <c r="B242" s="8">
        <f t="shared" si="9"/>
        <v>6.0690825664532193E-3</v>
      </c>
      <c r="C242" s="8">
        <f t="shared" si="10"/>
        <v>0.9925690874567642</v>
      </c>
      <c r="D242" s="13">
        <f t="shared" si="11"/>
        <v>6.0239837446842285E-3</v>
      </c>
    </row>
    <row r="243" spans="1:4" x14ac:dyDescent="0.35">
      <c r="A243" s="12">
        <v>232</v>
      </c>
      <c r="B243" s="8">
        <f t="shared" si="9"/>
        <v>6.0096331177456738E-3</v>
      </c>
      <c r="C243" s="8">
        <f t="shared" si="10"/>
        <v>0.99203965759691992</v>
      </c>
      <c r="D243" s="13">
        <f t="shared" si="11"/>
        <v>5.961794380411529E-3</v>
      </c>
    </row>
    <row r="244" spans="1:4" x14ac:dyDescent="0.35">
      <c r="A244" s="12">
        <v>233</v>
      </c>
      <c r="B244" s="8">
        <f t="shared" si="9"/>
        <v>5.9489066798266042E-3</v>
      </c>
      <c r="C244" s="8">
        <f t="shared" si="10"/>
        <v>0.99147734058387604</v>
      </c>
      <c r="D244" s="13">
        <f t="shared" si="11"/>
        <v>5.898206174296137E-3</v>
      </c>
    </row>
    <row r="245" spans="1:4" x14ac:dyDescent="0.35">
      <c r="A245" s="12">
        <v>234</v>
      </c>
      <c r="B245" s="8">
        <f t="shared" si="9"/>
        <v>5.8869539128438573E-3</v>
      </c>
      <c r="C245" s="8">
        <f t="shared" si="10"/>
        <v>0.99088046667499519</v>
      </c>
      <c r="D245" s="13">
        <f t="shared" si="11"/>
        <v>5.8332676404529099E-3</v>
      </c>
    </row>
    <row r="246" spans="1:4" x14ac:dyDescent="0.35">
      <c r="A246" s="12">
        <v>235</v>
      </c>
      <c r="B246" s="8">
        <f t="shared" si="9"/>
        <v>5.8238261008052147E-3</v>
      </c>
      <c r="C246" s="8">
        <f t="shared" si="10"/>
        <v>0.9902473080216746</v>
      </c>
      <c r="D246" s="13">
        <f t="shared" si="11"/>
        <v>5.7670281187087299E-3</v>
      </c>
    </row>
    <row r="247" spans="1:4" x14ac:dyDescent="0.35">
      <c r="A247" s="12">
        <v>236</v>
      </c>
      <c r="B247" s="8">
        <f t="shared" si="9"/>
        <v>5.7595750813263765E-3</v>
      </c>
      <c r="C247" s="8">
        <f t="shared" si="10"/>
        <v>0.989576078454659</v>
      </c>
      <c r="D247" s="13">
        <f t="shared" si="11"/>
        <v>5.6995377225441297E-3</v>
      </c>
    </row>
    <row r="248" spans="1:4" x14ac:dyDescent="0.35">
      <c r="A248" s="12">
        <v>237</v>
      </c>
      <c r="B248" s="8">
        <f t="shared" si="9"/>
        <v>5.6942531752611431E-3</v>
      </c>
      <c r="C248" s="8">
        <f t="shared" si="10"/>
        <v>0.98886493340641357</v>
      </c>
      <c r="D248" s="13">
        <f t="shared" si="11"/>
        <v>5.6308472869538691E-3</v>
      </c>
    </row>
    <row r="249" spans="1:4" x14ac:dyDescent="0.35">
      <c r="A249" s="12">
        <v>238</v>
      </c>
      <c r="B249" s="8">
        <f t="shared" si="9"/>
        <v>5.6279131163462425E-3</v>
      </c>
      <c r="C249" s="8">
        <f t="shared" si="10"/>
        <v>0.98811196997909501</v>
      </c>
      <c r="D249" s="13">
        <f t="shared" si="11"/>
        <v>5.5610083162640732E-3</v>
      </c>
    </row>
    <row r="250" spans="1:4" x14ac:dyDescent="0.35">
      <c r="A250" s="12">
        <v>239</v>
      </c>
      <c r="B250" s="8">
        <f t="shared" si="9"/>
        <v>5.5606079809917821E-3</v>
      </c>
      <c r="C250" s="8">
        <f t="shared" si="10"/>
        <v>0.98731522716660369</v>
      </c>
      <c r="D250" s="13">
        <f t="shared" si="11"/>
        <v>5.4900729319373306E-3</v>
      </c>
    </row>
    <row r="251" spans="1:4" x14ac:dyDescent="0.35">
      <c r="A251" s="12">
        <v>240</v>
      </c>
      <c r="B251" s="8">
        <f t="shared" si="9"/>
        <v>5.4923911183465306E-3</v>
      </c>
      <c r="C251" s="8">
        <f t="shared" si="10"/>
        <v>0.98647268623911366</v>
      </c>
      <c r="D251" s="13">
        <f t="shared" si="11"/>
        <v>5.4180938203911514E-3</v>
      </c>
    </row>
    <row r="252" spans="1:4" x14ac:dyDescent="0.35">
      <c r="A252" s="12">
        <v>241</v>
      </c>
      <c r="B252" s="8">
        <f t="shared" si="9"/>
        <v>5.4233160807651386E-3</v>
      </c>
      <c r="C252" s="8">
        <f t="shared" si="10"/>
        <v>0.98558227129834197</v>
      </c>
      <c r="D252" s="13">
        <f t="shared" si="11"/>
        <v>5.3451241808493274E-3</v>
      </c>
    </row>
    <row r="253" spans="1:4" x14ac:dyDescent="0.35">
      <c r="A253" s="12">
        <v>242</v>
      </c>
      <c r="B253" s="8">
        <f t="shared" si="9"/>
        <v>5.3534365548020555E-3</v>
      </c>
      <c r="C253" s="8">
        <f t="shared" si="10"/>
        <v>0.98464185001164228</v>
      </c>
      <c r="D253" s="13">
        <f t="shared" si="11"/>
        <v>5.2712176732402482E-3</v>
      </c>
    </row>
    <row r="254" spans="1:4" x14ac:dyDescent="0.35">
      <c r="A254" s="12">
        <v>243</v>
      </c>
      <c r="B254" s="8">
        <f t="shared" si="9"/>
        <v>5.2828062928542054E-3</v>
      </c>
      <c r="C254" s="8">
        <f t="shared" si="10"/>
        <v>0.98364923453278263</v>
      </c>
      <c r="D254" s="13">
        <f t="shared" si="11"/>
        <v>5.1964283661510065E-3</v>
      </c>
    </row>
    <row r="255" spans="1:4" x14ac:dyDescent="0.35">
      <c r="A255" s="12">
        <v>244</v>
      </c>
      <c r="B255" s="8">
        <f t="shared" si="9"/>
        <v>5.2114790455716105E-3</v>
      </c>
      <c r="C255" s="8">
        <f t="shared" si="10"/>
        <v>0.98260218261699372</v>
      </c>
      <c r="D255" s="13">
        <f t="shared" si="11"/>
        <v>5.1208106848413919E-3</v>
      </c>
    </row>
    <row r="256" spans="1:4" x14ac:dyDescent="0.35">
      <c r="A256" s="12">
        <v>245</v>
      </c>
      <c r="B256" s="8">
        <f t="shared" si="9"/>
        <v>5.1395084951519239E-3</v>
      </c>
      <c r="C256" s="8">
        <f t="shared" si="10"/>
        <v>0.98149839893755342</v>
      </c>
      <c r="D256" s="13">
        <f t="shared" si="11"/>
        <v>5.0444193593175675E-3</v>
      </c>
    </row>
    <row r="257" spans="1:4" x14ac:dyDescent="0.35">
      <c r="A257" s="12">
        <v>246</v>
      </c>
      <c r="B257" s="8">
        <f t="shared" si="9"/>
        <v>5.0669481896314129E-3</v>
      </c>
      <c r="C257" s="8">
        <f t="shared" si="10"/>
        <v>0.98033553661079875</v>
      </c>
      <c r="D257" s="13">
        <f t="shared" si="11"/>
        <v>4.9673093724614268E-3</v>
      </c>
    </row>
    <row r="258" spans="1:4" x14ac:dyDescent="0.35">
      <c r="A258" s="12">
        <v>247</v>
      </c>
      <c r="B258" s="8">
        <f t="shared" si="9"/>
        <v>4.993851478281278E-3</v>
      </c>
      <c r="C258" s="8">
        <f t="shared" si="10"/>
        <v>0.97911119893603193</v>
      </c>
      <c r="D258" s="13">
        <f t="shared" si="11"/>
        <v>4.8895359082084576E-3</v>
      </c>
    </row>
    <row r="259" spans="1:4" x14ac:dyDescent="0.35">
      <c r="A259" s="12">
        <v>248</v>
      </c>
      <c r="B259" s="8">
        <f t="shared" si="9"/>
        <v>4.920271448214295E-3</v>
      </c>
      <c r="C259" s="8">
        <f t="shared" si="10"/>
        <v>0.97782294135631387</v>
      </c>
      <c r="D259" s="13">
        <f t="shared" si="11"/>
        <v>4.8111542997643919E-3</v>
      </c>
    </row>
    <row r="260" spans="1:4" x14ac:dyDescent="0.35">
      <c r="A260" s="12">
        <v>249</v>
      </c>
      <c r="B260" s="8">
        <f t="shared" si="9"/>
        <v>4.8462608623026813E-3</v>
      </c>
      <c r="C260" s="8">
        <f t="shared" si="10"/>
        <v>0.97646827364560362</v>
      </c>
      <c r="D260" s="13">
        <f t="shared" si="11"/>
        <v>4.7322199778489539E-3</v>
      </c>
    </row>
    <row r="261" spans="1:4" x14ac:dyDescent="0.35">
      <c r="A261" s="12">
        <v>250</v>
      </c>
      <c r="B261" s="8">
        <f t="shared" si="9"/>
        <v>4.7718720985037806E-3</v>
      </c>
      <c r="C261" s="8">
        <f t="shared" si="10"/>
        <v>0.97504466232712583</v>
      </c>
      <c r="D261" s="13">
        <f t="shared" si="11"/>
        <v>4.6527884189538522E-3</v>
      </c>
    </row>
    <row r="262" spans="1:4" x14ac:dyDescent="0.35">
      <c r="A262" s="12">
        <v>251</v>
      </c>
      <c r="B262" s="8">
        <f t="shared" si="9"/>
        <v>4.6971570906857441E-3</v>
      </c>
      <c r="C262" s="8">
        <f t="shared" si="10"/>
        <v>0.97354953332721217</v>
      </c>
      <c r="D262" s="13">
        <f t="shared" si="11"/>
        <v>4.5729150936017118E-3</v>
      </c>
    </row>
    <row r="263" spans="1:4" x14ac:dyDescent="0.35">
      <c r="A263" s="12">
        <v>252</v>
      </c>
      <c r="B263" s="8">
        <f t="shared" si="9"/>
        <v>4.6221672710406881E-3</v>
      </c>
      <c r="C263" s="8">
        <f t="shared" si="10"/>
        <v>0.97198027486817429</v>
      </c>
      <c r="D263" s="13">
        <f t="shared" si="11"/>
        <v>4.492655414592807E-3</v>
      </c>
    </row>
    <row r="264" spans="1:4" x14ac:dyDescent="0.35">
      <c r="A264" s="12">
        <v>253</v>
      </c>
      <c r="B264" s="8">
        <f t="shared" si="9"/>
        <v>4.5469535141681042E-3</v>
      </c>
      <c r="C264" s="8">
        <f t="shared" si="10"/>
        <v>0.97033424060303319</v>
      </c>
      <c r="D264" s="13">
        <f t="shared" si="11"/>
        <v>4.4120646852276006E-3</v>
      </c>
    </row>
    <row r="265" spans="1:4" x14ac:dyDescent="0.35">
      <c r="A265" s="12">
        <v>254</v>
      </c>
      <c r="B265" s="8">
        <f t="shared" si="9"/>
        <v>4.4715660829063447E-3</v>
      </c>
      <c r="C265" s="8">
        <f t="shared" si="10"/>
        <v>0.96860875299413829</v>
      </c>
      <c r="D265" s="13">
        <f t="shared" si="11"/>
        <v>4.3311980474947985E-3</v>
      </c>
    </row>
    <row r="266" spans="1:4" x14ac:dyDescent="0.35">
      <c r="A266" s="12">
        <v>255</v>
      </c>
      <c r="B266" s="8">
        <f t="shared" si="9"/>
        <v>4.3960545759850009E-3</v>
      </c>
      <c r="C266" s="8">
        <f t="shared" si="10"/>
        <v>0.96680110693687782</v>
      </c>
      <c r="D266" s="13">
        <f t="shared" si="11"/>
        <v>4.2501104302172261E-3</v>
      </c>
    </row>
    <row r="267" spans="1:4" x14ac:dyDescent="0.35">
      <c r="A267" s="12">
        <v>256</v>
      </c>
      <c r="B267" s="8">
        <f t="shared" si="9"/>
        <v>4.3204678775658669E-3</v>
      </c>
      <c r="C267" s="8">
        <f t="shared" si="10"/>
        <v>0.96490857362879623</v>
      </c>
      <c r="D267" s="13">
        <f t="shared" si="11"/>
        <v>4.1688564971511131E-3</v>
      </c>
    </row>
    <row r="268" spans="1:4" x14ac:dyDescent="0.35">
      <c r="A268" s="12">
        <v>257</v>
      </c>
      <c r="B268" s="8">
        <f t="shared" ref="B268:B314" si="12">_xlfn.NORM.DIST(A268,$B$1*($K$1+1),$B$2*SQRT($K$1+1),0)</f>
        <v>4.244854108734976E-3</v>
      </c>
      <c r="C268" s="8">
        <f t="shared" ref="C268:C314" si="13">_xlfn.NORM.DIST(($B$8-A268),$B$1*($K$2),$B$2*SQRT($K$2),1)</f>
        <v>0.96292840468351237</v>
      </c>
      <c r="D268" s="13">
        <f t="shared" ref="D268:D314" si="14">B268*C268</f>
        <v>4.0874905950384231E-3</v>
      </c>
    </row>
    <row r="269" spans="1:4" x14ac:dyDescent="0.35">
      <c r="A269" s="12">
        <v>258</v>
      </c>
      <c r="B269" s="8">
        <f t="shared" si="12"/>
        <v>4.1692605810029256E-3</v>
      </c>
      <c r="C269" s="8">
        <f t="shared" si="13"/>
        <v>0.96085783648785961</v>
      </c>
      <c r="D269" s="13">
        <f t="shared" si="14"/>
        <v>4.0060667016165877E-3</v>
      </c>
    </row>
    <row r="270" spans="1:4" x14ac:dyDescent="0.35">
      <c r="A270" s="12">
        <v>259</v>
      </c>
      <c r="B270" s="8">
        <f t="shared" si="12"/>
        <v>4.0937337518653413E-3</v>
      </c>
      <c r="C270" s="8">
        <f t="shared" si="13"/>
        <v>0.95869409479966672</v>
      </c>
      <c r="D270" s="13">
        <f t="shared" si="14"/>
        <v>3.9246383735953867E-3</v>
      </c>
    </row>
    <row r="271" spans="1:4" x14ac:dyDescent="0.35">
      <c r="A271" s="12">
        <v>260</v>
      </c>
      <c r="B271" s="8">
        <f t="shared" si="12"/>
        <v>4.0183191824700471E-3</v>
      </c>
      <c r="C271" s="8">
        <f t="shared" si="13"/>
        <v>0.95643439958255339</v>
      </c>
      <c r="D271" s="13">
        <f t="shared" si="14"/>
        <v>3.8432586946167964E-3</v>
      </c>
    </row>
    <row r="272" spans="1:4" x14ac:dyDescent="0.35">
      <c r="A272" s="12">
        <v>261</v>
      </c>
      <c r="B272" s="8">
        <f t="shared" si="12"/>
        <v>3.9430614974320126E-3</v>
      </c>
      <c r="C272" s="8">
        <f t="shared" si="13"/>
        <v>0.95407597007304157</v>
      </c>
      <c r="D272" s="13">
        <f t="shared" si="14"/>
        <v>3.7619802232201072E-3</v>
      </c>
    </row>
    <row r="273" spans="1:4" x14ac:dyDescent="0.35">
      <c r="A273" s="12">
        <v>262</v>
      </c>
      <c r="B273" s="8">
        <f t="shared" si="12"/>
        <v>3.8680043468318614E-3</v>
      </c>
      <c r="C273" s="8">
        <f t="shared" si="13"/>
        <v>0.95161603007418216</v>
      </c>
      <c r="D273" s="13">
        <f t="shared" si="14"/>
        <v>3.6808549408418158E-3</v>
      </c>
    </row>
    <row r="274" spans="1:4" x14ac:dyDescent="0.35">
      <c r="A274" s="12">
        <v>263</v>
      </c>
      <c r="B274" s="8">
        <f t="shared" si="12"/>
        <v>3.7931903704282576E-3</v>
      </c>
      <c r="C274" s="8">
        <f t="shared" si="13"/>
        <v>0.9490518134687731</v>
      </c>
      <c r="D274" s="13">
        <f t="shared" si="14"/>
        <v>3.5999341998872252E-3</v>
      </c>
    </row>
    <row r="275" spans="1:4" x14ac:dyDescent="0.35">
      <c r="A275" s="12">
        <v>264</v>
      </c>
      <c r="B275" s="8">
        <f t="shared" si="12"/>
        <v>3.7186611641091809E-3</v>
      </c>
      <c r="C275" s="8">
        <f t="shared" si="13"/>
        <v>0.94638056994409936</v>
      </c>
      <c r="D275" s="13">
        <f t="shared" si="14"/>
        <v>3.5192686719186348E-3</v>
      </c>
    </row>
    <row r="276" spans="1:4" x14ac:dyDescent="0.35">
      <c r="A276" s="12">
        <v>265</v>
      </c>
      <c r="B276" s="8">
        <f t="shared" si="12"/>
        <v>3.6444572486017584E-3</v>
      </c>
      <c r="C276" s="8">
        <f t="shared" si="13"/>
        <v>0.94359957091897162</v>
      </c>
      <c r="D276" s="13">
        <f t="shared" si="14"/>
        <v>3.438908296013155E-3</v>
      </c>
    </row>
    <row r="277" spans="1:4" x14ac:dyDescent="0.35">
      <c r="A277" s="12">
        <v>266</v>
      </c>
      <c r="B277" s="8">
        <f t="shared" si="12"/>
        <v>3.570618040455054E-3</v>
      </c>
      <c r="C277" s="8">
        <f t="shared" si="13"/>
        <v>0.94070611566267226</v>
      </c>
      <c r="D277" s="13">
        <f t="shared" si="14"/>
        <v>3.3589022273515365E-3</v>
      </c>
    </row>
    <row r="278" spans="1:4" x14ac:dyDescent="0.35">
      <c r="A278" s="12">
        <v>267</v>
      </c>
      <c r="B278" s="8">
        <f t="shared" si="12"/>
        <v>3.4971818253050095E-3</v>
      </c>
      <c r="C278" s="8">
        <f t="shared" si="13"/>
        <v>0.93769753759425301</v>
      </c>
      <c r="D278" s="13">
        <f t="shared" si="14"/>
        <v>3.2792987861078823E-3</v>
      </c>
    </row>
    <row r="279" spans="1:4" x14ac:dyDescent="0.35">
      <c r="A279" s="12">
        <v>268</v>
      </c>
      <c r="B279" s="8">
        <f t="shared" si="12"/>
        <v>3.4241857334256342E-3</v>
      </c>
      <c r="C279" s="8">
        <f t="shared" si="13"/>
        <v>0.93457121074946115</v>
      </c>
      <c r="D279" s="13">
        <f t="shared" si="14"/>
        <v>3.2001454067186264E-3</v>
      </c>
    </row>
    <row r="280" spans="1:4" x14ac:dyDescent="0.35">
      <c r="A280" s="12">
        <v>269</v>
      </c>
      <c r="B280" s="8">
        <f t="shared" si="12"/>
        <v>3.3516657175654625E-3</v>
      </c>
      <c r="C280" s="8">
        <f t="shared" si="13"/>
        <v>0.93132455640141909</v>
      </c>
      <c r="D280" s="13">
        <f t="shared" si="14"/>
        <v>3.1214885876174985E-3</v>
      </c>
    </row>
    <row r="281" spans="1:4" x14ac:dyDescent="0.35">
      <c r="A281" s="12">
        <v>270</v>
      </c>
      <c r="B281" s="8">
        <f t="shared" si="12"/>
        <v>3.2796565330634265E-3</v>
      </c>
      <c r="C281" s="8">
        <f t="shared" si="13"/>
        <v>0.92795504982004018</v>
      </c>
      <c r="D281" s="13">
        <f t="shared" si="14"/>
        <v>3.0433738415314923E-3</v>
      </c>
    </row>
    <row r="282" spans="1:4" x14ac:dyDescent="0.35">
      <c r="A282" s="12">
        <v>271</v>
      </c>
      <c r="B282" s="8">
        <f t="shared" si="12"/>
        <v>3.2081917202334297E-3</v>
      </c>
      <c r="C282" s="8">
        <f t="shared" si="13"/>
        <v>0.92446022715404708</v>
      </c>
      <c r="D282" s="13">
        <f t="shared" si="14"/>
        <v>2.9658456464407294E-3</v>
      </c>
    </row>
    <row r="283" spans="1:4" x14ac:dyDescent="0.35">
      <c r="A283" s="12">
        <v>272</v>
      </c>
      <c r="B283" s="8">
        <f t="shared" si="12"/>
        <v>3.1373035890022672E-3</v>
      </c>
      <c r="C283" s="8">
        <f t="shared" si="13"/>
        <v>0.92083769241837199</v>
      </c>
      <c r="D283" s="13">
        <f t="shared" si="14"/>
        <v>2.8889473973127242E-3</v>
      </c>
    </row>
    <row r="284" spans="1:4" x14ac:dyDescent="0.35">
      <c r="A284" s="12">
        <v>273</v>
      </c>
      <c r="B284" s="8">
        <f t="shared" si="12"/>
        <v>3.0670232057809603E-3</v>
      </c>
      <c r="C284" s="8">
        <f t="shared" si="13"/>
        <v>0.91708512456865909</v>
      </c>
      <c r="D284" s="13">
        <f t="shared" si="14"/>
        <v>2.8127213587286E-3</v>
      </c>
    </row>
    <row r="285" spans="1:4" x14ac:dyDescent="0.35">
      <c r="A285" s="12">
        <v>274</v>
      </c>
      <c r="B285" s="8">
        <f t="shared" si="12"/>
        <v>2.9973803825451848E-3</v>
      </c>
      <c r="C285" s="8">
        <f t="shared" si="13"/>
        <v>0.91320028464358416</v>
      </c>
      <c r="D285" s="13">
        <f t="shared" si="14"/>
        <v>2.7372086185253578E-3</v>
      </c>
    </row>
    <row r="286" spans="1:4" x14ac:dyDescent="0.35">
      <c r="A286" s="12">
        <v>275</v>
      </c>
      <c r="B286" s="8">
        <f t="shared" si="12"/>
        <v>2.9284036680962381E-3</v>
      </c>
      <c r="C286" s="8">
        <f t="shared" si="13"/>
        <v>0.90918102295473813</v>
      </c>
      <c r="D286" s="13">
        <f t="shared" si="14"/>
        <v>2.6624490425841453E-3</v>
      </c>
    </row>
    <row r="287" spans="1:4" x14ac:dyDescent="0.35">
      <c r="A287" s="12">
        <v>276</v>
      </c>
      <c r="B287" s="8">
        <f t="shared" si="12"/>
        <v>2.8601203414698908E-3</v>
      </c>
      <c r="C287" s="8">
        <f t="shared" si="13"/>
        <v>0.90502528630291423</v>
      </c>
      <c r="D287" s="13">
        <f t="shared" si="14"/>
        <v>2.5884812308995769E-3</v>
      </c>
    </row>
    <row r="288" spans="1:4" x14ac:dyDescent="0.35">
      <c r="A288" s="14">
        <v>277</v>
      </c>
      <c r="B288" s="15">
        <f t="shared" si="12"/>
        <v>2.7925564074565718E-3</v>
      </c>
      <c r="C288" s="15">
        <f t="shared" si="13"/>
        <v>0.90073112519879472</v>
      </c>
      <c r="D288" s="16">
        <f t="shared" si="14"/>
        <v>2.5153424750694619E-3</v>
      </c>
    </row>
    <row r="289" spans="1:4" x14ac:dyDescent="0.35">
      <c r="A289">
        <v>278</v>
      </c>
      <c r="B289">
        <f t="shared" si="12"/>
        <v>2.7257365941926247E-3</v>
      </c>
      <c r="C289">
        <f t="shared" si="13"/>
        <v>0.89629670106525006</v>
      </c>
      <c r="D289">
        <f t="shared" si="14"/>
        <v>2.4430687173476796E-3</v>
      </c>
    </row>
    <row r="290" spans="1:4" x14ac:dyDescent="0.35">
      <c r="A290">
        <v>279</v>
      </c>
      <c r="B290">
        <f t="shared" si="12"/>
        <v>2.6596843527787821E-3</v>
      </c>
      <c r="C290">
        <f t="shared" si="13"/>
        <v>0.89172029339776682</v>
      </c>
      <c r="D290">
        <f t="shared" si="14"/>
        <v>2.3716945114053453E-3</v>
      </c>
    </row>
    <row r="291" spans="1:4" x14ac:dyDescent="0.35">
      <c r="A291">
        <v>280</v>
      </c>
      <c r="B291">
        <f t="shared" si="12"/>
        <v>2.5944218588787172E-3</v>
      </c>
      <c r="C291">
        <f t="shared" si="13"/>
        <v>0.88700030685889142</v>
      </c>
      <c r="D291">
        <f t="shared" si="14"/>
        <v>2.3012529849468378E-3</v>
      </c>
    </row>
    <row r="292" spans="1:4" x14ac:dyDescent="0.35">
      <c r="A292">
        <v>281</v>
      </c>
      <c r="B292">
        <f t="shared" si="12"/>
        <v>2.5299700162473154E-3</v>
      </c>
      <c r="C292">
        <f t="shared" si="13"/>
        <v>0.88213527828204463</v>
      </c>
      <c r="D292">
        <f t="shared" si="14"/>
        <v>2.2317758043275547E-3</v>
      </c>
    </row>
    <row r="293" spans="1:4" x14ac:dyDescent="0.35">
      <c r="A293">
        <v>282</v>
      </c>
      <c r="B293">
        <f t="shared" si="12"/>
        <v>2.4663484621353839E-3</v>
      </c>
      <c r="C293">
        <f t="shared" si="13"/>
        <v>0.87712388355961779</v>
      </c>
      <c r="D293">
        <f t="shared" si="14"/>
        <v>2.1632931413194788E-3</v>
      </c>
    </row>
    <row r="294" spans="1:4" x14ac:dyDescent="0.35">
      <c r="A294">
        <v>283</v>
      </c>
      <c r="B294">
        <f t="shared" si="12"/>
        <v>2.4035755745147754E-3</v>
      </c>
      <c r="C294">
        <f t="shared" si="13"/>
        <v>0.87196494438991312</v>
      </c>
      <c r="D294">
        <f t="shared" si="14"/>
        <v>2.0958336421687297E-3</v>
      </c>
    </row>
    <row r="295" spans="1:4" x14ac:dyDescent="0.35">
      <c r="A295">
        <v>284</v>
      </c>
      <c r="B295">
        <f t="shared" si="12"/>
        <v>2.3416684810652981E-3</v>
      </c>
      <c r="C295">
        <f t="shared" si="13"/>
        <v>0.86665743485724889</v>
      </c>
      <c r="D295">
        <f t="shared" si="14"/>
        <v>2.0294243990861215E-3</v>
      </c>
    </row>
    <row r="296" spans="1:4" x14ac:dyDescent="0.35">
      <c r="A296">
        <v>285</v>
      </c>
      <c r="B296">
        <f t="shared" si="12"/>
        <v>2.2806430698625252E-3</v>
      </c>
      <c r="C296">
        <f t="shared" si="13"/>
        <v>0.86120048781940928</v>
      </c>
      <c r="D296">
        <f t="shared" si="14"/>
        <v>1.9640909243075618E-3</v>
      </c>
    </row>
    <row r="297" spans="1:4" x14ac:dyDescent="0.35">
      <c r="A297">
        <v>286</v>
      </c>
      <c r="B297">
        <f t="shared" si="12"/>
        <v>2.2205140017034107E-3</v>
      </c>
      <c r="C297">
        <f t="shared" si="13"/>
        <v>0.85559340107659365</v>
      </c>
      <c r="D297">
        <f t="shared" si="14"/>
        <v>1.8998571268556183E-3</v>
      </c>
    </row>
    <row r="298" spans="1:4" x14ac:dyDescent="0.35">
      <c r="A298">
        <v>287</v>
      </c>
      <c r="B298">
        <f t="shared" si="12"/>
        <v>2.1612947240047492E-3</v>
      </c>
      <c r="C298">
        <f t="shared" si="13"/>
        <v>0.84983564329610739</v>
      </c>
      <c r="D298">
        <f t="shared" si="14"/>
        <v>1.836745292127059E-3</v>
      </c>
    </row>
    <row r="299" spans="1:4" x14ac:dyDescent="0.35">
      <c r="A299">
        <v>288</v>
      </c>
      <c r="B299">
        <f t="shared" si="12"/>
        <v>2.102997486207776E-3</v>
      </c>
      <c r="C299">
        <f t="shared" si="13"/>
        <v>0.84392685966723402</v>
      </c>
      <c r="D299">
        <f t="shared" si="14"/>
        <v>1.7747760644234156E-3</v>
      </c>
    </row>
    <row r="300" spans="1:4" x14ac:dyDescent="0.35">
      <c r="A300">
        <v>289</v>
      </c>
      <c r="B300">
        <f t="shared" si="12"/>
        <v>2.0456333566207189E-3</v>
      </c>
      <c r="C300">
        <f t="shared" si="13"/>
        <v>0.83786687726105802</v>
      </c>
      <c r="D300">
        <f t="shared" si="14"/>
        <v>1.713968432532858E-3</v>
      </c>
    </row>
    <row r="301" spans="1:4" x14ac:dyDescent="0.35">
      <c r="A301">
        <v>290</v>
      </c>
      <c r="B301">
        <f t="shared" si="12"/>
        <v>1.9892122406298084E-3</v>
      </c>
      <c r="C301">
        <f t="shared" si="13"/>
        <v>0.83165571007044492</v>
      </c>
      <c r="D301">
        <f t="shared" si="14"/>
        <v>1.6543397184618041E-3</v>
      </c>
    </row>
    <row r="302" spans="1:4" x14ac:dyDescent="0.35">
      <c r="A302">
        <v>291</v>
      </c>
      <c r="B302">
        <f t="shared" si="12"/>
        <v>1.9337429002081719E-3</v>
      </c>
      <c r="C302">
        <f t="shared" si="13"/>
        <v>0.82529356370594931</v>
      </c>
      <c r="D302">
        <f t="shared" si="14"/>
        <v>1.5959055694038801E-3</v>
      </c>
    </row>
    <row r="303" spans="1:4" x14ac:dyDescent="0.35">
      <c r="A303">
        <v>292</v>
      </c>
      <c r="B303">
        <f t="shared" si="12"/>
        <v>1.879232974651146E-3</v>
      </c>
      <c r="C303">
        <f t="shared" si="13"/>
        <v>0.81878083972411209</v>
      </c>
      <c r="D303">
        <f t="shared" si="14"/>
        <v>1.5386799530221064E-3</v>
      </c>
    </row>
    <row r="304" spans="1:4" x14ac:dyDescent="0.35">
      <c r="A304">
        <v>293</v>
      </c>
      <c r="B304">
        <f t="shared" si="12"/>
        <v>1.8256890024658621E-3</v>
      </c>
      <c r="C304">
        <f t="shared" si="13"/>
        <v>0.8121181395654099</v>
      </c>
      <c r="D304">
        <f t="shared" si="14"/>
        <v>1.4826751561076048E-3</v>
      </c>
    </row>
    <row r="305" spans="1:4" x14ac:dyDescent="0.35">
      <c r="A305">
        <v>294</v>
      </c>
      <c r="B305">
        <f t="shared" si="12"/>
        <v>1.7731164443424605E-3</v>
      </c>
      <c r="C305">
        <f t="shared" si="13"/>
        <v>0.80530626808005201</v>
      </c>
      <c r="D305">
        <f t="shared" si="14"/>
        <v>1.4279017866647981E-3</v>
      </c>
    </row>
    <row r="306" spans="1:4" x14ac:dyDescent="0.35">
      <c r="A306">
        <v>295</v>
      </c>
      <c r="B306">
        <f t="shared" si="12"/>
        <v>1.721519707134016E-3</v>
      </c>
      <c r="C306">
        <f t="shared" si="13"/>
        <v>0.79834623662086401</v>
      </c>
      <c r="D306">
        <f t="shared" si="14"/>
        <v>1.3743687794590936E-3</v>
      </c>
    </row>
    <row r="307" spans="1:4" x14ac:dyDescent="0.35">
      <c r="A307">
        <v>296</v>
      </c>
      <c r="B307">
        <f t="shared" si="12"/>
        <v>1.6709021687721199E-3</v>
      </c>
      <c r="C307">
        <f t="shared" si="13"/>
        <v>0.79123926568366199</v>
      </c>
      <c r="D307">
        <f t="shared" si="14"/>
        <v>1.3220834050484903E-3</v>
      </c>
    </row>
    <row r="308" spans="1:4" x14ac:dyDescent="0.35">
      <c r="A308">
        <v>297</v>
      </c>
      <c r="B308">
        <f t="shared" si="12"/>
        <v>1.6212662040451594E-3</v>
      </c>
      <c r="C308">
        <f t="shared" si="13"/>
        <v>0.78398678707679792</v>
      </c>
      <c r="D308">
        <f t="shared" si="14"/>
        <v>1.2710512823055607E-3</v>
      </c>
    </row>
    <row r="309" spans="1:4" x14ac:dyDescent="0.35">
      <c r="A309">
        <v>298</v>
      </c>
      <c r="B309">
        <f t="shared" si="12"/>
        <v>1.5726132111665882E-3</v>
      </c>
      <c r="C309">
        <f t="shared" si="13"/>
        <v>0.77659044560293689</v>
      </c>
      <c r="D309">
        <f t="shared" si="14"/>
        <v>1.2212763944209261E-3</v>
      </c>
    </row>
    <row r="310" spans="1:4" x14ac:dyDescent="0.35">
      <c r="A310">
        <v>299</v>
      </c>
      <c r="B310">
        <f t="shared" si="12"/>
        <v>1.5249436390608947E-3</v>
      </c>
      <c r="C310">
        <f t="shared" si="13"/>
        <v>0.76905210023762494</v>
      </c>
      <c r="D310">
        <f t="shared" si="14"/>
        <v>1.1727611083637876E-3</v>
      </c>
    </row>
    <row r="311" spans="1:4" x14ac:dyDescent="0.35">
      <c r="A311">
        <v>300</v>
      </c>
      <c r="B311">
        <f t="shared" si="12"/>
        <v>1.4782570152955677E-3</v>
      </c>
      <c r="C311">
        <f t="shared" si="13"/>
        <v>0.76137382479078597</v>
      </c>
      <c r="D311">
        <f t="shared" si="14"/>
        <v>1.1255061977593977E-3</v>
      </c>
    </row>
    <row r="312" spans="1:4" x14ac:dyDescent="0.35">
      <c r="A312">
        <v>301</v>
      </c>
      <c r="B312">
        <f t="shared" si="12"/>
        <v>1.4325519745881222E-3</v>
      </c>
      <c r="C312">
        <f t="shared" si="13"/>
        <v>0.75355790803897504</v>
      </c>
      <c r="D312">
        <f t="shared" si="14"/>
        <v>1.0795108691277282E-3</v>
      </c>
    </row>
    <row r="313" spans="1:4" x14ac:dyDescent="0.35">
      <c r="A313">
        <v>302</v>
      </c>
      <c r="B313">
        <f t="shared" si="12"/>
        <v>1.3878262878181283E-3</v>
      </c>
      <c r="C313">
        <f t="shared" si="13"/>
        <v>0.74560685331798027</v>
      </c>
      <c r="D313">
        <f t="shared" si="14"/>
        <v>1.0347727914120483E-3</v>
      </c>
    </row>
    <row r="314" spans="1:4" x14ac:dyDescent="0.35">
      <c r="A314">
        <v>303</v>
      </c>
      <c r="B314">
        <f t="shared" si="12"/>
        <v>1.3440768914752435E-3</v>
      </c>
      <c r="C314">
        <f t="shared" si="13"/>
        <v>0.73752337756721398</v>
      </c>
      <c r="D314">
        <f t="shared" si="14"/>
        <v>9.9128812871086326E-4</v>
      </c>
    </row>
  </sheetData>
  <mergeCells count="1">
    <mergeCell ref="G1:G2"/>
  </mergeCells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Equation.3" shapeId="2050" r:id="rId4">
          <objectPr defaultSize="0" autoPict="0" r:id="rId5">
            <anchor moveWithCells="1" sizeWithCells="1">
              <from>
                <xdr:col>5</xdr:col>
                <xdr:colOff>361950</xdr:colOff>
                <xdr:row>5</xdr:row>
                <xdr:rowOff>495300</xdr:rowOff>
              </from>
              <to>
                <xdr:col>8</xdr:col>
                <xdr:colOff>622300</xdr:colOff>
                <xdr:row>8</xdr:row>
                <xdr:rowOff>127000</xdr:rowOff>
              </to>
            </anchor>
          </objectPr>
        </oleObject>
      </mc:Choice>
      <mc:Fallback>
        <oleObject progId="Equation.3" shapeId="2050" r:id="rId4"/>
      </mc:Fallback>
    </mc:AlternateContent>
    <mc:AlternateContent xmlns:mc="http://schemas.openxmlformats.org/markup-compatibility/2006">
      <mc:Choice Requires="x14">
        <oleObject progId="Equation.3" shapeId="2051" r:id="rId6">
          <objectPr defaultSize="0" autoPict="0" r:id="rId7">
            <anchor moveWithCells="1" sizeWithCells="1">
              <from>
                <xdr:col>3</xdr:col>
                <xdr:colOff>19050</xdr:colOff>
                <xdr:row>5</xdr:row>
                <xdr:rowOff>31750</xdr:rowOff>
              </from>
              <to>
                <xdr:col>4</xdr:col>
                <xdr:colOff>203200</xdr:colOff>
                <xdr:row>5</xdr:row>
                <xdr:rowOff>419100</xdr:rowOff>
              </to>
            </anchor>
          </objectPr>
        </oleObject>
      </mc:Choice>
      <mc:Fallback>
        <oleObject progId="Equation.3" shapeId="2051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5"/>
  <sheetViews>
    <sheetView showGridLines="0" zoomScale="115" zoomScaleNormal="130" workbookViewId="0">
      <selection activeCell="G11" sqref="G11"/>
    </sheetView>
  </sheetViews>
  <sheetFormatPr defaultColWidth="9.1796875" defaultRowHeight="14.5" x14ac:dyDescent="0.35"/>
  <cols>
    <col min="2" max="2" width="12" bestFit="1" customWidth="1"/>
    <col min="3" max="3" width="13.1796875" bestFit="1" customWidth="1"/>
    <col min="5" max="5" width="14.1796875" customWidth="1"/>
    <col min="6" max="6" width="8.26953125" customWidth="1"/>
    <col min="7" max="7" width="9" customWidth="1"/>
    <col min="10" max="10" width="12" bestFit="1" customWidth="1"/>
    <col min="11" max="11" width="18.26953125" customWidth="1"/>
    <col min="13" max="13" width="18.26953125" customWidth="1"/>
    <col min="14" max="14" width="12" bestFit="1" customWidth="1"/>
  </cols>
  <sheetData>
    <row r="1" spans="1:11" x14ac:dyDescent="0.35">
      <c r="A1" s="43" t="s">
        <v>21</v>
      </c>
      <c r="B1" s="44">
        <v>5</v>
      </c>
      <c r="E1" t="s">
        <v>22</v>
      </c>
    </row>
    <row r="2" spans="1:11" x14ac:dyDescent="0.35">
      <c r="A2" s="45" t="s">
        <v>2</v>
      </c>
      <c r="B2" s="46">
        <v>20</v>
      </c>
      <c r="E2" t="s">
        <v>23</v>
      </c>
    </row>
    <row r="3" spans="1:11" x14ac:dyDescent="0.35">
      <c r="A3" s="45" t="s">
        <v>24</v>
      </c>
      <c r="B3" s="46">
        <v>1</v>
      </c>
    </row>
    <row r="4" spans="1:11" x14ac:dyDescent="0.35">
      <c r="A4" s="45" t="s">
        <v>25</v>
      </c>
      <c r="B4" s="46">
        <v>3</v>
      </c>
      <c r="E4" t="s">
        <v>26</v>
      </c>
    </row>
    <row r="5" spans="1:11" x14ac:dyDescent="0.35">
      <c r="A5" s="45" t="s">
        <v>27</v>
      </c>
      <c r="B5" s="46">
        <v>1</v>
      </c>
      <c r="E5" s="25" t="s">
        <v>28</v>
      </c>
      <c r="F5" s="25">
        <v>2</v>
      </c>
      <c r="H5" s="26" t="s">
        <v>60</v>
      </c>
      <c r="I5" s="27">
        <v>14</v>
      </c>
    </row>
    <row r="6" spans="1:11" x14ac:dyDescent="0.35">
      <c r="A6" s="45" t="s">
        <v>29</v>
      </c>
      <c r="B6" s="46">
        <v>2</v>
      </c>
      <c r="E6" s="25" t="s">
        <v>30</v>
      </c>
      <c r="F6" s="25">
        <v>3</v>
      </c>
      <c r="H6" s="26" t="s">
        <v>61</v>
      </c>
      <c r="I6" s="27">
        <v>19</v>
      </c>
    </row>
    <row r="7" spans="1:11" x14ac:dyDescent="0.35">
      <c r="A7" s="51" t="s">
        <v>31</v>
      </c>
      <c r="B7" s="52">
        <v>2</v>
      </c>
    </row>
    <row r="8" spans="1:11" ht="15" thickBot="1" x14ac:dyDescent="0.4">
      <c r="A8" s="53" t="s">
        <v>32</v>
      </c>
      <c r="B8" s="54">
        <v>14</v>
      </c>
    </row>
    <row r="10" spans="1:11" s="41" customFormat="1" ht="12" x14ac:dyDescent="0.3">
      <c r="A10" s="41" t="s">
        <v>65</v>
      </c>
      <c r="G10" s="42"/>
      <c r="K10" s="42"/>
    </row>
    <row r="11" spans="1:11" x14ac:dyDescent="0.35">
      <c r="A11" s="88" t="s">
        <v>33</v>
      </c>
      <c r="B11" s="88"/>
      <c r="C11" s="88"/>
      <c r="H11" s="38" t="s">
        <v>49</v>
      </c>
      <c r="I11" s="38" t="s">
        <v>56</v>
      </c>
      <c r="J11" s="38" t="s">
        <v>57</v>
      </c>
    </row>
    <row r="12" spans="1:11" x14ac:dyDescent="0.35">
      <c r="A12" s="32" t="s">
        <v>34</v>
      </c>
      <c r="B12" s="32" t="s">
        <v>35</v>
      </c>
      <c r="C12" s="32" t="s">
        <v>36</v>
      </c>
      <c r="E12" s="6" t="s">
        <v>37</v>
      </c>
      <c r="F12" s="34">
        <f>SUM(C13:C35)</f>
        <v>4.1869371527216108</v>
      </c>
      <c r="H12" s="79">
        <f>F14</f>
        <v>16.299554512597048</v>
      </c>
      <c r="I12" s="33">
        <v>2</v>
      </c>
      <c r="J12" s="33">
        <v>3</v>
      </c>
    </row>
    <row r="13" spans="1:11" x14ac:dyDescent="0.35">
      <c r="A13" s="33">
        <v>0</v>
      </c>
      <c r="B13" s="33">
        <f>IF(A13&lt;=$B$8,POISSON($B$8-A13,$B$1*$B$7,0),0)</f>
        <v>5.2077104446026187E-2</v>
      </c>
      <c r="C13" s="33">
        <f>A13*B13</f>
        <v>0</v>
      </c>
      <c r="E13" s="6" t="s">
        <v>38</v>
      </c>
      <c r="F13" s="34">
        <f>F12-($B$8-$B$1*B7)</f>
        <v>0.18693715272161082</v>
      </c>
      <c r="G13" s="37"/>
      <c r="H13" s="33">
        <v>0</v>
      </c>
      <c r="I13" s="39">
        <f t="dataTable" ref="I13:J35" dt2D="1" dtr="1" r1="B7" r2="B8"/>
        <v>200</v>
      </c>
      <c r="J13" s="39">
        <v>300</v>
      </c>
    </row>
    <row r="14" spans="1:11" x14ac:dyDescent="0.35">
      <c r="A14" s="33">
        <f>A13+1</f>
        <v>1</v>
      </c>
      <c r="B14" s="33">
        <f>IF(A14&lt;=$B$8,POISSON($B$8-A14,$B$1*$B$7,0),0)</f>
        <v>7.2907946224436637E-2</v>
      </c>
      <c r="C14" s="33">
        <f>A14*B14</f>
        <v>7.2907946224436637E-2</v>
      </c>
      <c r="E14" s="6" t="s">
        <v>39</v>
      </c>
      <c r="F14" s="35">
        <f>F13*B2+F12*B4</f>
        <v>16.299554512597048</v>
      </c>
      <c r="G14" s="37"/>
      <c r="H14" s="33">
        <v>1</v>
      </c>
      <c r="I14" s="39">
        <v>180.00104419838453</v>
      </c>
      <c r="J14" s="39">
        <v>280.00000703575341</v>
      </c>
    </row>
    <row r="15" spans="1:11" x14ac:dyDescent="0.35">
      <c r="A15" s="33">
        <f t="shared" ref="A15:A35" si="0">A14+1</f>
        <v>2</v>
      </c>
      <c r="B15" s="33">
        <f>IF(A15&lt;=$B$8,POISSON($B$8-A15,$B$1*$B$7,0),0)</f>
        <v>9.4780330091767673E-2</v>
      </c>
      <c r="C15" s="33">
        <f>A15*B15</f>
        <v>0.18956066018353535</v>
      </c>
      <c r="G15" s="37"/>
      <c r="H15" s="33">
        <v>2</v>
      </c>
      <c r="I15" s="39">
        <v>160.01253038061444</v>
      </c>
      <c r="J15" s="39">
        <v>260.00011960780728</v>
      </c>
    </row>
    <row r="16" spans="1:11" x14ac:dyDescent="0.35">
      <c r="A16" s="33">
        <f t="shared" si="0"/>
        <v>3</v>
      </c>
      <c r="B16" s="33">
        <f t="shared" ref="B16:B35" si="1">IF(A16&lt;=$B$8,POISSON($B$8-A16,$B$1*$B$7,0),0)</f>
        <v>0.11373639611012118</v>
      </c>
      <c r="C16" s="33">
        <f t="shared" ref="C16:C35" si="2">A16*B16</f>
        <v>0.34120918833036351</v>
      </c>
      <c r="G16" s="37"/>
      <c r="H16" s="33">
        <v>3</v>
      </c>
      <c r="I16" s="39">
        <v>140.07622648207121</v>
      </c>
      <c r="J16" s="39">
        <v>240.00102370211556</v>
      </c>
    </row>
    <row r="17" spans="1:10" x14ac:dyDescent="0.35">
      <c r="A17" s="33">
        <f t="shared" si="0"/>
        <v>4</v>
      </c>
      <c r="B17" s="33">
        <f t="shared" si="1"/>
        <v>0.1251100357211333</v>
      </c>
      <c r="C17" s="33">
        <f t="shared" si="2"/>
        <v>0.5004401428845332</v>
      </c>
      <c r="G17" s="37"/>
      <c r="H17" s="33">
        <v>4</v>
      </c>
      <c r="I17" s="39">
        <v>120.31395564761749</v>
      </c>
      <c r="J17" s="39">
        <v>220.00588540769533</v>
      </c>
    </row>
    <row r="18" spans="1:10" x14ac:dyDescent="0.35">
      <c r="A18" s="33">
        <f t="shared" si="0"/>
        <v>5</v>
      </c>
      <c r="B18" s="33">
        <f t="shared" si="1"/>
        <v>0.1251100357211333</v>
      </c>
      <c r="C18" s="33">
        <f t="shared" si="2"/>
        <v>0.62555017860566653</v>
      </c>
      <c r="G18" s="37"/>
      <c r="H18" s="33">
        <v>5</v>
      </c>
      <c r="I18" s="39">
        <v>100.9867674733876</v>
      </c>
      <c r="J18" s="39">
        <v>200.02558815554312</v>
      </c>
    </row>
    <row r="19" spans="1:10" x14ac:dyDescent="0.35">
      <c r="A19" s="33">
        <f t="shared" si="0"/>
        <v>6</v>
      </c>
      <c r="B19" s="33">
        <f t="shared" si="1"/>
        <v>0.11259903214901996</v>
      </c>
      <c r="C19" s="33">
        <f t="shared" si="2"/>
        <v>0.67559419289411982</v>
      </c>
      <c r="G19" s="37"/>
      <c r="H19" s="33">
        <v>6</v>
      </c>
      <c r="I19" s="39">
        <v>82.529744619605353</v>
      </c>
      <c r="J19" s="39">
        <v>180.08981403019527</v>
      </c>
    </row>
    <row r="20" spans="1:10" x14ac:dyDescent="0.35">
      <c r="A20" s="33">
        <f t="shared" si="0"/>
        <v>7</v>
      </c>
      <c r="B20" s="33">
        <f t="shared" si="1"/>
        <v>9.0079225719215977E-2</v>
      </c>
      <c r="C20" s="33">
        <f t="shared" si="2"/>
        <v>0.63055458003451181</v>
      </c>
      <c r="G20" s="37"/>
      <c r="H20" s="33">
        <v>7</v>
      </c>
      <c r="I20" s="39">
        <v>65.522997299902443</v>
      </c>
      <c r="J20" s="39">
        <v>160.26534772185812</v>
      </c>
    </row>
    <row r="21" spans="1:10" x14ac:dyDescent="0.35">
      <c r="A21" s="33">
        <f t="shared" si="0"/>
        <v>8</v>
      </c>
      <c r="B21" s="33">
        <f t="shared" si="1"/>
        <v>6.3055458003451192E-2</v>
      </c>
      <c r="C21" s="33">
        <f t="shared" si="2"/>
        <v>0.50444366402760954</v>
      </c>
      <c r="G21" s="37"/>
      <c r="H21" s="33">
        <v>8</v>
      </c>
      <c r="I21" s="39">
        <v>50.588072171741523</v>
      </c>
      <c r="J21" s="39">
        <v>140.6793981642582</v>
      </c>
    </row>
    <row r="22" spans="1:10" x14ac:dyDescent="0.35">
      <c r="A22" s="33">
        <f t="shared" si="0"/>
        <v>9</v>
      </c>
      <c r="B22" s="33">
        <f t="shared" si="1"/>
        <v>3.7833274802070715E-2</v>
      </c>
      <c r="C22" s="33">
        <f t="shared" si="2"/>
        <v>0.34049947321863644</v>
      </c>
      <c r="G22" s="37"/>
      <c r="H22" s="33">
        <v>9</v>
      </c>
      <c r="I22" s="39">
        <v>38.242924783008064</v>
      </c>
      <c r="J22" s="39">
        <v>121.54066751429067</v>
      </c>
    </row>
    <row r="23" spans="1:10" x14ac:dyDescent="0.35">
      <c r="A23" s="33">
        <f t="shared" si="0"/>
        <v>10</v>
      </c>
      <c r="B23" s="33">
        <f t="shared" si="1"/>
        <v>1.8916637401035354E-2</v>
      </c>
      <c r="C23" s="33">
        <f t="shared" si="2"/>
        <v>0.18916637401035355</v>
      </c>
      <c r="G23" s="37"/>
      <c r="H23" s="33">
        <v>10</v>
      </c>
      <c r="I23" s="39">
        <v>28.775308215860665</v>
      </c>
      <c r="J23" s="39">
        <v>103.14730171037709</v>
      </c>
    </row>
    <row r="24" spans="1:10" x14ac:dyDescent="0.35">
      <c r="A24" s="33">
        <f t="shared" si="0"/>
        <v>11</v>
      </c>
      <c r="B24" s="33">
        <f t="shared" si="1"/>
        <v>7.5666549604141483E-3</v>
      </c>
      <c r="C24" s="33">
        <f t="shared" si="2"/>
        <v>8.323320456455563E-2</v>
      </c>
      <c r="G24" s="37"/>
      <c r="H24" s="33">
        <v>11</v>
      </c>
      <c r="I24" s="39">
        <v>22.18522247029933</v>
      </c>
      <c r="J24" s="39">
        <v>85.871983175544457</v>
      </c>
    </row>
    <row r="25" spans="1:10" x14ac:dyDescent="0.35">
      <c r="A25" s="33">
        <f t="shared" si="0"/>
        <v>12</v>
      </c>
      <c r="B25" s="33">
        <f t="shared" si="1"/>
        <v>2.2699964881242444E-3</v>
      </c>
      <c r="C25" s="33">
        <f t="shared" si="2"/>
        <v>2.7239957857490935E-2</v>
      </c>
      <c r="G25" s="37"/>
      <c r="H25" s="33">
        <v>12</v>
      </c>
      <c r="I25" s="39">
        <v>18.211073835270771</v>
      </c>
      <c r="J25" s="39">
        <v>70.121274553094864</v>
      </c>
    </row>
    <row r="26" spans="1:10" x14ac:dyDescent="0.35">
      <c r="A26" s="33">
        <f t="shared" si="0"/>
        <v>13</v>
      </c>
      <c r="B26" s="33">
        <f t="shared" si="1"/>
        <v>4.5399929762484861E-4</v>
      </c>
      <c r="C26" s="33">
        <f t="shared" si="2"/>
        <v>5.9019908691230315E-3</v>
      </c>
      <c r="G26" s="37"/>
      <c r="H26" s="33">
        <v>13</v>
      </c>
      <c r="I26" s="39">
        <v>16.416872792352883</v>
      </c>
      <c r="J26" s="39">
        <v>56.27632832112414</v>
      </c>
    </row>
    <row r="27" spans="1:10" x14ac:dyDescent="0.35">
      <c r="A27" s="33">
        <f t="shared" si="0"/>
        <v>14</v>
      </c>
      <c r="B27" s="33">
        <f t="shared" si="1"/>
        <v>4.5399929762484854E-5</v>
      </c>
      <c r="C27" s="33">
        <f t="shared" si="2"/>
        <v>6.35599016674788E-4</v>
      </c>
      <c r="G27" s="37"/>
      <c r="H27" s="62">
        <v>14</v>
      </c>
      <c r="I27" s="40">
        <v>16.299554512597048</v>
      </c>
      <c r="J27" s="39">
        <v>44.630338693552083</v>
      </c>
    </row>
    <row r="28" spans="1:10" x14ac:dyDescent="0.35">
      <c r="A28" s="33">
        <f t="shared" si="0"/>
        <v>15</v>
      </c>
      <c r="B28" s="33">
        <f t="shared" si="1"/>
        <v>0</v>
      </c>
      <c r="C28" s="33">
        <f t="shared" si="2"/>
        <v>0</v>
      </c>
      <c r="G28" s="37"/>
      <c r="H28" s="33">
        <v>15</v>
      </c>
      <c r="I28" s="39">
        <v>17.380009635099796</v>
      </c>
      <c r="J28" s="39">
        <v>35.340373999264301</v>
      </c>
    </row>
    <row r="29" spans="1:10" x14ac:dyDescent="0.35">
      <c r="A29" s="33">
        <f t="shared" si="0"/>
        <v>16</v>
      </c>
      <c r="B29" s="33">
        <f t="shared" si="1"/>
        <v>0</v>
      </c>
      <c r="C29" s="33">
        <f t="shared" si="2"/>
        <v>0</v>
      </c>
      <c r="G29" s="37"/>
      <c r="H29" s="33">
        <v>16</v>
      </c>
      <c r="I29" s="39">
        <v>19.258980359108296</v>
      </c>
      <c r="J29" s="39">
        <v>28.406434238260807</v>
      </c>
    </row>
    <row r="30" spans="1:10" x14ac:dyDescent="0.35">
      <c r="A30" s="33">
        <f t="shared" si="0"/>
        <v>17</v>
      </c>
      <c r="B30" s="33">
        <f t="shared" si="1"/>
        <v>0</v>
      </c>
      <c r="C30" s="33">
        <f t="shared" si="2"/>
        <v>0</v>
      </c>
      <c r="G30" s="37"/>
      <c r="H30" s="33">
        <v>17</v>
      </c>
      <c r="I30" s="39">
        <v>21.637023334057893</v>
      </c>
      <c r="J30" s="39">
        <v>23.681267852211338</v>
      </c>
    </row>
    <row r="31" spans="1:10" x14ac:dyDescent="0.35">
      <c r="A31" s="33">
        <f t="shared" si="0"/>
        <v>18</v>
      </c>
      <c r="B31" s="33">
        <f t="shared" si="1"/>
        <v>0</v>
      </c>
      <c r="C31" s="33">
        <f t="shared" si="2"/>
        <v>0</v>
      </c>
      <c r="G31" s="37"/>
      <c r="H31" s="33">
        <v>18</v>
      </c>
      <c r="I31" s="39">
        <v>24.308638221325737</v>
      </c>
      <c r="J31" s="39">
        <v>20.905019149944831</v>
      </c>
    </row>
    <row r="32" spans="1:10" x14ac:dyDescent="0.35">
      <c r="A32" s="33">
        <f t="shared" si="0"/>
        <v>19</v>
      </c>
      <c r="B32" s="33">
        <f t="shared" si="1"/>
        <v>0</v>
      </c>
      <c r="C32" s="33">
        <f t="shared" si="2"/>
        <v>0</v>
      </c>
      <c r="G32" s="37"/>
      <c r="H32" s="62">
        <v>19</v>
      </c>
      <c r="I32" s="39">
        <v>27.14334861543712</v>
      </c>
      <c r="J32" s="40">
        <v>19.752868517497472</v>
      </c>
    </row>
    <row r="33" spans="1:10" x14ac:dyDescent="0.35">
      <c r="A33" s="33">
        <f t="shared" si="0"/>
        <v>20</v>
      </c>
      <c r="B33" s="33">
        <f>IF(A33&lt;=$B$8,POISSON($B$8-A33,$B$1*$B$7,0),0)</f>
        <v>0</v>
      </c>
      <c r="C33" s="33">
        <f t="shared" si="2"/>
        <v>0</v>
      </c>
      <c r="G33" s="37"/>
      <c r="H33" s="33">
        <v>20</v>
      </c>
      <c r="I33" s="39">
        <v>30.063898749992369</v>
      </c>
      <c r="J33" s="39">
        <v>19.882900571749364</v>
      </c>
    </row>
    <row r="34" spans="1:10" x14ac:dyDescent="0.35">
      <c r="A34" s="33">
        <f t="shared" si="0"/>
        <v>21</v>
      </c>
      <c r="B34" s="33">
        <f t="shared" si="1"/>
        <v>0</v>
      </c>
      <c r="C34" s="33">
        <f t="shared" si="2"/>
        <v>0</v>
      </c>
      <c r="G34" s="37"/>
      <c r="H34" s="33">
        <v>21</v>
      </c>
      <c r="I34" s="39">
        <v>33.027368754769626</v>
      </c>
      <c r="J34" s="39">
        <v>20.974569641025774</v>
      </c>
    </row>
    <row r="35" spans="1:10" x14ac:dyDescent="0.35">
      <c r="A35" s="33">
        <f t="shared" si="0"/>
        <v>22</v>
      </c>
      <c r="B35" s="33">
        <f t="shared" si="1"/>
        <v>0</v>
      </c>
      <c r="C35" s="33">
        <f t="shared" si="2"/>
        <v>0</v>
      </c>
      <c r="G35" s="37"/>
      <c r="H35" s="33">
        <v>22</v>
      </c>
      <c r="I35" s="39">
        <v>36.011276792985932</v>
      </c>
      <c r="J35" s="39">
        <v>22.753122292462535</v>
      </c>
    </row>
  </sheetData>
  <mergeCells count="1">
    <mergeCell ref="A11:C11"/>
  </mergeCells>
  <pageMargins left="0.7" right="0.7" top="0.75" bottom="0.75" header="0.3" footer="0.3"/>
  <pageSetup paperSize="9" scale="9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36"/>
  <sheetViews>
    <sheetView showGridLines="0" tabSelected="1" zoomScaleNormal="100" workbookViewId="0">
      <selection activeCell="T24" sqref="T24"/>
    </sheetView>
  </sheetViews>
  <sheetFormatPr defaultColWidth="11.54296875" defaultRowHeight="14.5" x14ac:dyDescent="0.35"/>
  <cols>
    <col min="2" max="2" width="17.26953125" customWidth="1"/>
    <col min="3" max="3" width="12" customWidth="1"/>
    <col min="4" max="4" width="21.26953125" customWidth="1"/>
    <col min="11" max="11" width="14.81640625" customWidth="1"/>
    <col min="12" max="12" width="14.453125" customWidth="1"/>
    <col min="13" max="13" width="13.26953125" customWidth="1"/>
    <col min="16" max="16" width="15" customWidth="1"/>
  </cols>
  <sheetData>
    <row r="1" spans="1:25" ht="18.5" x14ac:dyDescent="0.45">
      <c r="A1" s="63" t="s">
        <v>40</v>
      </c>
      <c r="J1" s="31" t="s">
        <v>41</v>
      </c>
      <c r="K1" s="36">
        <v>14</v>
      </c>
      <c r="L1" s="31" t="s">
        <v>42</v>
      </c>
      <c r="M1" s="36">
        <v>5</v>
      </c>
    </row>
    <row r="2" spans="1:25" ht="15" thickBot="1" x14ac:dyDescent="0.4">
      <c r="J2" s="31" t="s">
        <v>43</v>
      </c>
      <c r="K2" s="36">
        <v>19</v>
      </c>
      <c r="L2" s="31" t="s">
        <v>44</v>
      </c>
      <c r="M2" s="36">
        <v>1</v>
      </c>
    </row>
    <row r="3" spans="1:25" x14ac:dyDescent="0.35">
      <c r="A3" s="43" t="s">
        <v>45</v>
      </c>
      <c r="B3" s="44">
        <v>5</v>
      </c>
    </row>
    <row r="4" spans="1:25" x14ac:dyDescent="0.35">
      <c r="A4" s="45" t="s">
        <v>46</v>
      </c>
      <c r="B4" s="46">
        <v>1</v>
      </c>
    </row>
    <row r="5" spans="1:25" ht="15" thickBot="1" x14ac:dyDescent="0.4">
      <c r="A5" s="45" t="s">
        <v>47</v>
      </c>
      <c r="B5" s="46">
        <v>2</v>
      </c>
      <c r="K5" s="28"/>
      <c r="L5" s="28"/>
    </row>
    <row r="6" spans="1:25" x14ac:dyDescent="0.35">
      <c r="A6" s="45" t="s">
        <v>48</v>
      </c>
      <c r="B6" s="46">
        <v>1</v>
      </c>
      <c r="J6" s="55" t="s">
        <v>49</v>
      </c>
      <c r="K6" s="56">
        <v>18</v>
      </c>
      <c r="L6" s="56">
        <v>17</v>
      </c>
      <c r="M6" s="56">
        <v>16</v>
      </c>
      <c r="N6" s="81">
        <v>15</v>
      </c>
      <c r="O6" s="57">
        <v>14</v>
      </c>
      <c r="P6" s="28"/>
    </row>
    <row r="7" spans="1:25" x14ac:dyDescent="0.35">
      <c r="A7" s="45" t="s">
        <v>50</v>
      </c>
      <c r="B7" s="46">
        <v>3</v>
      </c>
      <c r="J7" s="58" t="s">
        <v>51</v>
      </c>
      <c r="K7" s="59">
        <v>2</v>
      </c>
      <c r="L7" s="59">
        <v>3</v>
      </c>
      <c r="M7" s="59">
        <v>3</v>
      </c>
      <c r="N7" s="82">
        <v>4</v>
      </c>
      <c r="O7" s="60">
        <v>5</v>
      </c>
      <c r="P7" s="28"/>
    </row>
    <row r="8" spans="1:25" ht="15" thickBot="1" x14ac:dyDescent="0.4">
      <c r="A8" s="45" t="s">
        <v>2</v>
      </c>
      <c r="B8" s="46">
        <v>20</v>
      </c>
      <c r="J8" s="61" t="s">
        <v>52</v>
      </c>
      <c r="K8" s="77">
        <v>18.866</v>
      </c>
      <c r="L8" s="77">
        <v>18.411899999999999</v>
      </c>
      <c r="M8" s="77">
        <v>17.962318733444924</v>
      </c>
      <c r="N8" s="83">
        <v>17.737193732638907</v>
      </c>
      <c r="O8" s="78">
        <v>17.98</v>
      </c>
      <c r="P8" s="29"/>
    </row>
    <row r="9" spans="1:25" x14ac:dyDescent="0.35">
      <c r="A9" s="47" t="s">
        <v>49</v>
      </c>
      <c r="B9" s="48">
        <v>15</v>
      </c>
      <c r="D9" s="68" t="s">
        <v>58</v>
      </c>
    </row>
    <row r="10" spans="1:25" ht="15" thickBot="1" x14ac:dyDescent="0.4">
      <c r="A10" s="49" t="s">
        <v>51</v>
      </c>
      <c r="B10" s="50">
        <v>4</v>
      </c>
      <c r="D10" s="69">
        <f>B6*F14+B7*P14+B8*P15</f>
        <v>17.737193732638907</v>
      </c>
    </row>
    <row r="11" spans="1:25" x14ac:dyDescent="0.35">
      <c r="R11" s="97" t="s">
        <v>62</v>
      </c>
      <c r="S11" s="98"/>
      <c r="T11" s="95" t="s">
        <v>49</v>
      </c>
      <c r="U11" s="95"/>
      <c r="V11" s="95"/>
      <c r="W11" s="95"/>
      <c r="X11" s="95"/>
      <c r="Y11" s="96"/>
    </row>
    <row r="12" spans="1:25" x14ac:dyDescent="0.35">
      <c r="A12" s="88" t="s">
        <v>53</v>
      </c>
      <c r="B12" s="88"/>
      <c r="C12" s="88"/>
      <c r="K12" s="88" t="s">
        <v>33</v>
      </c>
      <c r="L12" s="88"/>
      <c r="M12" s="88"/>
      <c r="R12" s="64"/>
      <c r="S12" s="80">
        <f>D10</f>
        <v>17.737193732638907</v>
      </c>
      <c r="T12" s="36">
        <v>14</v>
      </c>
      <c r="U12" s="36">
        <v>15</v>
      </c>
      <c r="V12" s="36">
        <v>16</v>
      </c>
      <c r="W12" s="36">
        <v>17</v>
      </c>
      <c r="X12" s="36">
        <v>18</v>
      </c>
      <c r="Y12" s="65">
        <v>19</v>
      </c>
    </row>
    <row r="13" spans="1:25" x14ac:dyDescent="0.35">
      <c r="A13" s="32" t="s">
        <v>34</v>
      </c>
      <c r="B13" s="32" t="s">
        <v>35</v>
      </c>
      <c r="C13" s="32" t="s">
        <v>36</v>
      </c>
      <c r="K13" s="32" t="s">
        <v>34</v>
      </c>
      <c r="L13" s="32" t="s">
        <v>35</v>
      </c>
      <c r="M13" s="32" t="s">
        <v>36</v>
      </c>
      <c r="R13" s="93" t="s">
        <v>51</v>
      </c>
      <c r="S13">
        <v>1</v>
      </c>
      <c r="T13" s="70">
        <f t="dataTable" ref="T13:Y17" dt2D="1" dtr="1" r1="B9" r2="B10"/>
        <v>34.198081117813999</v>
      </c>
      <c r="U13" s="70">
        <v>27.301700088710597</v>
      </c>
      <c r="V13" s="70">
        <v>22.681644107670877</v>
      </c>
      <c r="W13" s="70">
        <v>20.054331153532246</v>
      </c>
      <c r="X13" s="70">
        <v>19.068890515482682</v>
      </c>
      <c r="Y13" s="74">
        <v>19.361076281538239</v>
      </c>
    </row>
    <row r="14" spans="1:25" x14ac:dyDescent="0.35">
      <c r="A14" s="33">
        <v>0</v>
      </c>
      <c r="B14" s="33">
        <f>IF(A14&lt;=$B$10,POISSON($B$10-A14,$B$3*$B$4,0),0)</f>
        <v>0.17546736976785074</v>
      </c>
      <c r="C14" s="33">
        <f t="shared" ref="C14:C35" si="0">A14*B14</f>
        <v>0</v>
      </c>
      <c r="E14" s="31" t="s">
        <v>37</v>
      </c>
      <c r="F14" s="36">
        <f>SUM(C14:C35)</f>
        <v>0.43684356377404115</v>
      </c>
      <c r="K14" s="33">
        <v>0</v>
      </c>
      <c r="L14" s="33">
        <f t="shared" ref="L14:L34" si="1">IF(K14&lt;=$B$9,POISSON($B$9-K14,$B$3*$F$16,0),0)</f>
        <v>6.1820861097608891E-2</v>
      </c>
      <c r="M14" s="33">
        <f t="shared" ref="M14:M34" si="2">K14*L14</f>
        <v>0</v>
      </c>
      <c r="O14" s="31" t="s">
        <v>37</v>
      </c>
      <c r="P14" s="36">
        <f>SUM(M14:M34)</f>
        <v>3.8505860388427835</v>
      </c>
      <c r="R14" s="93"/>
      <c r="S14">
        <v>2</v>
      </c>
      <c r="T14" s="70">
        <v>26.423675949941089</v>
      </c>
      <c r="U14" s="70">
        <v>21.840758530702516</v>
      </c>
      <c r="V14" s="70">
        <v>19.30739254862938</v>
      </c>
      <c r="W14" s="70">
        <v>18.445328883171229</v>
      </c>
      <c r="X14" s="18">
        <v>18.865956873065798</v>
      </c>
      <c r="Y14" s="71">
        <v>20.216334333977876</v>
      </c>
    </row>
    <row r="15" spans="1:25" x14ac:dyDescent="0.35">
      <c r="A15" s="33">
        <f>A14+1</f>
        <v>1</v>
      </c>
      <c r="B15" s="33">
        <f t="shared" ref="B15:B35" si="3">IF(A15&lt;=$B$10,POISSON($B$10-A15,$B$3*$B$4,0),0)</f>
        <v>0.14037389581428059</v>
      </c>
      <c r="C15" s="33">
        <f t="shared" si="0"/>
        <v>0.14037389581428059</v>
      </c>
      <c r="E15" s="31" t="s">
        <v>38</v>
      </c>
      <c r="F15" s="36">
        <f>F14-(B10-B4*B3)</f>
        <v>1.4368435637740411</v>
      </c>
      <c r="K15" s="33">
        <f>K14+1</f>
        <v>1</v>
      </c>
      <c r="L15" s="33">
        <f>IF(K15&lt;=$B$9,POISSON($B$9-K15,$B$3*$F$16,0),0)</f>
        <v>8.1081192664152341E-2</v>
      </c>
      <c r="M15" s="33">
        <f>K15*L15</f>
        <v>8.1081192664152341E-2</v>
      </c>
      <c r="O15" s="31" t="s">
        <v>38</v>
      </c>
      <c r="P15" s="36">
        <f>P14-(B9-B3*F16)</f>
        <v>0.28742960261682571</v>
      </c>
      <c r="R15" s="93"/>
      <c r="S15">
        <v>3</v>
      </c>
      <c r="T15" s="70">
        <v>21.438943319800362</v>
      </c>
      <c r="U15" s="70">
        <v>18.8329171349537</v>
      </c>
      <c r="V15" s="18">
        <v>17.962318733444924</v>
      </c>
      <c r="W15" s="18">
        <v>18.411927239491668</v>
      </c>
      <c r="X15" s="70">
        <v>19.806789730069312</v>
      </c>
      <c r="Y15" s="71">
        <v>21.840844394602851</v>
      </c>
    </row>
    <row r="16" spans="1:25" ht="15" thickBot="1" x14ac:dyDescent="0.4">
      <c r="A16" s="33">
        <f t="shared" ref="A16:A35" si="4">A15+1</f>
        <v>2</v>
      </c>
      <c r="B16" s="33">
        <f t="shared" si="3"/>
        <v>8.4224337488568335E-2</v>
      </c>
      <c r="C16" s="33">
        <f t="shared" si="0"/>
        <v>0.16844867497713667</v>
      </c>
      <c r="E16" s="31" t="s">
        <v>54</v>
      </c>
      <c r="F16" s="26">
        <f>B5+F15/B3</f>
        <v>2.2873687127548084</v>
      </c>
      <c r="K16" s="33">
        <f t="shared" ref="K16:K34" si="5">K15+1</f>
        <v>2</v>
      </c>
      <c r="L16" s="33">
        <f t="shared" si="1"/>
        <v>9.9252620792475807E-2</v>
      </c>
      <c r="M16" s="33">
        <f t="shared" si="2"/>
        <v>0.19850524158495161</v>
      </c>
      <c r="R16" s="93"/>
      <c r="S16">
        <v>4</v>
      </c>
      <c r="T16" s="70">
        <v>18.867609133113582</v>
      </c>
      <c r="U16" s="75">
        <v>17.737193732638907</v>
      </c>
      <c r="V16" s="70">
        <v>18.02865813740928</v>
      </c>
      <c r="W16" s="70">
        <v>19.336486098371896</v>
      </c>
      <c r="X16" s="70">
        <v>21.328078235575283</v>
      </c>
      <c r="Y16" s="71">
        <v>23.754120590455194</v>
      </c>
    </row>
    <row r="17" spans="1:25" ht="15" thickBot="1" x14ac:dyDescent="0.4">
      <c r="A17" s="33">
        <f t="shared" si="4"/>
        <v>3</v>
      </c>
      <c r="B17" s="33">
        <f t="shared" si="3"/>
        <v>3.368973499542733E-2</v>
      </c>
      <c r="C17" s="33">
        <f t="shared" si="0"/>
        <v>0.101069204986282</v>
      </c>
      <c r="K17" s="33">
        <f t="shared" si="5"/>
        <v>3</v>
      </c>
      <c r="L17" s="33">
        <f>IF(K17&lt;=$B$9,POISSON($B$9-K17,$B$3*$F$16,0),0)</f>
        <v>0.1128181970057834</v>
      </c>
      <c r="M17" s="33">
        <f t="shared" si="2"/>
        <v>0.3384545910173502</v>
      </c>
      <c r="O17" s="89" t="s">
        <v>55</v>
      </c>
      <c r="P17" s="90"/>
      <c r="R17" s="94"/>
      <c r="S17" s="5">
        <v>5</v>
      </c>
      <c r="T17" s="76">
        <v>17.97969943441333</v>
      </c>
      <c r="U17" s="72">
        <v>17.824512134417777</v>
      </c>
      <c r="V17" s="72">
        <v>18.841788851008793</v>
      </c>
      <c r="W17" s="72">
        <v>20.656145945821937</v>
      </c>
      <c r="X17" s="72">
        <v>22.980509615312922</v>
      </c>
      <c r="Y17" s="73">
        <v>25.613068468575829</v>
      </c>
    </row>
    <row r="18" spans="1:25" ht="15" thickBot="1" x14ac:dyDescent="0.4">
      <c r="A18" s="33">
        <f t="shared" si="4"/>
        <v>4</v>
      </c>
      <c r="B18" s="33">
        <f t="shared" si="3"/>
        <v>6.737946999085467E-3</v>
      </c>
      <c r="C18" s="33">
        <f t="shared" si="0"/>
        <v>2.6951787996341868E-2</v>
      </c>
      <c r="E18" s="89" t="s">
        <v>59</v>
      </c>
      <c r="F18" s="90"/>
      <c r="K18" s="33">
        <f t="shared" si="5"/>
        <v>4</v>
      </c>
      <c r="L18" s="33">
        <f t="shared" si="1"/>
        <v>0.11837342676939218</v>
      </c>
      <c r="M18" s="33">
        <f t="shared" si="2"/>
        <v>0.47349370707756872</v>
      </c>
      <c r="O18" s="91">
        <f>P14*B7+P15*B8</f>
        <v>17.300350168864867</v>
      </c>
      <c r="P18" s="92"/>
    </row>
    <row r="19" spans="1:25" ht="19" thickBot="1" x14ac:dyDescent="0.5">
      <c r="A19" s="33">
        <f t="shared" si="4"/>
        <v>5</v>
      </c>
      <c r="B19" s="33">
        <f t="shared" si="3"/>
        <v>0</v>
      </c>
      <c r="C19" s="33">
        <f t="shared" si="0"/>
        <v>0</v>
      </c>
      <c r="E19" s="91">
        <f>B6*F14</f>
        <v>0.43684356377404115</v>
      </c>
      <c r="F19" s="92"/>
      <c r="K19" s="33">
        <f t="shared" si="5"/>
        <v>5</v>
      </c>
      <c r="L19" s="33">
        <f t="shared" si="1"/>
        <v>0.11385201582958712</v>
      </c>
      <c r="M19" s="33">
        <f>K19*L19</f>
        <v>0.56926007914793564</v>
      </c>
      <c r="R19" s="84" t="s">
        <v>64</v>
      </c>
      <c r="S19" s="85">
        <f>MIN(T13:Y17)</f>
        <v>17.737193732638907</v>
      </c>
    </row>
    <row r="20" spans="1:25" x14ac:dyDescent="0.35">
      <c r="A20" s="33">
        <f t="shared" si="4"/>
        <v>6</v>
      </c>
      <c r="B20" s="33">
        <f t="shared" si="3"/>
        <v>0</v>
      </c>
      <c r="C20" s="33">
        <f t="shared" si="0"/>
        <v>0</v>
      </c>
      <c r="K20" s="33">
        <f t="shared" si="5"/>
        <v>6</v>
      </c>
      <c r="L20" s="33">
        <f t="shared" si="1"/>
        <v>9.9548459498222858E-2</v>
      </c>
      <c r="M20" s="33">
        <f t="shared" si="2"/>
        <v>0.59729075698933709</v>
      </c>
    </row>
    <row r="21" spans="1:25" ht="13.9" customHeight="1" x14ac:dyDescent="0.35">
      <c r="A21" s="33">
        <f t="shared" si="4"/>
        <v>7</v>
      </c>
      <c r="B21" s="33">
        <f t="shared" si="3"/>
        <v>0</v>
      </c>
      <c r="C21" s="33">
        <f t="shared" si="0"/>
        <v>0</v>
      </c>
      <c r="E21" s="30"/>
      <c r="F21" s="30"/>
      <c r="K21" s="33">
        <f t="shared" si="5"/>
        <v>7</v>
      </c>
      <c r="L21" s="33">
        <f t="shared" si="1"/>
        <v>7.8337710093531798E-2</v>
      </c>
      <c r="M21" s="33">
        <f t="shared" si="2"/>
        <v>0.54836397065472253</v>
      </c>
    </row>
    <row r="22" spans="1:25" x14ac:dyDescent="0.35">
      <c r="A22" s="33">
        <f t="shared" si="4"/>
        <v>8</v>
      </c>
      <c r="B22" s="33">
        <f t="shared" si="3"/>
        <v>0</v>
      </c>
      <c r="C22" s="33">
        <f t="shared" si="0"/>
        <v>0</v>
      </c>
      <c r="E22" s="66" t="s">
        <v>63</v>
      </c>
      <c r="F22" s="67" t="s">
        <v>41</v>
      </c>
      <c r="G22" s="67" t="s">
        <v>43</v>
      </c>
      <c r="K22" s="33">
        <f>K21+1</f>
        <v>8</v>
      </c>
      <c r="L22" s="33">
        <f t="shared" si="1"/>
        <v>5.4796734540753747E-2</v>
      </c>
      <c r="M22" s="33">
        <f t="shared" si="2"/>
        <v>0.43837387632602998</v>
      </c>
    </row>
    <row r="23" spans="1:25" x14ac:dyDescent="0.35">
      <c r="A23" s="33">
        <f t="shared" si="4"/>
        <v>9</v>
      </c>
      <c r="B23" s="33">
        <f t="shared" si="3"/>
        <v>0</v>
      </c>
      <c r="C23" s="33">
        <f t="shared" si="0"/>
        <v>0</v>
      </c>
      <c r="E23" s="79">
        <f>D10</f>
        <v>17.737193732638907</v>
      </c>
      <c r="F23" s="33">
        <v>14</v>
      </c>
      <c r="G23" s="33">
        <v>19</v>
      </c>
      <c r="K23" s="33">
        <f t="shared" si="5"/>
        <v>9</v>
      </c>
      <c r="L23" s="33">
        <f t="shared" si="1"/>
        <v>3.353872418087879E-2</v>
      </c>
      <c r="M23" s="33">
        <f t="shared" si="2"/>
        <v>0.3018485176279091</v>
      </c>
    </row>
    <row r="24" spans="1:25" x14ac:dyDescent="0.35">
      <c r="A24" s="33">
        <f t="shared" si="4"/>
        <v>10</v>
      </c>
      <c r="B24" s="33">
        <f t="shared" si="3"/>
        <v>0</v>
      </c>
      <c r="C24" s="33">
        <f t="shared" si="0"/>
        <v>0</v>
      </c>
      <c r="E24" s="33">
        <v>0</v>
      </c>
      <c r="F24" s="39">
        <f t="dataTable" ref="F24:G31" dt2D="1" dtr="1" r1="B9" r2="B10" ca="1"/>
        <v>44.630338693552083</v>
      </c>
      <c r="G24" s="39">
        <v>19.752868517497472</v>
      </c>
      <c r="K24" s="33">
        <f t="shared" si="5"/>
        <v>10</v>
      </c>
      <c r="L24" s="33">
        <f t="shared" si="1"/>
        <v>1.7595094657294415E-2</v>
      </c>
      <c r="M24" s="33">
        <f t="shared" si="2"/>
        <v>0.17595094657294416</v>
      </c>
    </row>
    <row r="25" spans="1:25" x14ac:dyDescent="0.35">
      <c r="A25" s="33">
        <f t="shared" si="4"/>
        <v>11</v>
      </c>
      <c r="B25" s="33">
        <f t="shared" si="3"/>
        <v>0</v>
      </c>
      <c r="C25" s="33">
        <f t="shared" si="0"/>
        <v>0</v>
      </c>
      <c r="E25" s="62">
        <v>1</v>
      </c>
      <c r="F25" s="39">
        <v>34.198081117813999</v>
      </c>
      <c r="G25" s="40">
        <v>19.361076281538239</v>
      </c>
      <c r="K25" s="33">
        <f t="shared" si="5"/>
        <v>11</v>
      </c>
      <c r="L25" s="33">
        <f t="shared" si="1"/>
        <v>7.6922861448531612E-3</v>
      </c>
      <c r="M25" s="33">
        <f t="shared" si="2"/>
        <v>8.4615147593384774E-2</v>
      </c>
    </row>
    <row r="26" spans="1:25" x14ac:dyDescent="0.35">
      <c r="A26" s="33">
        <f t="shared" si="4"/>
        <v>12</v>
      </c>
      <c r="B26" s="33">
        <f t="shared" si="3"/>
        <v>0</v>
      </c>
      <c r="C26" s="33">
        <f t="shared" si="0"/>
        <v>0</v>
      </c>
      <c r="E26" s="33">
        <v>2</v>
      </c>
      <c r="F26" s="39">
        <v>26.423675949941089</v>
      </c>
      <c r="G26" s="39">
        <v>20.216334333977876</v>
      </c>
      <c r="K26" s="33">
        <f t="shared" si="5"/>
        <v>12</v>
      </c>
      <c r="L26" s="33">
        <f t="shared" si="1"/>
        <v>2.6903528414844472E-3</v>
      </c>
      <c r="M26" s="33">
        <f t="shared" si="2"/>
        <v>3.2284234097813364E-2</v>
      </c>
    </row>
    <row r="27" spans="1:25" x14ac:dyDescent="0.35">
      <c r="A27" s="33">
        <f t="shared" si="4"/>
        <v>13</v>
      </c>
      <c r="B27" s="33">
        <f t="shared" si="3"/>
        <v>0</v>
      </c>
      <c r="C27" s="33">
        <f t="shared" si="0"/>
        <v>0</v>
      </c>
      <c r="E27" s="33">
        <v>3</v>
      </c>
      <c r="F27" s="39">
        <v>21.438943319800362</v>
      </c>
      <c r="G27" s="39">
        <v>21.840844394602851</v>
      </c>
      <c r="K27" s="33">
        <f t="shared" si="5"/>
        <v>13</v>
      </c>
      <c r="L27" s="33">
        <f t="shared" si="1"/>
        <v>7.057068219432723E-4</v>
      </c>
      <c r="M27" s="33">
        <f t="shared" si="2"/>
        <v>9.1741886852625392E-3</v>
      </c>
    </row>
    <row r="28" spans="1:25" x14ac:dyDescent="0.35">
      <c r="A28" s="33">
        <f t="shared" si="4"/>
        <v>14</v>
      </c>
      <c r="B28" s="33">
        <f t="shared" si="3"/>
        <v>0</v>
      </c>
      <c r="C28" s="33">
        <f t="shared" si="0"/>
        <v>0</v>
      </c>
      <c r="E28" s="33">
        <v>4</v>
      </c>
      <c r="F28" s="39">
        <v>18.867609133113582</v>
      </c>
      <c r="G28" s="39">
        <v>23.754120590455194</v>
      </c>
      <c r="K28" s="33">
        <f t="shared" si="5"/>
        <v>14</v>
      </c>
      <c r="L28" s="33">
        <f t="shared" si="1"/>
        <v>1.2340936867906167E-4</v>
      </c>
      <c r="M28" s="33">
        <f t="shared" si="2"/>
        <v>1.7277311615068634E-3</v>
      </c>
    </row>
    <row r="29" spans="1:25" x14ac:dyDescent="0.35">
      <c r="A29" s="33">
        <f t="shared" si="4"/>
        <v>15</v>
      </c>
      <c r="B29" s="33">
        <f t="shared" si="3"/>
        <v>0</v>
      </c>
      <c r="C29" s="33">
        <f t="shared" si="0"/>
        <v>0</v>
      </c>
      <c r="E29" s="62">
        <v>5</v>
      </c>
      <c r="F29" s="40">
        <v>17.97969943441333</v>
      </c>
      <c r="G29" s="39">
        <v>25.613068468575829</v>
      </c>
      <c r="K29" s="33">
        <f t="shared" si="5"/>
        <v>15</v>
      </c>
      <c r="L29" s="33">
        <f t="shared" si="1"/>
        <v>1.0790509461015821E-5</v>
      </c>
      <c r="M29" s="33">
        <f t="shared" si="2"/>
        <v>1.6185764191523731E-4</v>
      </c>
    </row>
    <row r="30" spans="1:25" x14ac:dyDescent="0.35">
      <c r="A30" s="33">
        <f t="shared" si="4"/>
        <v>16</v>
      </c>
      <c r="B30" s="33">
        <f t="shared" si="3"/>
        <v>0</v>
      </c>
      <c r="C30" s="33">
        <f t="shared" si="0"/>
        <v>0</v>
      </c>
      <c r="E30" s="33">
        <v>6</v>
      </c>
      <c r="F30" s="39">
        <v>18.064626698232512</v>
      </c>
      <c r="G30" s="39">
        <v>27.260934422935215</v>
      </c>
      <c r="K30" s="33">
        <f t="shared" si="5"/>
        <v>16</v>
      </c>
      <c r="L30" s="33">
        <f t="shared" si="1"/>
        <v>0</v>
      </c>
      <c r="M30" s="33">
        <f t="shared" si="2"/>
        <v>0</v>
      </c>
    </row>
    <row r="31" spans="1:25" x14ac:dyDescent="0.35">
      <c r="A31" s="33">
        <f t="shared" si="4"/>
        <v>17</v>
      </c>
      <c r="B31" s="33">
        <f t="shared" si="3"/>
        <v>0</v>
      </c>
      <c r="C31" s="33">
        <f t="shared" si="0"/>
        <v>0</v>
      </c>
      <c r="E31" s="33">
        <v>7</v>
      </c>
      <c r="F31" s="39">
        <v>18.641118836319787</v>
      </c>
      <c r="G31" s="39">
        <v>28.680313802807962</v>
      </c>
      <c r="K31" s="33">
        <f t="shared" si="5"/>
        <v>17</v>
      </c>
      <c r="L31" s="33">
        <f t="shared" si="1"/>
        <v>0</v>
      </c>
      <c r="M31" s="33">
        <f t="shared" si="2"/>
        <v>0</v>
      </c>
    </row>
    <row r="32" spans="1:25" x14ac:dyDescent="0.35">
      <c r="A32" s="33">
        <f t="shared" si="4"/>
        <v>18</v>
      </c>
      <c r="B32" s="33">
        <f t="shared" si="3"/>
        <v>0</v>
      </c>
      <c r="C32" s="33">
        <f t="shared" si="0"/>
        <v>0</v>
      </c>
      <c r="K32" s="33">
        <f t="shared" si="5"/>
        <v>18</v>
      </c>
      <c r="L32" s="33">
        <f t="shared" si="1"/>
        <v>0</v>
      </c>
      <c r="M32" s="33">
        <f t="shared" si="2"/>
        <v>0</v>
      </c>
    </row>
    <row r="33" spans="1:13" x14ac:dyDescent="0.35">
      <c r="A33" s="33">
        <f t="shared" si="4"/>
        <v>19</v>
      </c>
      <c r="B33" s="33">
        <f t="shared" si="3"/>
        <v>0</v>
      </c>
      <c r="C33" s="33">
        <f t="shared" si="0"/>
        <v>0</v>
      </c>
      <c r="K33" s="33">
        <f t="shared" si="5"/>
        <v>19</v>
      </c>
      <c r="L33" s="33">
        <f t="shared" si="1"/>
        <v>0</v>
      </c>
      <c r="M33" s="33">
        <f t="shared" si="2"/>
        <v>0</v>
      </c>
    </row>
    <row r="34" spans="1:13" x14ac:dyDescent="0.35">
      <c r="A34" s="33">
        <f t="shared" si="4"/>
        <v>20</v>
      </c>
      <c r="B34" s="33">
        <f t="shared" si="3"/>
        <v>0</v>
      </c>
      <c r="C34" s="33">
        <f t="shared" si="0"/>
        <v>0</v>
      </c>
      <c r="K34" s="33">
        <f t="shared" si="5"/>
        <v>20</v>
      </c>
      <c r="L34" s="33">
        <f t="shared" si="1"/>
        <v>0</v>
      </c>
      <c r="M34" s="33">
        <f t="shared" si="2"/>
        <v>0</v>
      </c>
    </row>
    <row r="35" spans="1:13" x14ac:dyDescent="0.35">
      <c r="A35" s="33">
        <f t="shared" si="4"/>
        <v>21</v>
      </c>
      <c r="B35" s="33">
        <f t="shared" si="3"/>
        <v>0</v>
      </c>
      <c r="C35" s="33">
        <f t="shared" si="0"/>
        <v>0</v>
      </c>
      <c r="K35" s="33"/>
      <c r="L35" s="33"/>
      <c r="M35" s="33"/>
    </row>
    <row r="36" spans="1:13" x14ac:dyDescent="0.35">
      <c r="A36" s="33"/>
      <c r="B36" s="33"/>
      <c r="C36" s="33"/>
      <c r="K36" s="33"/>
      <c r="L36" s="33"/>
      <c r="M36" s="33"/>
    </row>
  </sheetData>
  <mergeCells count="9">
    <mergeCell ref="T11:Y11"/>
    <mergeCell ref="R11:S11"/>
    <mergeCell ref="A12:C12"/>
    <mergeCell ref="K12:M12"/>
    <mergeCell ref="E18:F18"/>
    <mergeCell ref="E19:F19"/>
    <mergeCell ref="O17:P17"/>
    <mergeCell ref="O18:P18"/>
    <mergeCell ref="R13:R17"/>
  </mergeCells>
  <pageMargins left="0.7" right="0.7" top="0.75" bottom="0.75" header="0.3" footer="0.3"/>
  <pageSetup paperSize="9" scale="84" orientation="landscape" r:id="rId1"/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autoPict="0" r:id="rId5">
            <anchor moveWithCells="1" sizeWithCells="1">
              <from>
                <xdr:col>4</xdr:col>
                <xdr:colOff>184150</xdr:colOff>
                <xdr:row>10</xdr:row>
                <xdr:rowOff>69850</xdr:rowOff>
              </from>
              <to>
                <xdr:col>5</xdr:col>
                <xdr:colOff>723900</xdr:colOff>
                <xdr:row>13</xdr:row>
                <xdr:rowOff>38100</xdr:rowOff>
              </to>
            </anchor>
          </objectPr>
        </oleObject>
      </mc:Choice>
      <mc:Fallback>
        <oleObject progId="Equation.3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 2.a)</vt:lpstr>
      <vt:lpstr>Ex 2.b)</vt:lpstr>
      <vt:lpstr>Ex 3) Bounds</vt:lpstr>
      <vt:lpstr>Ex 3) 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Lee</dc:creator>
  <cp:lastModifiedBy>Patrick Helm</cp:lastModifiedBy>
  <dcterms:created xsi:type="dcterms:W3CDTF">2020-06-14T17:27:20Z</dcterms:created>
  <dcterms:modified xsi:type="dcterms:W3CDTF">2025-06-23T17:21:46Z</dcterms:modified>
</cp:coreProperties>
</file>