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4E4600B0-5A4B-49C1-A395-FEB7B83C8BCE}" xr6:coauthVersionLast="47" xr6:coauthVersionMax="47" xr10:uidLastSave="{00000000-0000-0000-0000-000000000000}"/>
  <bookViews>
    <workbookView xWindow="-110" yWindow="-110" windowWidth="19420" windowHeight="11020" firstSheet="4" activeTab="6" xr2:uid="{18D152B2-CB14-43DA-9FA1-CFC42B950FA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Top performers comparison" sheetId="81" r:id="rId6"/>
    <sheet name="Summary" sheetId="79" r:id="rId7"/>
    <sheet name="Sheet3" sheetId="71" state="hidden" r:id="rId8"/>
  </sheets>
  <definedNames>
    <definedName name="_xlnm.Print_Area" localSheetId="6">Summary!$A$1:$R$81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5" i="78" l="1"/>
  <c r="R67" i="78"/>
  <c r="O159" i="78"/>
  <c r="T67" i="78"/>
  <c r="T70" i="78" s="1"/>
  <c r="M215" i="78"/>
  <c r="N215" i="78"/>
  <c r="O152" i="78"/>
  <c r="O153" i="78"/>
  <c r="O154" i="78"/>
  <c r="O155" i="78"/>
  <c r="O156" i="78"/>
  <c r="O157" i="78"/>
  <c r="O145" i="78"/>
  <c r="O146" i="78"/>
  <c r="O147" i="78"/>
  <c r="O148" i="78"/>
  <c r="O149" i="78"/>
  <c r="O150" i="78"/>
  <c r="O151" i="78"/>
  <c r="O144" i="78"/>
  <c r="P74" i="78"/>
  <c r="M70" i="78"/>
  <c r="L70" i="78"/>
  <c r="P65" i="78"/>
  <c r="P70" i="78"/>
  <c r="N44" i="79"/>
  <c r="N43" i="79"/>
  <c r="N45" i="79"/>
  <c r="N46" i="79"/>
  <c r="N42" i="79"/>
  <c r="N38" i="79"/>
  <c r="N37" i="79"/>
  <c r="N35" i="79"/>
  <c r="N34" i="79"/>
  <c r="N52" i="79"/>
  <c r="N53" i="79"/>
  <c r="N54" i="79"/>
  <c r="N55" i="79"/>
  <c r="N51" i="79"/>
  <c r="N36" i="79"/>
  <c r="Q34" i="79"/>
  <c r="K34" i="79"/>
  <c r="M51" i="79"/>
  <c r="B14" i="79"/>
  <c r="B12" i="79"/>
  <c r="B8" i="79"/>
  <c r="B6" i="79"/>
  <c r="E8" i="79"/>
  <c r="E6" i="79"/>
  <c r="D34" i="79"/>
  <c r="E34" i="79"/>
  <c r="F34" i="79"/>
  <c r="G34" i="79"/>
  <c r="H34" i="79"/>
  <c r="D35" i="79"/>
  <c r="E35" i="79"/>
  <c r="F35" i="79"/>
  <c r="G35" i="79"/>
  <c r="H35" i="79"/>
  <c r="D36" i="79"/>
  <c r="E36" i="79"/>
  <c r="F36" i="79"/>
  <c r="G36" i="79"/>
  <c r="H36" i="79"/>
  <c r="D37" i="79"/>
  <c r="E37" i="79"/>
  <c r="F37" i="79"/>
  <c r="G37" i="79"/>
  <c r="H37" i="79"/>
  <c r="C35" i="79"/>
  <c r="C36" i="79"/>
  <c r="C37" i="79"/>
  <c r="C34" i="79"/>
  <c r="C46" i="79"/>
  <c r="C42" i="79"/>
  <c r="D42" i="79"/>
  <c r="E42" i="79"/>
  <c r="F42" i="79"/>
  <c r="G42" i="79"/>
  <c r="H42" i="79"/>
  <c r="C43" i="79"/>
  <c r="D43" i="79"/>
  <c r="E43" i="79"/>
  <c r="F43" i="79"/>
  <c r="G43" i="79"/>
  <c r="H43" i="79"/>
  <c r="C44" i="79"/>
  <c r="D44" i="79"/>
  <c r="E44" i="79"/>
  <c r="F44" i="79"/>
  <c r="G44" i="79"/>
  <c r="H44" i="79"/>
  <c r="C45" i="79"/>
  <c r="D45" i="79"/>
  <c r="E45" i="79"/>
  <c r="F45" i="79"/>
  <c r="G45" i="79"/>
  <c r="H45" i="79"/>
  <c r="E14" i="79"/>
  <c r="Y11" i="81"/>
  <c r="V11" i="81"/>
  <c r="C49" i="81"/>
  <c r="D49" i="81"/>
  <c r="E49" i="81"/>
  <c r="F49" i="81"/>
  <c r="G49" i="81"/>
  <c r="H49" i="81"/>
  <c r="H70" i="81"/>
  <c r="G70" i="81"/>
  <c r="F70" i="81"/>
  <c r="E70" i="81"/>
  <c r="D70" i="81"/>
  <c r="C70" i="81"/>
  <c r="H69" i="81"/>
  <c r="G69" i="81"/>
  <c r="F69" i="81"/>
  <c r="E69" i="81"/>
  <c r="D69" i="81"/>
  <c r="C69" i="81"/>
  <c r="H68" i="81"/>
  <c r="G68" i="81"/>
  <c r="F68" i="81"/>
  <c r="E68" i="81"/>
  <c r="D68" i="81"/>
  <c r="C68" i="81"/>
  <c r="H67" i="81"/>
  <c r="H71" i="81" s="1"/>
  <c r="G67" i="81"/>
  <c r="F67" i="81"/>
  <c r="E67" i="81"/>
  <c r="D67" i="81"/>
  <c r="C67" i="81"/>
  <c r="H50" i="81"/>
  <c r="H51" i="81"/>
  <c r="H60" i="81" s="1"/>
  <c r="H52" i="81"/>
  <c r="H61" i="81" s="1"/>
  <c r="D50" i="81"/>
  <c r="D59" i="81" s="1"/>
  <c r="E50" i="81"/>
  <c r="F50" i="81"/>
  <c r="F59" i="81" s="1"/>
  <c r="G50" i="81"/>
  <c r="D51" i="81"/>
  <c r="E51" i="81"/>
  <c r="F51" i="81"/>
  <c r="G51" i="81"/>
  <c r="D52" i="81"/>
  <c r="E52" i="81"/>
  <c r="E61" i="81" s="1"/>
  <c r="F52" i="81"/>
  <c r="F61" i="81" s="1"/>
  <c r="G52" i="81"/>
  <c r="G61" i="81" s="1"/>
  <c r="C50" i="81"/>
  <c r="C59" i="81" s="1"/>
  <c r="C51" i="81"/>
  <c r="C60" i="81" s="1"/>
  <c r="C52" i="81"/>
  <c r="X9" i="81"/>
  <c r="Y9" i="81" s="1"/>
  <c r="U9" i="81"/>
  <c r="V9" i="81" s="1"/>
  <c r="X8" i="81"/>
  <c r="Y8" i="81" s="1"/>
  <c r="U8" i="81"/>
  <c r="V8" i="81" s="1"/>
  <c r="X7" i="81"/>
  <c r="Y7" i="81" s="1"/>
  <c r="U7" i="81"/>
  <c r="V7" i="81" s="1"/>
  <c r="X6" i="81"/>
  <c r="Y6" i="81" s="1"/>
  <c r="U6" i="81"/>
  <c r="E12" i="79"/>
  <c r="T68" i="78"/>
  <c r="D144" i="81"/>
  <c r="E144" i="81"/>
  <c r="F144" i="81"/>
  <c r="G144" i="81"/>
  <c r="H144" i="81"/>
  <c r="D145" i="81"/>
  <c r="E145" i="81"/>
  <c r="F145" i="81"/>
  <c r="G145" i="81"/>
  <c r="H145" i="81"/>
  <c r="D146" i="81"/>
  <c r="E146" i="81"/>
  <c r="F146" i="81"/>
  <c r="G146" i="81"/>
  <c r="H146" i="81"/>
  <c r="D147" i="81"/>
  <c r="E147" i="81"/>
  <c r="F147" i="81"/>
  <c r="G147" i="81"/>
  <c r="H147" i="81"/>
  <c r="C145" i="81"/>
  <c r="C146" i="81"/>
  <c r="C147" i="81"/>
  <c r="C144" i="81"/>
  <c r="Q194" i="78"/>
  <c r="P194" i="78"/>
  <c r="Q244" i="78"/>
  <c r="Q245" i="78"/>
  <c r="Q246" i="78"/>
  <c r="Q247" i="78"/>
  <c r="Q248" i="78"/>
  <c r="Q249" i="78"/>
  <c r="Q250" i="78"/>
  <c r="Q243" i="78"/>
  <c r="Q209" i="78"/>
  <c r="P209" i="78"/>
  <c r="P247" i="78"/>
  <c r="P244" i="78"/>
  <c r="P245" i="78"/>
  <c r="P246" i="78"/>
  <c r="P248" i="78"/>
  <c r="P249" i="78"/>
  <c r="P250" i="78"/>
  <c r="P243" i="78"/>
  <c r="O244" i="78"/>
  <c r="N243" i="78"/>
  <c r="O245" i="78"/>
  <c r="O246" i="78"/>
  <c r="O247" i="78"/>
  <c r="O248" i="78"/>
  <c r="O249" i="78"/>
  <c r="N249" i="78" s="1"/>
  <c r="O250" i="78"/>
  <c r="O243" i="78"/>
  <c r="I243" i="78"/>
  <c r="O252" i="78"/>
  <c r="N244" i="78"/>
  <c r="N252" i="78" s="1"/>
  <c r="N245" i="78"/>
  <c r="N246" i="78"/>
  <c r="N247" i="78"/>
  <c r="N248" i="78"/>
  <c r="N250" i="78"/>
  <c r="M252" i="78"/>
  <c r="M244" i="78"/>
  <c r="M245" i="78"/>
  <c r="M246" i="78"/>
  <c r="M247" i="78"/>
  <c r="M248" i="78"/>
  <c r="M249" i="78"/>
  <c r="M250" i="78"/>
  <c r="M243" i="78"/>
  <c r="J244" i="78"/>
  <c r="J245" i="78"/>
  <c r="J246" i="78"/>
  <c r="J247" i="78"/>
  <c r="J248" i="78"/>
  <c r="J249" i="78"/>
  <c r="J250" i="78"/>
  <c r="J243" i="78"/>
  <c r="J194" i="78"/>
  <c r="K244" i="78"/>
  <c r="K245" i="78"/>
  <c r="K246" i="78"/>
  <c r="K247" i="78"/>
  <c r="K248" i="78"/>
  <c r="K249" i="78"/>
  <c r="K250" i="78"/>
  <c r="K243" i="78"/>
  <c r="I252" i="78"/>
  <c r="I244" i="78"/>
  <c r="I245" i="78"/>
  <c r="I246" i="78"/>
  <c r="I247" i="78"/>
  <c r="I248" i="78"/>
  <c r="I249" i="78"/>
  <c r="I250" i="78"/>
  <c r="O194" i="78"/>
  <c r="N194" i="78"/>
  <c r="M194" i="78"/>
  <c r="I194" i="78"/>
  <c r="J229" i="78"/>
  <c r="J230" i="78"/>
  <c r="J231" i="78"/>
  <c r="J232" i="78"/>
  <c r="J233" i="78"/>
  <c r="J234" i="78"/>
  <c r="J235" i="78"/>
  <c r="J228" i="78"/>
  <c r="N214" i="78"/>
  <c r="O198" i="78"/>
  <c r="O209" i="78"/>
  <c r="I215" i="78"/>
  <c r="O215" i="78"/>
  <c r="X153" i="78"/>
  <c r="M104" i="78"/>
  <c r="M97" i="78"/>
  <c r="G65" i="78"/>
  <c r="G66" i="78"/>
  <c r="G67" i="78"/>
  <c r="G68" i="78"/>
  <c r="B71" i="78"/>
  <c r="C71" i="78"/>
  <c r="D71" i="78"/>
  <c r="E71" i="78"/>
  <c r="O195" i="78"/>
  <c r="P195" i="78" s="1"/>
  <c r="O196" i="78"/>
  <c r="P196" i="78" s="1"/>
  <c r="O197" i="78"/>
  <c r="P198" i="78"/>
  <c r="O199" i="78"/>
  <c r="P199" i="78" s="1"/>
  <c r="O200" i="78"/>
  <c r="P200" i="78" s="1"/>
  <c r="O201" i="78"/>
  <c r="P201" i="78" s="1"/>
  <c r="O202" i="78"/>
  <c r="P202" i="78" s="1"/>
  <c r="O203" i="78"/>
  <c r="P203" i="78" s="1"/>
  <c r="O204" i="78"/>
  <c r="P204" i="78" s="1"/>
  <c r="O205" i="78"/>
  <c r="P205" i="78" s="1"/>
  <c r="O206" i="78"/>
  <c r="P206" i="78" s="1"/>
  <c r="O207" i="78"/>
  <c r="P207" i="78" s="1"/>
  <c r="O208" i="78"/>
  <c r="P208" i="78" s="1"/>
  <c r="O210" i="78"/>
  <c r="P210" i="78" s="1"/>
  <c r="O211" i="78"/>
  <c r="P211" i="78" s="1"/>
  <c r="O212" i="78"/>
  <c r="P212" i="78" s="1"/>
  <c r="O213" i="78"/>
  <c r="P213" i="78" s="1"/>
  <c r="I195" i="78"/>
  <c r="J195" i="78" s="1"/>
  <c r="I196" i="78"/>
  <c r="J196" i="78" s="1"/>
  <c r="I197" i="78"/>
  <c r="J197" i="78" s="1"/>
  <c r="I198" i="78"/>
  <c r="J198" i="78" s="1"/>
  <c r="I199" i="78"/>
  <c r="J199" i="78" s="1"/>
  <c r="I200" i="78"/>
  <c r="J200" i="78" s="1"/>
  <c r="I201" i="78"/>
  <c r="J201" i="78" s="1"/>
  <c r="I202" i="78"/>
  <c r="J202" i="78" s="1"/>
  <c r="I203" i="78"/>
  <c r="J203" i="78" s="1"/>
  <c r="I204" i="78"/>
  <c r="J204" i="78" s="1"/>
  <c r="I205" i="78"/>
  <c r="J205" i="78" s="1"/>
  <c r="I206" i="78"/>
  <c r="J206" i="78" s="1"/>
  <c r="I207" i="78"/>
  <c r="J207" i="78" s="1"/>
  <c r="I208" i="78"/>
  <c r="J208" i="78" s="1"/>
  <c r="I209" i="78"/>
  <c r="J209" i="78" s="1"/>
  <c r="I210" i="78"/>
  <c r="J210" i="78" s="1"/>
  <c r="I211" i="78"/>
  <c r="J211" i="78" s="1"/>
  <c r="I212" i="78"/>
  <c r="J212" i="78" s="1"/>
  <c r="I213" i="78"/>
  <c r="J213" i="78" s="1"/>
  <c r="J168" i="78"/>
  <c r="J169" i="78"/>
  <c r="J170" i="78"/>
  <c r="J171" i="78"/>
  <c r="J172" i="78"/>
  <c r="J173" i="78"/>
  <c r="J174" i="78"/>
  <c r="J175" i="78"/>
  <c r="J176" i="78"/>
  <c r="J177" i="78"/>
  <c r="J178" i="78"/>
  <c r="J179" i="78"/>
  <c r="J180" i="78"/>
  <c r="J181" i="78"/>
  <c r="J182" i="78"/>
  <c r="J183" i="78"/>
  <c r="J184" i="78"/>
  <c r="J185" i="78"/>
  <c r="J186" i="78"/>
  <c r="J167" i="78"/>
  <c r="P145" i="78"/>
  <c r="Q145" i="78" s="1"/>
  <c r="P146" i="78"/>
  <c r="P147" i="78"/>
  <c r="Q147" i="78" s="1"/>
  <c r="P148" i="78"/>
  <c r="Q148" i="78" s="1"/>
  <c r="P149" i="78"/>
  <c r="Q149" i="78" s="1"/>
  <c r="P150" i="78"/>
  <c r="Q150" i="78" s="1"/>
  <c r="P151" i="78"/>
  <c r="Q151" i="78" s="1"/>
  <c r="P152" i="78"/>
  <c r="Q152" i="78" s="1"/>
  <c r="P153" i="78"/>
  <c r="Q153" i="78" s="1"/>
  <c r="P154" i="78"/>
  <c r="Q154" i="78" s="1"/>
  <c r="P155" i="78"/>
  <c r="Q155" i="78" s="1"/>
  <c r="P156" i="78"/>
  <c r="Q156" i="78" s="1"/>
  <c r="P157" i="78"/>
  <c r="Q157" i="78" s="1"/>
  <c r="P144" i="78"/>
  <c r="Q144" i="78" s="1"/>
  <c r="J123" i="78"/>
  <c r="J124" i="78"/>
  <c r="J125" i="78"/>
  <c r="J126" i="78"/>
  <c r="J127" i="78"/>
  <c r="J128" i="78"/>
  <c r="J129" i="78"/>
  <c r="J130" i="78"/>
  <c r="J131" i="78"/>
  <c r="J132" i="78"/>
  <c r="J133" i="78"/>
  <c r="J134" i="78"/>
  <c r="J135" i="78"/>
  <c r="J122" i="78"/>
  <c r="J155" i="78"/>
  <c r="K155" i="78" s="1"/>
  <c r="J156" i="78"/>
  <c r="K156" i="78" s="1"/>
  <c r="J157" i="78"/>
  <c r="K157" i="78" s="1"/>
  <c r="J154" i="78"/>
  <c r="K154" i="78" s="1"/>
  <c r="J153" i="78"/>
  <c r="K153" i="78" s="1"/>
  <c r="J152" i="78"/>
  <c r="K152" i="78" s="1"/>
  <c r="J151" i="78"/>
  <c r="K151" i="78" s="1"/>
  <c r="J150" i="78"/>
  <c r="K150" i="78" s="1"/>
  <c r="J149" i="78"/>
  <c r="K149" i="78" s="1"/>
  <c r="J148" i="78"/>
  <c r="K148" i="78" s="1"/>
  <c r="J147" i="78"/>
  <c r="K147" i="78" s="1"/>
  <c r="J146" i="78"/>
  <c r="K146" i="78" s="1"/>
  <c r="J145" i="78"/>
  <c r="K145" i="78" s="1"/>
  <c r="J144" i="78"/>
  <c r="K144" i="78" s="1"/>
  <c r="H145" i="78"/>
  <c r="H146" i="78"/>
  <c r="H147" i="78"/>
  <c r="H148" i="78"/>
  <c r="H149" i="78"/>
  <c r="H150" i="78"/>
  <c r="H151" i="78"/>
  <c r="H152" i="78"/>
  <c r="H153" i="78"/>
  <c r="H154" i="78"/>
  <c r="H155" i="78"/>
  <c r="H156" i="78"/>
  <c r="H157" i="78"/>
  <c r="H144" i="78"/>
  <c r="I80" i="78"/>
  <c r="I81" i="78"/>
  <c r="I82" i="78"/>
  <c r="I83" i="78"/>
  <c r="I84" i="78"/>
  <c r="I85" i="78"/>
  <c r="I86" i="78"/>
  <c r="I87" i="78"/>
  <c r="I88" i="78"/>
  <c r="I89" i="78"/>
  <c r="I79" i="78"/>
  <c r="H98" i="78"/>
  <c r="H99" i="78"/>
  <c r="H100" i="78"/>
  <c r="H101" i="78"/>
  <c r="H102" i="78"/>
  <c r="H103" i="78"/>
  <c r="H104" i="78"/>
  <c r="H105" i="78"/>
  <c r="H106" i="78"/>
  <c r="H107" i="78"/>
  <c r="H97" i="78"/>
  <c r="M98" i="78"/>
  <c r="N98" i="78" s="1"/>
  <c r="M99" i="78"/>
  <c r="N99" i="78" s="1"/>
  <c r="M100" i="78"/>
  <c r="M101" i="78"/>
  <c r="N101" i="78" s="1"/>
  <c r="M102" i="78"/>
  <c r="N102" i="78" s="1"/>
  <c r="M103" i="78"/>
  <c r="N103" i="78" s="1"/>
  <c r="N104" i="78"/>
  <c r="M105" i="78"/>
  <c r="N105" i="78" s="1"/>
  <c r="M106" i="78"/>
  <c r="N106" i="78" s="1"/>
  <c r="M107" i="78"/>
  <c r="N107" i="78" s="1"/>
  <c r="N97" i="78"/>
  <c r="J98" i="78"/>
  <c r="K98" i="78" s="1"/>
  <c r="J99" i="78"/>
  <c r="K99" i="78" s="1"/>
  <c r="J100" i="78"/>
  <c r="K100" i="78" s="1"/>
  <c r="J101" i="78"/>
  <c r="K101" i="78" s="1"/>
  <c r="J102" i="78"/>
  <c r="K102" i="78" s="1"/>
  <c r="J103" i="78"/>
  <c r="K103" i="78" s="1"/>
  <c r="J104" i="78"/>
  <c r="K104" i="78" s="1"/>
  <c r="J105" i="78"/>
  <c r="K105" i="78" s="1"/>
  <c r="J106" i="78"/>
  <c r="K106" i="78" s="1"/>
  <c r="J107" i="78"/>
  <c r="K107" i="78" s="1"/>
  <c r="J97" i="78"/>
  <c r="K97" i="78" s="1"/>
  <c r="L66" i="78"/>
  <c r="M66" i="78" s="1"/>
  <c r="L67" i="78"/>
  <c r="M67" i="78" s="1"/>
  <c r="L68" i="78"/>
  <c r="M68" i="78" s="1"/>
  <c r="L65" i="78"/>
  <c r="M65" i="78" s="1"/>
  <c r="I66" i="78"/>
  <c r="J66" i="78" s="1"/>
  <c r="P66" i="78" s="1"/>
  <c r="I67" i="78"/>
  <c r="J67" i="78" s="1"/>
  <c r="N145" i="78" s="1"/>
  <c r="I68" i="78"/>
  <c r="J68" i="78" s="1"/>
  <c r="L98" i="78" s="1"/>
  <c r="I65" i="78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D707" i="74"/>
  <c r="E707" i="74" s="1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D684" i="74"/>
  <c r="E684" i="74" s="1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D674" i="74"/>
  <c r="E674" i="74" s="1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D579" i="74"/>
  <c r="E579" i="74" s="1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D571" i="74"/>
  <c r="E571" i="74" s="1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D332" i="74"/>
  <c r="E332" i="74" s="1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D188" i="74"/>
  <c r="E188" i="74" s="1"/>
  <c r="D187" i="74"/>
  <c r="E187" i="74" s="1"/>
  <c r="D186" i="74"/>
  <c r="E186" i="74" s="1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M34" i="79" l="1"/>
  <c r="D60" i="81"/>
  <c r="H59" i="81"/>
  <c r="J34" i="79"/>
  <c r="E71" i="81"/>
  <c r="E60" i="81"/>
  <c r="C71" i="81"/>
  <c r="D71" i="81"/>
  <c r="D61" i="81"/>
  <c r="G71" i="81"/>
  <c r="G60" i="81"/>
  <c r="F60" i="81"/>
  <c r="F71" i="81"/>
  <c r="C58" i="81"/>
  <c r="G59" i="81"/>
  <c r="H58" i="81"/>
  <c r="H62" i="81" s="1"/>
  <c r="G58" i="81"/>
  <c r="F58" i="81"/>
  <c r="E58" i="81"/>
  <c r="D58" i="81"/>
  <c r="C61" i="81"/>
  <c r="E53" i="81"/>
  <c r="F53" i="81"/>
  <c r="E59" i="81"/>
  <c r="D38" i="79"/>
  <c r="M35" i="79"/>
  <c r="H53" i="81"/>
  <c r="D53" i="81"/>
  <c r="E38" i="79"/>
  <c r="J36" i="79"/>
  <c r="K36" i="79" s="1"/>
  <c r="G53" i="81"/>
  <c r="J35" i="79"/>
  <c r="K35" i="79" s="1"/>
  <c r="C53" i="81"/>
  <c r="E61" i="79"/>
  <c r="G54" i="79"/>
  <c r="E60" i="79"/>
  <c r="J37" i="79"/>
  <c r="K37" i="79" s="1"/>
  <c r="F14" i="79"/>
  <c r="G38" i="79"/>
  <c r="M37" i="79"/>
  <c r="U11" i="81"/>
  <c r="V6" i="81"/>
  <c r="F38" i="79"/>
  <c r="M36" i="79"/>
  <c r="P34" i="79"/>
  <c r="C38" i="79"/>
  <c r="H38" i="79"/>
  <c r="X11" i="81"/>
  <c r="J45" i="79"/>
  <c r="K45" i="79" s="1"/>
  <c r="J44" i="79"/>
  <c r="K44" i="79" s="1"/>
  <c r="F46" i="79"/>
  <c r="E46" i="79"/>
  <c r="J43" i="79"/>
  <c r="K43" i="79" s="1"/>
  <c r="M43" i="79"/>
  <c r="D46" i="79"/>
  <c r="M44" i="79"/>
  <c r="J42" i="79"/>
  <c r="K42" i="79" s="1"/>
  <c r="M42" i="79"/>
  <c r="M45" i="79"/>
  <c r="G46" i="79"/>
  <c r="H46" i="79"/>
  <c r="C148" i="81"/>
  <c r="H148" i="81"/>
  <c r="F148" i="81"/>
  <c r="E148" i="81"/>
  <c r="D148" i="81"/>
  <c r="G148" i="81"/>
  <c r="I70" i="78"/>
  <c r="J70" i="78" s="1"/>
  <c r="K68" i="78"/>
  <c r="K67" i="78"/>
  <c r="K66" i="78"/>
  <c r="K65" i="78"/>
  <c r="N65" i="78"/>
  <c r="N66" i="78"/>
  <c r="N67" i="78"/>
  <c r="N68" i="78"/>
  <c r="M109" i="78" a="1"/>
  <c r="M109" i="78" s="1"/>
  <c r="P100" i="78" s="1"/>
  <c r="L97" i="78"/>
  <c r="L107" i="78"/>
  <c r="L105" i="78"/>
  <c r="Q66" i="78"/>
  <c r="L106" i="78"/>
  <c r="L104" i="78"/>
  <c r="L103" i="78"/>
  <c r="L102" i="78"/>
  <c r="L101" i="78"/>
  <c r="L100" i="78"/>
  <c r="P68" i="78"/>
  <c r="Q68" i="78" s="1"/>
  <c r="L99" i="78"/>
  <c r="P67" i="78"/>
  <c r="Q67" i="78" s="1"/>
  <c r="J159" i="78"/>
  <c r="L150" i="78" s="1"/>
  <c r="J109" i="78"/>
  <c r="P159" i="78"/>
  <c r="K212" i="78"/>
  <c r="N155" i="78"/>
  <c r="N144" i="78"/>
  <c r="N157" i="78"/>
  <c r="N156" i="78"/>
  <c r="N154" i="78"/>
  <c r="N153" i="78"/>
  <c r="N152" i="78"/>
  <c r="N150" i="78"/>
  <c r="N151" i="78"/>
  <c r="N149" i="78"/>
  <c r="N148" i="78"/>
  <c r="P197" i="78"/>
  <c r="N147" i="78"/>
  <c r="N146" i="78"/>
  <c r="N100" i="78"/>
  <c r="Q146" i="78"/>
  <c r="J65" i="78"/>
  <c r="Q65" i="78" s="1"/>
  <c r="J5" i="75"/>
  <c r="J4" i="75"/>
  <c r="J3" i="75"/>
  <c r="J2" i="75"/>
  <c r="E2" i="74"/>
  <c r="F62" i="81" l="1"/>
  <c r="G62" i="81"/>
  <c r="D62" i="81"/>
  <c r="C62" i="81"/>
  <c r="E62" i="81"/>
  <c r="P44" i="79"/>
  <c r="Q44" i="79" s="1"/>
  <c r="P35" i="79"/>
  <c r="Q35" i="79" s="1"/>
  <c r="P37" i="79"/>
  <c r="Q37" i="79" s="1"/>
  <c r="M38" i="79"/>
  <c r="P36" i="79"/>
  <c r="Q36" i="79" s="1"/>
  <c r="J38" i="79"/>
  <c r="E52" i="79"/>
  <c r="G61" i="79"/>
  <c r="C59" i="79"/>
  <c r="H54" i="79"/>
  <c r="D52" i="79"/>
  <c r="F61" i="79"/>
  <c r="C52" i="79"/>
  <c r="F54" i="79"/>
  <c r="H51" i="79"/>
  <c r="D61" i="79"/>
  <c r="E54" i="79"/>
  <c r="G51" i="79"/>
  <c r="C61" i="79"/>
  <c r="D54" i="79"/>
  <c r="F51" i="79"/>
  <c r="H60" i="79"/>
  <c r="C54" i="79"/>
  <c r="J54" i="79" s="1"/>
  <c r="K54" i="79" s="1"/>
  <c r="E51" i="79"/>
  <c r="G60" i="79"/>
  <c r="H53" i="79"/>
  <c r="D51" i="79"/>
  <c r="F60" i="79"/>
  <c r="G53" i="79"/>
  <c r="C51" i="79"/>
  <c r="F53" i="79"/>
  <c r="H62" i="79"/>
  <c r="D60" i="79"/>
  <c r="E53" i="79"/>
  <c r="G62" i="79"/>
  <c r="C60" i="79"/>
  <c r="D53" i="79"/>
  <c r="F62" i="79"/>
  <c r="H59" i="79"/>
  <c r="C53" i="79"/>
  <c r="E62" i="79"/>
  <c r="G59" i="79"/>
  <c r="H52" i="79"/>
  <c r="D62" i="79"/>
  <c r="F59" i="79"/>
  <c r="G52" i="79"/>
  <c r="C62" i="79"/>
  <c r="E59" i="79"/>
  <c r="E63" i="79" s="1"/>
  <c r="F52" i="79"/>
  <c r="H61" i="79"/>
  <c r="M61" i="79" s="1"/>
  <c r="N61" i="79" s="1"/>
  <c r="D59" i="79"/>
  <c r="D63" i="79" s="1"/>
  <c r="P43" i="79"/>
  <c r="Q43" i="79" s="1"/>
  <c r="P38" i="79"/>
  <c r="Q38" i="79" s="1"/>
  <c r="K38" i="79"/>
  <c r="J46" i="79"/>
  <c r="K46" i="79" s="1"/>
  <c r="M46" i="79"/>
  <c r="P42" i="79"/>
  <c r="P45" i="79"/>
  <c r="Q45" i="79" s="1"/>
  <c r="Q70" i="78"/>
  <c r="L109" i="78"/>
  <c r="N159" i="78"/>
  <c r="R66" i="78"/>
  <c r="Q200" i="78"/>
  <c r="L144" i="78"/>
  <c r="Q198" i="78"/>
  <c r="K201" i="78"/>
  <c r="L157" i="78"/>
  <c r="Q206" i="78"/>
  <c r="Q202" i="78"/>
  <c r="Q195" i="78"/>
  <c r="L145" i="78"/>
  <c r="Q212" i="78"/>
  <c r="K208" i="78"/>
  <c r="L146" i="78"/>
  <c r="K203" i="78"/>
  <c r="Q213" i="78"/>
  <c r="K195" i="78"/>
  <c r="Q201" i="78"/>
  <c r="Q203" i="78"/>
  <c r="K202" i="78"/>
  <c r="Q210" i="78"/>
  <c r="K209" i="78"/>
  <c r="L148" i="78"/>
  <c r="K207" i="78"/>
  <c r="K196" i="78"/>
  <c r="Q197" i="78"/>
  <c r="K211" i="78"/>
  <c r="Q199" i="78"/>
  <c r="K210" i="78"/>
  <c r="Q196" i="78"/>
  <c r="L149" i="78"/>
  <c r="Q211" i="78"/>
  <c r="K206" i="78"/>
  <c r="K199" i="78"/>
  <c r="K194" i="78"/>
  <c r="L153" i="78"/>
  <c r="K200" i="78"/>
  <c r="L152" i="78"/>
  <c r="Q205" i="78"/>
  <c r="K204" i="78"/>
  <c r="K213" i="78"/>
  <c r="L155" i="78"/>
  <c r="Q208" i="78"/>
  <c r="K197" i="78"/>
  <c r="L151" i="78"/>
  <c r="Q204" i="78"/>
  <c r="K205" i="78"/>
  <c r="K198" i="78"/>
  <c r="L154" i="78"/>
  <c r="Q207" i="78"/>
  <c r="L156" i="78"/>
  <c r="P99" i="78"/>
  <c r="P98" i="78"/>
  <c r="P103" i="78"/>
  <c r="P101" i="78"/>
  <c r="P97" i="78"/>
  <c r="P102" i="78"/>
  <c r="P104" i="78"/>
  <c r="P105" i="78"/>
  <c r="P107" i="78"/>
  <c r="L147" i="78"/>
  <c r="P106" i="78"/>
  <c r="M199" i="78"/>
  <c r="N199" i="78" s="1"/>
  <c r="M200" i="78"/>
  <c r="N200" i="78" s="1"/>
  <c r="M201" i="78"/>
  <c r="N201" i="78" s="1"/>
  <c r="M202" i="78"/>
  <c r="N202" i="78" s="1"/>
  <c r="M203" i="78"/>
  <c r="N203" i="78" s="1"/>
  <c r="M197" i="78"/>
  <c r="N197" i="78" s="1"/>
  <c r="M204" i="78"/>
  <c r="N204" i="78" s="1"/>
  <c r="M205" i="78"/>
  <c r="N205" i="78" s="1"/>
  <c r="M196" i="78"/>
  <c r="N196" i="78" s="1"/>
  <c r="M213" i="78"/>
  <c r="N213" i="78" s="1"/>
  <c r="M198" i="78"/>
  <c r="N198" i="78" s="1"/>
  <c r="M206" i="78"/>
  <c r="N206" i="78" s="1"/>
  <c r="M210" i="78"/>
  <c r="N210" i="78" s="1"/>
  <c r="M207" i="78"/>
  <c r="N207" i="78" s="1"/>
  <c r="M209" i="78"/>
  <c r="N209" i="78" s="1"/>
  <c r="M195" i="78"/>
  <c r="N195" i="78" s="1"/>
  <c r="M208" i="78"/>
  <c r="N208" i="78" s="1"/>
  <c r="M211" i="78"/>
  <c r="N211" i="78" s="1"/>
  <c r="M212" i="78"/>
  <c r="N212" i="78" s="1"/>
  <c r="J6" i="75"/>
  <c r="J7" i="75" s="1"/>
  <c r="R155" i="78"/>
  <c r="R156" i="78"/>
  <c r="R153" i="78"/>
  <c r="R151" i="78"/>
  <c r="R152" i="78"/>
  <c r="R150" i="78"/>
  <c r="R146" i="78"/>
  <c r="R145" i="78"/>
  <c r="R149" i="78"/>
  <c r="R147" i="78"/>
  <c r="R157" i="78"/>
  <c r="R144" i="78"/>
  <c r="R148" i="78"/>
  <c r="R154" i="78"/>
  <c r="M60" i="79" l="1"/>
  <c r="N60" i="79" s="1"/>
  <c r="E55" i="79"/>
  <c r="J61" i="79"/>
  <c r="K61" i="79" s="1"/>
  <c r="F55" i="79"/>
  <c r="J62" i="79"/>
  <c r="K62" i="79" s="1"/>
  <c r="G55" i="79"/>
  <c r="J51" i="79"/>
  <c r="M62" i="79"/>
  <c r="H55" i="79"/>
  <c r="J52" i="79"/>
  <c r="K52" i="79" s="1"/>
  <c r="C55" i="79"/>
  <c r="F63" i="79"/>
  <c r="J53" i="79"/>
  <c r="K53" i="79" s="1"/>
  <c r="C14" i="79"/>
  <c r="M52" i="79"/>
  <c r="D55" i="79"/>
  <c r="G63" i="79"/>
  <c r="J59" i="79"/>
  <c r="M53" i="79"/>
  <c r="M54" i="79"/>
  <c r="P61" i="79"/>
  <c r="Q61" i="79" s="1"/>
  <c r="J60" i="79"/>
  <c r="K60" i="79" s="1"/>
  <c r="C63" i="79"/>
  <c r="M59" i="79"/>
  <c r="H63" i="79"/>
  <c r="C8" i="79" s="1"/>
  <c r="P46" i="79"/>
  <c r="Q46" i="79" s="1"/>
  <c r="Q42" i="79"/>
  <c r="R65" i="78"/>
  <c r="Z210" i="78"/>
  <c r="R68" i="78"/>
  <c r="Z194" i="78"/>
  <c r="X144" i="78"/>
  <c r="P59" i="79" l="1"/>
  <c r="N59" i="79"/>
  <c r="M63" i="79"/>
  <c r="N63" i="79" s="1"/>
  <c r="K51" i="79"/>
  <c r="J55" i="79"/>
  <c r="K55" i="79" s="1"/>
  <c r="J63" i="79"/>
  <c r="K63" i="79" s="1"/>
  <c r="K59" i="79"/>
  <c r="P52" i="79"/>
  <c r="Q52" i="79" s="1"/>
  <c r="F8" i="79"/>
  <c r="P51" i="79"/>
  <c r="M55" i="79"/>
  <c r="P60" i="79"/>
  <c r="Q60" i="79" s="1"/>
  <c r="N62" i="79"/>
  <c r="P62" i="79"/>
  <c r="Q62" i="79" s="1"/>
  <c r="P54" i="79"/>
  <c r="Q54" i="79" s="1"/>
  <c r="P53" i="79"/>
  <c r="Q53" i="79" s="1"/>
  <c r="Q51" i="79" l="1"/>
  <c r="P55" i="79"/>
  <c r="Q55" i="79" s="1"/>
  <c r="Q59" i="79"/>
  <c r="P63" i="79"/>
  <c r="Q63" i="7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<sst xmlns="http://schemas.openxmlformats.org/spreadsheetml/2006/main" count="4640" uniqueCount="1003">
  <si>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</si>
  <si>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</si>
  <si>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</si>
  <si>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</si>
  <si>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</si>
  <si>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</si>
  <si>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</si>
  <si>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</si>
  <si>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</si>
  <si>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</si>
  <si>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</si>
  <si>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</si>
  <si>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</si>
  <si>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</si>
  <si>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</si>
  <si>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</si>
  <si>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</si>
  <si>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</si>
  <si>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</si>
  <si>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</si>
  <si>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</si>
  <si>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</si>
  <si>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</si>
  <si>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</si>
  <si>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</si>
  <si>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</si>
  <si>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</si>
  <si>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</si>
  <si>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</si>
  <si>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</si>
  <si>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</si>
  <si>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</si>
  <si>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</si>
  <si>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</si>
  <si>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</si>
  <si>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</si>
  <si>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</si>
  <si>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</si>
  <si>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</si>
  <si>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</si>
  <si>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</si>
  <si>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</si>
  <si>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</si>
  <si>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</si>
  <si>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</si>
  <si>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</si>
  <si>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</si>
  <si>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</si>
  <si>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</si>
  <si>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</si>
  <si>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</si>
  <si>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</si>
  <si>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</si>
  <si>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</si>
  <si>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</si>
  <si>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</si>
  <si>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</si>
  <si>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</si>
  <si>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</si>
  <si>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</si>
  <si>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</si>
  <si>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</si>
  <si>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</si>
  <si>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</si>
  <si>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</si>
  <si>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</si>
  <si>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</si>
  <si>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</si>
  <si>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</si>
  <si>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</si>
  <si>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</si>
  <si>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</si>
  <si>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</si>
  <si>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</si>
  <si>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</si>
  <si>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</si>
  <si>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</si>
  <si>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</si>
  <si>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</si>
  <si>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</si>
  <si>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</si>
  <si>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</si>
  <si>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</si>
  <si>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</si>
  <si>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</si>
  <si>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</si>
  <si>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</si>
  <si>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</si>
  <si>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</si>
  <si>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</si>
  <si>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</si>
  <si>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</si>
  <si>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</si>
  <si>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</si>
  <si>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</si>
  <si>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</si>
  <si>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</si>
  <si>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</si>
  <si>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</si>
  <si>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</si>
  <si>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</si>
  <si>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</si>
  <si>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</si>
  <si>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</si>
  <si>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</si>
  <si>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</si>
  <si>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</si>
  <si>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</si>
  <si>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</si>
  <si>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</si>
  <si>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</si>
  <si>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</si>
  <si>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</si>
  <si>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</si>
  <si>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</si>
  <si>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</si>
  <si>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</si>
  <si>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</si>
  <si>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</si>
  <si>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</si>
  <si>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</si>
  <si>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</si>
  <si>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</si>
  <si>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</si>
  <si>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</si>
  <si>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</si>
  <si>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</si>
  <si>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</si>
  <si>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</si>
  <si>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</si>
  <si>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</si>
  <si>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</si>
  <si>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</si>
  <si>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</si>
  <si>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</si>
  <si>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</si>
  <si>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</si>
  <si>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</si>
  <si>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</si>
  <si>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</si>
  <si>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</si>
  <si>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</si>
  <si>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</si>
  <si>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</si>
  <si>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</si>
  <si>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</si>
  <si>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</si>
  <si>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</si>
  <si>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</si>
  <si>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</si>
  <si>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</si>
  <si>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</si>
  <si>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</si>
  <si>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</si>
  <si>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</si>
  <si>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</si>
  <si>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</si>
  <si>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</si>
  <si>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</si>
  <si>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</si>
  <si>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</si>
  <si>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</si>
  <si>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</si>
  <si>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</si>
  <si>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</si>
  <si>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</si>
  <si>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</si>
  <si>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</si>
  <si>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</si>
  <si>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</si>
  <si>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</si>
  <si>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</si>
  <si>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</si>
  <si>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</si>
  <si>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</si>
  <si>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</si>
  <si>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</si>
  <si>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</si>
  <si>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</si>
  <si>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</si>
  <si>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</si>
  <si>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</si>
  <si>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</si>
  <si>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</si>
  <si>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</si>
  <si>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</si>
  <si>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</si>
  <si>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</si>
  <si>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</si>
  <si>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</si>
  <si>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</si>
  <si>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</si>
  <si>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</si>
  <si>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</si>
  <si>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</si>
  <si>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</si>
  <si>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</si>
  <si>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</si>
  <si>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</si>
  <si>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</si>
  <si>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</si>
  <si>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</si>
  <si>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</si>
  <si>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</si>
  <si>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</si>
  <si>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</si>
  <si>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</si>
  <si>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</si>
  <si>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</si>
  <si>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</si>
  <si>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</si>
  <si>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</si>
  <si>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</si>
  <si>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</si>
  <si>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</si>
  <si>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</si>
  <si>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</si>
  <si>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</si>
  <si>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</si>
  <si>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</si>
  <si>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</si>
  <si>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</si>
  <si>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</si>
  <si>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</si>
  <si>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</si>
  <si>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</si>
  <si>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</si>
  <si>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</si>
  <si>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</si>
  <si>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</si>
  <si>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</si>
  <si>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</si>
  <si>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</si>
  <si>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</si>
  <si>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</si>
  <si>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</si>
  <si>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</si>
  <si>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</si>
  <si>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</si>
  <si>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</si>
  <si>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</si>
  <si>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</si>
  <si>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</si>
  <si>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</si>
  <si>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</si>
  <si>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</si>
  <si>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</si>
  <si>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</si>
  <si>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</si>
  <si>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</si>
  <si>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</si>
  <si>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</si>
  <si>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</si>
  <si>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</si>
  <si>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</si>
  <si>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</si>
  <si>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</si>
  <si>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</si>
  <si>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</si>
  <si>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</si>
  <si>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</si>
  <si>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</si>
  <si>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</si>
  <si>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</si>
  <si>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</si>
  <si>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</si>
  <si>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</si>
  <si>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</si>
  <si>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</si>
  <si>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</si>
  <si>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</si>
  <si>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</si>
  <si>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</si>
  <si>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</si>
  <si>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</si>
  <si>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</si>
  <si>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</si>
  <si>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</si>
  <si>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</si>
  <si>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</si>
  <si>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</si>
  <si>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</si>
  <si>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</si>
  <si>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</si>
  <si>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</si>
  <si>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</si>
  <si>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</si>
  <si>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</si>
  <si>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</si>
  <si>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</si>
  <si>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</si>
  <si>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</si>
  <si>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</si>
  <si>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</si>
  <si>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</si>
  <si>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</si>
  <si>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</si>
  <si>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</si>
  <si>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</si>
  <si>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</si>
  <si>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</si>
  <si>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</si>
  <si>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</si>
  <si>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</si>
  <si>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</si>
  <si>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</si>
  <si>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</si>
  <si>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</si>
  <si>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</si>
  <si>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</si>
  <si>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</si>
  <si>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</si>
  <si>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</si>
  <si>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</si>
  <si>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</si>
  <si>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</si>
  <si>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</si>
  <si>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</si>
  <si>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</si>
  <si>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</si>
  <si>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</si>
  <si>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</si>
  <si>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</si>
  <si>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</si>
  <si>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</si>
  <si>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</si>
  <si>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</si>
  <si>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</si>
  <si>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</si>
  <si>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</si>
  <si>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</si>
  <si>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</si>
  <si>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</si>
  <si>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</si>
  <si>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</si>
  <si>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</si>
  <si>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</si>
  <si>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</si>
  <si>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</si>
  <si>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</si>
  <si>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</si>
  <si>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</si>
  <si>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</si>
  <si>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</si>
  <si>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</si>
  <si>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</si>
  <si>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</si>
  <si>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</si>
  <si>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</si>
  <si>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</si>
  <si>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</si>
  <si>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</si>
  <si>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</si>
  <si>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</si>
  <si>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</si>
  <si>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</si>
  <si>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</si>
  <si>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</si>
  <si>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</si>
  <si>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</si>
  <si>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</si>
  <si>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</si>
  <si>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</si>
  <si>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</si>
  <si>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</si>
  <si>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</si>
  <si>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</si>
  <si>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</si>
  <si>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</si>
  <si>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</si>
  <si>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</si>
  <si>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</si>
  <si>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</si>
  <si>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</si>
  <si>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</si>
  <si>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</si>
  <si>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</si>
  <si>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</si>
  <si>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</si>
  <si>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</si>
  <si>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</si>
  <si>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</si>
  <si>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</si>
  <si>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</si>
  <si>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</si>
  <si>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</si>
  <si>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</si>
  <si>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</si>
  <si>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</si>
  <si>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</si>
  <si>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</si>
  <si>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</si>
  <si>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</si>
  <si>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</si>
  <si>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</si>
  <si>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</si>
  <si>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</si>
  <si>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</si>
  <si>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</si>
  <si>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</si>
  <si>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</si>
  <si>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</si>
  <si>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</si>
  <si>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</si>
  <si>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</si>
  <si>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</si>
  <si>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</si>
  <si>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</si>
  <si>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</si>
  <si>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</si>
  <si>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</si>
  <si>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</si>
  <si>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</si>
  <si>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</si>
  <si>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</si>
  <si>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</si>
  <si>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</si>
  <si>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</si>
  <si>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</si>
  <si>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</si>
  <si>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</si>
  <si>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</si>
  <si>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</si>
  <si>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</si>
  <si>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</si>
  <si>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</si>
  <si>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</si>
  <si>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</si>
  <si>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</si>
  <si>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</si>
  <si>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</si>
  <si>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</si>
  <si>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</si>
  <si>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</si>
  <si>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</si>
  <si>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</si>
  <si>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</si>
  <si>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</si>
  <si>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</si>
  <si>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</si>
  <si>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</si>
  <si>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</si>
  <si>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</si>
  <si>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</si>
  <si>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</si>
  <si>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</si>
  <si>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</si>
  <si>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</si>
  <si>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</si>
  <si>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</si>
  <si>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</si>
  <si>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</si>
  <si>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</si>
  <si>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</si>
  <si>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</si>
  <si>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</si>
  <si>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</si>
  <si>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</si>
  <si>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</si>
  <si>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</si>
  <si>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</si>
  <si>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</si>
  <si>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</si>
  <si>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</si>
  <si>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</si>
  <si>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</si>
  <si>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</si>
  <si>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</si>
  <si>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</si>
  <si>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</si>
  <si>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</si>
  <si>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</si>
  <si>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</si>
  <si>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</si>
  <si>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</si>
  <si>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</si>
  <si>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</si>
  <si>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</si>
  <si>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</si>
  <si>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</si>
  <si>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</si>
  <si>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</si>
  <si>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</si>
  <si>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</si>
  <si>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</si>
  <si>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</si>
  <si>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</si>
  <si>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</si>
  <si>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</si>
  <si>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</si>
  <si>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</si>
  <si>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</si>
  <si>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</si>
  <si>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</si>
  <si>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</si>
  <si>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</si>
  <si>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</si>
  <si>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</si>
  <si>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</si>
  <si>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</si>
  <si>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</si>
  <si>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</si>
  <si>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</si>
  <si>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</si>
  <si>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</si>
  <si>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</si>
  <si>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</si>
  <si>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</si>
  <si>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</si>
  <si>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</si>
  <si>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</si>
  <si>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</si>
  <si>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</si>
  <si>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</si>
  <si>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</si>
  <si>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</si>
  <si>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</si>
  <si>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</si>
  <si>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</si>
  <si>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</si>
  <si>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</si>
  <si>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</si>
  <si>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</si>
  <si>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</si>
  <si>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</si>
  <si>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</si>
  <si>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</si>
  <si>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</si>
  <si>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</si>
  <si>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</si>
  <si>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</si>
  <si>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</si>
  <si>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</si>
  <si>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</si>
  <si>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</si>
  <si>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</si>
  <si>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</si>
  <si>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</si>
  <si>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</si>
  <si>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</si>
  <si>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</si>
  <si>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</si>
  <si>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</si>
  <si>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</si>
  <si>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</si>
  <si>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</si>
  <si>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</si>
  <si>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</si>
  <si>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</si>
  <si>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</si>
  <si>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</si>
  <si>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</si>
  <si>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</si>
  <si>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</si>
  <si>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</si>
  <si>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</si>
  <si>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</si>
  <si>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</si>
  <si>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</si>
  <si>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</si>
  <si>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</si>
  <si>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</si>
  <si>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</si>
  <si>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</si>
  <si>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</si>
  <si>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</si>
  <si>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</si>
  <si>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</si>
  <si>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</si>
  <si>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</si>
  <si>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</si>
  <si>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</si>
  <si>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</si>
  <si>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</si>
  <si>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</si>
  <si>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</si>
  <si>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</si>
  <si>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</si>
  <si>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</si>
  <si>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</si>
  <si>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</si>
  <si>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</si>
  <si>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</si>
  <si>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</si>
  <si>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</si>
  <si>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</si>
  <si>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</si>
  <si>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</si>
  <si>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</si>
  <si>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</si>
  <si>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</si>
  <si>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</si>
  <si>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</si>
  <si>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</si>
  <si>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</si>
  <si>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</si>
  <si>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</si>
  <si>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</si>
  <si>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</si>
  <si>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</si>
  <si>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</si>
  <si>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</si>
  <si>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</si>
  <si>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</si>
  <si>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</si>
  <si>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</si>
  <si>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</si>
  <si>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</si>
  <si>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</si>
  <si>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</si>
  <si>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</si>
  <si>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</si>
  <si>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</si>
  <si>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</si>
  <si>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</si>
  <si>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</si>
  <si>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</si>
  <si>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</si>
  <si>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</si>
  <si>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</si>
  <si>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</si>
  <si>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</si>
  <si>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</si>
  <si>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</si>
  <si>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</si>
  <si>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</si>
  <si>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</si>
  <si>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</si>
  <si>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</si>
  <si>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</si>
  <si>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</si>
  <si>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</si>
  <si>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</si>
  <si>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</si>
  <si>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</si>
  <si>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</si>
  <si>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</si>
  <si>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</si>
  <si>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</si>
  <si>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</si>
  <si>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</si>
  <si>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</si>
  <si>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</si>
  <si>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</si>
  <si>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</si>
  <si>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</si>
  <si>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</si>
  <si>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</si>
  <si>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</si>
  <si>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</si>
  <si>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</si>
  <si>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</si>
  <si>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</si>
  <si>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</si>
  <si>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</si>
  <si>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</si>
  <si>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</si>
  <si>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</si>
  <si>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</si>
  <si>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</si>
  <si>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</si>
  <si>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</si>
  <si>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</si>
  <si>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</si>
  <si>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</si>
  <si>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</si>
  <si>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</si>
  <si>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</si>
  <si>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</si>
  <si>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</si>
  <si>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</si>
  <si>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</si>
  <si>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</si>
  <si>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</si>
  <si>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</si>
  <si>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</si>
  <si>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</si>
  <si>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</si>
  <si>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</si>
  <si>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</si>
  <si>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</si>
  <si>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</si>
  <si>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</si>
  <si>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</si>
  <si>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</si>
  <si>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</si>
  <si>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</si>
  <si>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</si>
  <si>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</si>
  <si>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</si>
  <si>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</si>
  <si>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</si>
  <si>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</si>
  <si>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</si>
  <si>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</si>
  <si>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</si>
  <si>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</si>
  <si>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</si>
  <si>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</si>
  <si>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</si>
  <si>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</si>
  <si>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</si>
  <si>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</si>
  <si>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</si>
  <si>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</si>
  <si>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</si>
  <si>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</si>
  <si>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</si>
  <si>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</si>
  <si>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</si>
  <si>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</si>
  <si>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</si>
  <si>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</si>
  <si>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</si>
  <si>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</si>
  <si>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</si>
  <si>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</si>
  <si>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</si>
  <si>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</si>
  <si>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</si>
  <si>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</si>
  <si>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</si>
  <si>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</si>
  <si>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</si>
  <si>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</si>
  <si>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</si>
  <si>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</si>
  <si>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</si>
  <si>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</si>
  <si>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</si>
  <si>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</si>
  <si>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</si>
  <si>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</si>
  <si>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</si>
  <si>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</si>
  <si>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</si>
  <si>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</si>
  <si>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</si>
  <si>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</si>
  <si>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</si>
  <si>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</si>
  <si>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</si>
  <si>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</si>
  <si>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</si>
  <si>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</si>
  <si>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</si>
  <si>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</si>
  <si>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</si>
  <si>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</si>
  <si>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</si>
  <si>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</si>
  <si>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</si>
  <si>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</si>
  <si>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</si>
  <si>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</si>
  <si>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</si>
  <si>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</si>
  <si>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</si>
  <si>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</si>
  <si>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</si>
  <si>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</si>
  <si>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</si>
  <si>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</si>
  <si>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</si>
  <si>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</si>
  <si>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</si>
  <si>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</si>
  <si>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</si>
  <si>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</si>
  <si>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</si>
  <si>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</si>
  <si>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</si>
  <si>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</si>
  <si>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</si>
  <si>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</si>
  <si>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</si>
  <si>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</si>
  <si>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</si>
  <si>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</si>
  <si>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</si>
  <si>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</si>
  <si>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</si>
  <si>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</si>
  <si>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</si>
  <si>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</si>
  <si>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</si>
  <si>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</si>
  <si>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</si>
  <si>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</si>
  <si>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</si>
  <si>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</si>
  <si>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</si>
  <si>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</si>
  <si>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</si>
  <si>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</si>
  <si>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</si>
  <si>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</si>
  <si>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</si>
  <si>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</si>
  <si>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</si>
  <si>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</si>
  <si>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</si>
  <si>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</si>
  <si>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</si>
  <si>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</si>
  <si>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</si>
  <si>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</si>
  <si>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</si>
  <si>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</si>
  <si>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</si>
  <si>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</si>
  <si>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</si>
  <si>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</si>
  <si>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</si>
  <si>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</si>
  <si>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</si>
  <si>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</si>
  <si>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</si>
  <si>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</si>
  <si>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</si>
  <si>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</si>
  <si>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</si>
  <si>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</si>
  <si>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</si>
  <si>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</si>
  <si>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</si>
  <si>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</si>
  <si>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</si>
  <si>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</si>
  <si>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</si>
  <si>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</si>
  <si>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</si>
  <si>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</si>
  <si>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</si>
  <si>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</si>
  <si>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</si>
  <si>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</si>
  <si>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</si>
  <si>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</si>
  <si>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</si>
  <si>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</si>
  <si>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</si>
  <si>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</si>
  <si>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</si>
  <si>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</si>
  <si>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</si>
  <si>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</si>
  <si>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</si>
  <si>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</si>
  <si>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</si>
  <si>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</si>
  <si>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</si>
  <si>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</si>
  <si>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</si>
  <si>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</si>
  <si>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</si>
  <si>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</si>
  <si>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</si>
  <si>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</si>
  <si>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</si>
  <si>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</si>
  <si>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</si>
  <si>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</si>
  <si>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</si>
  <si>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</si>
  <si>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</si>
  <si>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</si>
  <si>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</si>
  <si>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</si>
  <si>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</si>
  <si>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</si>
  <si>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</si>
  <si>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</si>
  <si>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</si>
  <si>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</si>
  <si>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</si>
  <si>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</si>
  <si>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</si>
  <si>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</si>
  <si>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</si>
  <si>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</si>
  <si>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</si>
  <si>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</si>
  <si>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</si>
  <si>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</si>
  <si>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</si>
  <si>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</si>
  <si>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</si>
  <si>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</si>
  <si>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</si>
  <si>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</si>
  <si>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</si>
  <si>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</si>
  <si>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</si>
  <si>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</si>
  <si>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</si>
  <si>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</si>
  <si>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</si>
  <si>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</si>
  <si>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</si>
  <si>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</si>
  <si>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</si>
  <si>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</si>
  <si>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</si>
  <si>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</si>
  <si>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</si>
  <si>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</si>
  <si>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</si>
  <si>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</si>
  <si>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</si>
  <si>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</si>
  <si>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</si>
  <si>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</si>
  <si>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</si>
  <si>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</si>
  <si>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</si>
  <si>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</si>
  <si>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</si>
  <si>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</si>
  <si>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</si>
  <si>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</si>
  <si>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</si>
  <si>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Seasonality exists</t>
  </si>
  <si>
    <t>Column Labels</t>
  </si>
  <si>
    <t>%</t>
  </si>
  <si>
    <t>2020-21 Q1 growth</t>
  </si>
  <si>
    <t>2020-21 Q2 growth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</si>
  <si>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</si>
  <si>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</si>
  <si>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</si>
  <si>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</si>
  <si>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</si>
  <si>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</si>
  <si>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New client arriving in 2021</t>
  </si>
  <si>
    <t>Projected Variance</t>
  </si>
  <si>
    <t>growth not stellar, size makes up for them</t>
  </si>
  <si>
    <t>low growth high volume, large share of variance</t>
  </si>
  <si>
    <t>% of Abs. var.</t>
  </si>
  <si>
    <t>of variance explained by top 3 clients</t>
  </si>
  <si>
    <t>of Q2 growth explained by top 5 clients slow growth high volume</t>
  </si>
  <si>
    <t>of NAM variance explained by smaller clients being brought in</t>
  </si>
  <si>
    <t>- Top regional clients steady growth + New clients - regional clients = YoY growth</t>
  </si>
  <si>
    <t xml:space="preserve">- Loss of two clients and slowed growth of a third in LATAM </t>
  </si>
  <si>
    <t>Q2 forecast</t>
  </si>
  <si>
    <t>Q2 Widget Inc. Overview</t>
  </si>
  <si>
    <t>Client annualized in 2021</t>
  </si>
  <si>
    <t>Difference</t>
  </si>
  <si>
    <t>% of total</t>
  </si>
  <si>
    <t>Explained Q2 variance</t>
  </si>
  <si>
    <t>LATAM annualized one client and lost two others</t>
  </si>
  <si>
    <t>Share of Q2 variance</t>
  </si>
  <si>
    <t>% of var.</t>
  </si>
  <si>
    <t>new client</t>
  </si>
  <si>
    <t>APAC top supplier majorly slowed growth from 4% to 1%, accounting for more than half of regional growth deficit</t>
  </si>
  <si>
    <t>New client annualizing in 2021</t>
  </si>
  <si>
    <t>Client took major hit in Q2</t>
  </si>
  <si>
    <t>Key regional takeaway</t>
  </si>
  <si>
    <t xml:space="preserve">NAM </t>
  </si>
  <si>
    <t>All</t>
  </si>
  <si>
    <t>Q1 YoY Growth</t>
  </si>
  <si>
    <t>Q2 YoY Growth</t>
  </si>
  <si>
    <t>Total</t>
  </si>
  <si>
    <t>Q3</t>
  </si>
  <si>
    <t>Q4</t>
  </si>
  <si>
    <t>Years</t>
  </si>
  <si>
    <t>Quarters</t>
  </si>
  <si>
    <t>APAC Total</t>
  </si>
  <si>
    <t>EMEA Total</t>
  </si>
  <si>
    <t>LATAM Total</t>
  </si>
  <si>
    <t>NAM Total</t>
  </si>
  <si>
    <t>Prior Year</t>
  </si>
  <si>
    <t>% Change</t>
  </si>
  <si>
    <t>Q2 Volume</t>
  </si>
  <si>
    <t>Region</t>
  </si>
  <si>
    <t>Q2 YoY</t>
  </si>
  <si>
    <t>#</t>
  </si>
  <si>
    <t>Q1 YoY</t>
  </si>
  <si>
    <t>H1 YoY</t>
  </si>
  <si>
    <t>Quarter Year</t>
  </si>
  <si>
    <t>All Client Volume</t>
  </si>
  <si>
    <t>All Client Count</t>
  </si>
  <si>
    <t>Top 90% client count</t>
  </si>
  <si>
    <t>Top 90% Count</t>
  </si>
  <si>
    <t>Bottom 10% Count</t>
  </si>
  <si>
    <t>Large Clients</t>
  </si>
  <si>
    <t>Small Clients</t>
  </si>
  <si>
    <t>Clients who compose top 90% of Volume by Region</t>
  </si>
  <si>
    <t>Q2 2021 Clients</t>
  </si>
  <si>
    <t>Key Findings:</t>
  </si>
  <si>
    <t>- Large regional clients responsible for most of volume had comparatively slow and steady growth</t>
  </si>
  <si>
    <t>Total Large Client Volume**</t>
  </si>
  <si>
    <t xml:space="preserve">Total Small Client Volume* </t>
  </si>
  <si>
    <t>- Small regional clients responsible for rapid but volatile growth</t>
  </si>
  <si>
    <t xml:space="preserve">- Slowed growth from 4.0% in Q1 2021 to 2.7% in Q2 2021, ~13k in lost volume driven by: </t>
  </si>
  <si>
    <t>- loss of 2 clients in LATAM resulted in loss of ~7k in volume or ~0.8% of growth</t>
  </si>
  <si>
    <t xml:space="preserve">- top supplier in APAC dropped from Q1 4% growth to flat in Q2, slowing regional growth by half, ~1.7k in volume </t>
  </si>
  <si>
    <t xml:space="preserve">- anniversarying of 2 new clients and  significant reduction of volume in one NAM client led to total NAM reduction of ~3.4k in volume </t>
  </si>
  <si>
    <t>- remaining ~.9k in volume due to slow growth in same-store sales</t>
  </si>
  <si>
    <t>Trends:</t>
  </si>
  <si>
    <t>** high-volume, group comprises top 90% of 2020-2021 total volume by region</t>
  </si>
  <si>
    <t>* low-volume, group comprises bottom 10% of 2020-2021 total volume by region</t>
  </si>
  <si>
    <t>All data as of 6/30/2021</t>
  </si>
  <si>
    <t>Report run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</si>
</sst>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  <numFmt numFmtId="168" formatCode="0%;\(0.0%\)"/>
  </numFmts>
  <fonts count="2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  <font>
      <b/>
      <sz val="22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8"/>
      <name val="ARIAL"/>
      <charset val="1"/>
    </font>
    <font>
      <b/>
      <sz val="26"/>
      <color theme="0"/>
      <name val="ARIAL"/>
      <family val="2"/>
    </font>
    <font>
      <sz val="18"/>
      <name val="Arial"/>
      <family val="2"/>
    </font>
    <font>
      <b/>
      <i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28"/>
      <color theme="0"/>
      <name val="ARIAL"/>
      <family val="2"/>
    </font>
    <font>
      <b/>
      <sz val="24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  <xf numFmtId="164" fontId="1" fillId="0" borderId="0" xfId="2" quotePrefix="1" applyNumberFormat="1" applyFont="1" applyAlignment="1"/>
    <xf numFmtId="165" fontId="0" fillId="0" borderId="0" xfId="3" applyNumberFormat="1" applyFont="1" applyAlignment="1"/>
    <xf numFmtId="165" fontId="0" fillId="0" borderId="0" xfId="2" applyNumberFormat="1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5" fillId="0" borderId="0" xfId="0" applyFont="1" applyAlignment="1"/>
    <xf numFmtId="0" fontId="6" fillId="0" borderId="0" xfId="0" applyFont="1" applyAlignment="1"/>
    <xf numFmtId="165" fontId="0" fillId="0" borderId="0" xfId="0" applyNumberFormat="1" applyAlignment="1"/>
    <xf numFmtId="0" fontId="1" fillId="0" borderId="0" xfId="0" applyFont="1">
      <alignment wrapText="1"/>
    </xf>
    <xf numFmtId="0" fontId="0" fillId="0" borderId="0" xfId="0" applyNumberFormat="1" applyAlignment="1">
      <alignment horizontal="left"/>
    </xf>
    <xf numFmtId="0" fontId="7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166" fontId="7" fillId="2" borderId="0" xfId="0" applyNumberFormat="1" applyFont="1" applyFill="1" applyAlignment="1">
      <alignment horizontal="centerContinuous"/>
    </xf>
    <xf numFmtId="0" fontId="12" fillId="0" borderId="0" xfId="0" applyFont="1" applyAlignment="1"/>
    <xf numFmtId="0" fontId="12" fillId="0" borderId="0" xfId="0" applyFont="1" applyAlignment="1">
      <alignment horizontal="left" indent="1"/>
    </xf>
    <xf numFmtId="0" fontId="12" fillId="0" borderId="1" xfId="0" applyFont="1" applyBorder="1" applyAlignment="1"/>
    <xf numFmtId="0" fontId="12" fillId="3" borderId="0" xfId="0" applyFont="1" applyFill="1" applyAlignment="1"/>
    <xf numFmtId="0" fontId="12" fillId="3" borderId="0" xfId="0" applyFont="1" applyFill="1" applyAlignment="1">
      <alignment horizontal="right"/>
    </xf>
    <xf numFmtId="0" fontId="11" fillId="2" borderId="0" xfId="0" applyFont="1" applyFill="1" applyAlignment="1"/>
    <xf numFmtId="0" fontId="12" fillId="3" borderId="0" xfId="0" applyFont="1" applyFill="1" applyAlignment="1">
      <alignment horizontal="centerContinuous"/>
    </xf>
    <xf numFmtId="0" fontId="12" fillId="0" borderId="1" xfId="0" applyNumberFormat="1" applyFont="1" applyBorder="1" applyAlignment="1"/>
    <xf numFmtId="164" fontId="12" fillId="0" borderId="1" xfId="2" applyNumberFormat="1" applyFont="1" applyBorder="1" applyAlignment="1"/>
    <xf numFmtId="167" fontId="0" fillId="0" borderId="0" xfId="3" applyNumberFormat="1" applyFont="1" applyAlignment="1"/>
    <xf numFmtId="167" fontId="12" fillId="0" borderId="1" xfId="0" applyNumberFormat="1" applyFont="1" applyBorder="1" applyAlignment="1"/>
    <xf numFmtId="167" fontId="12" fillId="0" borderId="0" xfId="0" applyNumberFormat="1" applyFont="1" applyBorder="1" applyAlignment="1"/>
    <xf numFmtId="165" fontId="7" fillId="2" borderId="0" xfId="3" applyNumberFormat="1" applyFont="1" applyFill="1" applyAlignment="1">
      <alignment horizontal="right"/>
    </xf>
    <xf numFmtId="0" fontId="8" fillId="4" borderId="0" xfId="0" applyFont="1" applyFill="1" applyAlignment="1">
      <alignment horizontal="centerContinuous"/>
    </xf>
    <xf numFmtId="0" fontId="9" fillId="4" borderId="0" xfId="0" applyFont="1" applyFill="1" applyAlignment="1">
      <alignment horizontal="centerContinuous"/>
    </xf>
    <xf numFmtId="0" fontId="10" fillId="4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7" fillId="4" borderId="0" xfId="0" applyNumberFormat="1" applyFont="1" applyFill="1" applyAlignment="1">
      <alignment horizontal="centerContinuous"/>
    </xf>
    <xf numFmtId="0" fontId="11" fillId="4" borderId="0" xfId="0" applyFont="1" applyFill="1" applyAlignment="1"/>
    <xf numFmtId="0" fontId="11" fillId="5" borderId="0" xfId="0" applyFont="1" applyFill="1" applyAlignment="1">
      <alignment horizontal="centerContinuous"/>
    </xf>
    <xf numFmtId="0" fontId="11" fillId="5" borderId="0" xfId="0" applyFont="1" applyFill="1" applyAlignment="1"/>
    <xf numFmtId="168" fontId="7" fillId="4" borderId="0" xfId="3" applyNumberFormat="1" applyFont="1" applyFill="1" applyAlignment="1">
      <alignment horizontal="centerContinuous"/>
    </xf>
    <xf numFmtId="166" fontId="14" fillId="4" borderId="0" xfId="0" applyNumberFormat="1" applyFont="1" applyFill="1" applyAlignment="1">
      <alignment horizontal="centerContinuous"/>
    </xf>
    <xf numFmtId="0" fontId="8" fillId="6" borderId="0" xfId="0" applyFont="1" applyFill="1" applyAlignment="1">
      <alignment horizontal="centerContinuous"/>
    </xf>
    <xf numFmtId="0" fontId="8" fillId="7" borderId="0" xfId="0" applyFont="1" applyFill="1" applyAlignment="1">
      <alignment horizontal="centerContinuous"/>
    </xf>
    <xf numFmtId="0" fontId="15" fillId="0" borderId="0" xfId="0" applyFont="1" applyAlignment="1"/>
    <xf numFmtId="0" fontId="16" fillId="0" borderId="0" xfId="0" applyFont="1" applyAlignment="1"/>
    <xf numFmtId="0" fontId="1" fillId="0" borderId="0" xfId="0" quotePrefix="1" applyFont="1" applyAlignment="1"/>
    <xf numFmtId="167" fontId="12" fillId="0" borderId="1" xfId="3" applyNumberFormat="1" applyFont="1" applyBorder="1" applyAlignment="1"/>
    <xf numFmtId="167" fontId="1" fillId="0" borderId="0" xfId="3" applyNumberFormat="1" applyFont="1" applyBorder="1" applyAlignment="1"/>
    <xf numFmtId="10" fontId="0" fillId="0" borderId="0" xfId="3" applyNumberFormat="1" applyFont="1" applyAlignment="1"/>
    <xf numFmtId="164" fontId="12" fillId="0" borderId="0" xfId="2" quotePrefix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168" fontId="7" fillId="2" borderId="0" xfId="3" applyNumberFormat="1" applyFont="1" applyFill="1" applyAlignment="1">
      <alignment horizontal="centerContinuous"/>
    </xf>
    <xf numFmtId="165" fontId="7" fillId="4" borderId="0" xfId="3" applyNumberFormat="1" applyFont="1" applyFill="1" applyAlignment="1">
      <alignment horizontal="right"/>
    </xf>
    <xf numFmtId="0" fontId="19" fillId="2" borderId="0" xfId="0" applyFont="1" applyFill="1" applyAlignment="1">
      <alignment horizontal="centerContinuous"/>
    </xf>
    <xf numFmtId="166" fontId="19" fillId="2" borderId="0" xfId="0" applyNumberFormat="1" applyFont="1" applyFill="1" applyAlignment="1">
      <alignment horizontal="centerContinuous"/>
    </xf>
    <xf numFmtId="0" fontId="19" fillId="4" borderId="0" xfId="0" applyFont="1" applyFill="1" applyAlignment="1">
      <alignment horizontal="centerContinuous"/>
    </xf>
    <xf numFmtId="0" fontId="20" fillId="0" borderId="0" xfId="0" applyFont="1" applyAlignment="1"/>
    <xf numFmtId="0" fontId="21" fillId="0" borderId="0" xfId="0" applyFont="1" applyAlignmen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53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[current_v2.xlsx]Analysis!PivotTable1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Q2 2021</a:t>
            </a:r>
          </a:p>
          <a:p>
            <a:pPr>
              <a:defRPr sz="2000" b="1"/>
            </a:pPr>
            <a:r>
              <a:rPr lang="en-US" sz="1400" b="1"/>
              <a:t>Volume</a:t>
            </a:r>
          </a:p>
        </c:rich>
      </c:tx>
      <c:layout>
        <c:manualLayout>
          <c:xMode val="edge"/>
          <c:yMode val="edge"/>
          <c:x val="0.45244349344707413"/>
          <c:y val="0.5423889088237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36632832057539"/>
          <c:y val="0.25516035285800059"/>
          <c:w val="0.80013011819561575"/>
          <c:h val="0.70632119376288272"/>
        </c:manualLayout>
      </c:layout>
      <c:doughnutChart>
        <c:varyColors val="1"/>
        <c:ser>
          <c:idx val="5"/>
          <c:order val="5"/>
          <c:tx>
            <c:strRef>
              <c:f>Summary!$H$50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5-4E2E-AC0A-73616E2F8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D-4190-8CB5-328E4A361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D-4190-8CB5-328E4A361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1C5-4E2E-AC0A-73616E2F8B61}"/>
              </c:ext>
            </c:extLst>
          </c:dPt>
          <c:dLbls>
            <c:dLbl>
              <c:idx val="3"/>
              <c:layout>
                <c:manualLayout>
                  <c:x val="-2.0264777076625377E-2"/>
                  <c:y val="-2.67622172148637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C5-4E2E-AC0A-73616E2F8B61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Summary!$B$51:$B$55</c15:sqref>
                  </c15:fullRef>
                </c:ext>
              </c:extLst>
              <c:f>Summary!$B$51:$B$54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Summary!$H$51:$H$55</c15:sqref>
                  </c15:fullRef>
                </c:ext>
              </c:extLst>
              <c:f>Summary!$H$51:$H$54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F-71C5-4E2E-AC0A-73616E2F8B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Summary!$C$51:$C$55</c15:sqref>
                        </c15:fullRef>
                        <c15:formulaRef>
                          <c15:sqref>Summary!$C$51:$C$54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71C5-4E2E-AC0A-73616E2F8B6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Summary!$D$51:$D$55</c15:sqref>
                        </c15:fullRef>
                        <c15:formulaRef>
                          <c15:sqref>Summary!$D$51:$D$54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71C5-4E2E-AC0A-73616E2F8B6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Summary!$E$51:$E$55</c15:sqref>
                        </c15:fullRef>
                        <c15:formulaRef>
                          <c15:sqref>Summary!$E$51:$E$54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71C5-4E2E-AC0A-73616E2F8B6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Summary!$F$51:$F$55</c15:sqref>
                        </c15:fullRef>
                        <c15:formulaRef>
                          <c15:sqref>Summary!$F$51:$F$54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71C5-4E2E-AC0A-73616E2F8B6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628D-4190-8CB5-328E4A3619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628D-4190-8CB5-328E4A3619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628D-4190-8CB5-328E4A3619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628D-4190-8CB5-328E4A3619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Summary!$B$51:$B$55</c15:sqref>
                        </c15:fullRef>
                        <c15:formulaRef>
                          <c15:sqref>Summary!$B$51:$B$54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Summary!$G$51:$G$55</c15:sqref>
                        </c15:fullRef>
                        <c15:formulaRef>
                          <c15:sqref>Summary!$G$51:$G$54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71C5-4E2E-AC0A-73616E2F8B6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Q2 2021</a:t>
            </a:r>
          </a:p>
          <a:p>
            <a:pPr>
              <a:defRPr sz="1800" b="1"/>
            </a:pPr>
            <a:r>
              <a:rPr lang="en-US" sz="1400" b="1"/>
              <a:t>Clients</a:t>
            </a:r>
            <a:endParaRPr lang="en-US" sz="1600" b="1"/>
          </a:p>
        </c:rich>
      </c:tx>
      <c:layout>
        <c:manualLayout>
          <c:xMode val="edge"/>
          <c:yMode val="edge"/>
          <c:x val="0.37116620163609682"/>
          <c:y val="0.5205549858905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0307134710169"/>
          <c:y val="0.25412525214622744"/>
          <c:w val="0.48012258467691538"/>
          <c:h val="0.6633270718809029"/>
        </c:manualLayout>
      </c:layout>
      <c:doughnutChart>
        <c:varyColors val="1"/>
        <c:ser>
          <c:idx val="5"/>
          <c:order val="5"/>
          <c:tx>
            <c:strRef>
              <c:f>Summary!$H$58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C7-4167-A979-AE8084E21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7-4167-A979-AE8084E217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C7-4167-A979-AE8084E217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C7-4167-A979-AE8084E21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Summary!$H$59:$H$62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974-41B6-B9C9-74CBDBD56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5974-41B6-B9C9-74CBDBD5634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Summary!$D$59:$D$62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974-41B6-B9C9-74CBDBD5634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Summary!$E$59:$E$62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974-41B6-B9C9-74CBDBD5634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Summary!$F$59:$F$62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974-41B6-B9C9-74CBDBD5634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DC7-4167-A979-AE8084E217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DC7-4167-A979-AE8084E217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DC7-4167-A979-AE8084E217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DC7-4167-A979-AE8084E217A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974-41B6-B9C9-74CBDBD5634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2021</a:t>
            </a:r>
            <a:r>
              <a:rPr lang="en-US" sz="2000" b="1" baseline="0"/>
              <a:t> All Client Count Q1-Q2</a:t>
            </a:r>
          </a:p>
          <a:p>
            <a:pPr>
              <a:defRPr sz="2000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9203849518811"/>
          <c:y val="6.5090256674073671E-2"/>
          <c:w val="0.66119685039370091"/>
          <c:h val="0.8608766235326262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Summary!$G$58</c:f>
              <c:strCache>
                <c:ptCount val="1"/>
                <c:pt idx="0">
                  <c:v>Q1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F1-4EB0-8361-60241B9E295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8F1-4EB0-8361-60241B9E29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8F1-4EB0-8361-60241B9E29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18F1-4EB0-8361-60241B9E2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Summary!$G$59:$G$62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1-4EB0-8361-60241B9E295B}"/>
            </c:ext>
          </c:extLst>
        </c:ser>
        <c:ser>
          <c:idx val="5"/>
          <c:order val="5"/>
          <c:tx>
            <c:strRef>
              <c:f>Summary!$H$58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F1-4EB0-8361-60241B9E295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8F1-4EB0-8361-60241B9E29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18F1-4EB0-8361-60241B9E29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8F1-4EB0-8361-60241B9E295B}"/>
              </c:ext>
            </c:extLst>
          </c:dPt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292AA1-3CF7-426E-BD10-1DDDAE9605BE}" type="VALUE">
                      <a:rPr lang="en-US" sz="1600">
                        <a:solidFill>
                          <a:schemeClr val="bg1"/>
                        </a:solidFill>
                      </a:rPr>
                      <a:pPr>
                        <a:defRPr sz="14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E-18F1-4EB0-8361-60241B9E295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DEBDFF-FCCD-46AD-95C8-D875281441CE}" type="VALUE">
                      <a:rPr lang="en-US" sz="1600">
                        <a:solidFill>
                          <a:schemeClr val="bg1"/>
                        </a:solidFill>
                      </a:rPr>
                      <a:pPr>
                        <a:defRPr sz="16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 w="15875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F-18F1-4EB0-8361-60241B9E2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Summary!$B$59:$B$62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Summary!$H$59:$H$62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1-4EB0-8361-60241B9E2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15"/>
        <c:axId val="1888667392"/>
        <c:axId val="1888666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Summary!$C$58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F1-4EB0-8361-60241B9E29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Summary!$D$59:$D$62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F1-4EB0-8361-60241B9E29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Summary!$E$59:$E$62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F1-4EB0-8361-60241B9E29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Summary!$B$59:$B$62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Summary!$F$59:$F$62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F1-4EB0-8361-60241B9E295B}"/>
                  </c:ext>
                </c:extLst>
              </c15:ser>
            </c15:filteredBarSeries>
          </c:ext>
        </c:extLst>
      </c:barChart>
      <c:catAx>
        <c:axId val="1888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66560"/>
        <c:crosses val="autoZero"/>
        <c:auto val="1"/>
        <c:lblAlgn val="ctr"/>
        <c:lblOffset val="100"/>
        <c:noMultiLvlLbl val="0"/>
      </c:catAx>
      <c:valAx>
        <c:axId val="1888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76201</xdr:rowOff>
    </xdr:from>
    <xdr:to>
      <xdr:col>20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11</xdr:row>
      <xdr:rowOff>214312</xdr:rowOff>
    </xdr:from>
    <xdr:to>
      <xdr:col>3</xdr:col>
      <xdr:colOff>416720</xdr:colOff>
      <xdr:row>30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73F09-7BA2-40D2-BE1A-88FAD7FCC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154781</xdr:colOff>
      <xdr:row>11</xdr:row>
      <xdr:rowOff>190500</xdr:rowOff>
    </xdr:from>
    <xdr:to>
      <xdr:col>8</xdr:col>
      <xdr:colOff>47624</xdr:colOff>
      <xdr:row>31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25DF6-FBAE-41B0-A7F7-7426DDB8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130969</xdr:colOff>
      <xdr:row>2</xdr:row>
      <xdr:rowOff>296333</xdr:rowOff>
    </xdr:from>
    <xdr:to>
      <xdr:col>16</xdr:col>
      <xdr:colOff>607218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89FCE-1021-4B6C-B638-931A388F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fieldListSortAscending="1">
  <location ref="A19:F30" firstHeaderRow="1" firstDataRow="3" firstDataCol="1" rowPageCount="1" colPageCount="1"/>
  <pivotFields count="8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h="1" x="3"/>
        <item h="1"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9">
    <i>
      <x v="2"/>
    </i>
    <i>
      <x v="9"/>
    </i>
    <i>
      <x v="32"/>
    </i>
    <i>
      <x v="34"/>
    </i>
    <i>
      <x v="42"/>
    </i>
    <i>
      <x v="43"/>
    </i>
    <i>
      <x v="44"/>
    </i>
    <i>
      <x v="45"/>
    </i>
    <i t="grand">
      <x/>
    </i>
  </rowItems>
  <colFields count="2">
    <field x="7"/>
    <field x="6"/>
  </colFields>
  <colItems count="5">
    <i>
      <x v="1"/>
      <x v="1"/>
    </i>
    <i r="1">
      <x v="2"/>
    </i>
    <i>
      <x v="2"/>
      <x v="1"/>
    </i>
    <i r="1">
      <x v="2"/>
    </i>
    <i t="grand">
      <x/>
    </i>
  </colItems>
  <pageFields count="1">
    <pageField fld="4" item="1" hier="-1"/>
  </pageFields>
  <dataFields count="1">
    <dataField name="Sum of Vol" fld="2" baseField="0" baseItem="0"/>
  </dataFields>
  <formats count="18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dataOnly="0" labelOnly="1" outline="0" axis="axisValues" fieldPosition="0"/>
    </format>
    <format dxfId="115">
      <pivotArea field="6" type="button" dataOnly="0" labelOnly="1" outline="0" axis="axisCol" fieldPosition="1"/>
    </format>
    <format dxfId="114">
      <pivotArea type="topRight" dataOnly="0" labelOnly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7" type="button" dataOnly="0" labelOnly="1" outline="0" axis="axisCol" fieldPosition="0"/>
    </format>
    <format dxfId="109">
      <pivotArea field="6" type="button" dataOnly="0" labelOnly="1" outline="0" axis="axisCol" fieldPosition="1"/>
    </format>
    <format dxfId="108">
      <pivotArea type="topRight" dataOnly="0" labelOnly="1" outline="0" fieldPosition="0"/>
    </format>
    <format dxfId="107">
      <pivotArea field="0" type="button" dataOnly="0" labelOnly="1" outline="0" axis="axisRow" fieldPosition="0"/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04">
      <pivotArea dataOnly="0" labelOnly="1" grandCol="1" outline="0" fieldPosition="0"/>
    </format>
    <format dxfId="103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10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dataOnly="0" labelOnly="1" outline="0" axis="axisValues" fieldPosition="0"/>
    </format>
    <format dxfId="129">
      <pivotArea field="6" type="button" dataOnly="0" labelOnly="1" outline="0" axis="axisRow" fieldPosition="1"/>
    </format>
    <format dxfId="128">
      <pivotArea type="topRight" dataOnly="0" labelOnly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7" type="button" dataOnly="0" labelOnly="1" outline="0" axis="axisRow" fieldPosition="0"/>
    </format>
    <format dxfId="12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2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20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2268-79E7-4694-A402-8B1915F2F6B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4:I43" firstHeaderRow="1" firstDataRow="3" firstDataCol="2"/>
  <pivotFields count="8">
    <pivotField axis="axisRow" compact="0" outline="0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7">
    <i>
      <x v="3"/>
      <x v="4"/>
    </i>
    <i r="1">
      <x v="10"/>
    </i>
    <i r="1">
      <x v="11"/>
    </i>
    <i r="1">
      <x v="14"/>
    </i>
    <i r="1">
      <x v="16"/>
    </i>
    <i r="1">
      <x v="28"/>
    </i>
    <i r="1">
      <x v="31"/>
    </i>
    <i r="1">
      <x v="50"/>
    </i>
    <i t="default">
      <x v="3"/>
    </i>
    <i>
      <x v="1"/>
      <x v="34"/>
    </i>
    <i r="1">
      <x v="43"/>
    </i>
    <i t="default">
      <x v="1"/>
    </i>
    <i>
      <x/>
      <x v="7"/>
    </i>
    <i r="1">
      <x v="21"/>
    </i>
    <i r="1">
      <x v="33"/>
    </i>
    <i r="1">
      <x v="40"/>
    </i>
    <i r="1">
      <x v="47"/>
    </i>
    <i r="1">
      <x v="48"/>
    </i>
    <i t="default">
      <x/>
    </i>
    <i>
      <x v="2"/>
      <x/>
    </i>
    <i r="1">
      <x v="6"/>
    </i>
    <i r="1">
      <x v="13"/>
    </i>
    <i r="1">
      <x v="17"/>
    </i>
    <i r="1">
      <x v="37"/>
    </i>
    <i r="1">
      <x v="41"/>
    </i>
    <i t="default"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7" type="button" dataOnly="0" labelOnly="1" outline="0" axis="axisCol" fieldPosition="0"/>
    </format>
    <format dxfId="29">
      <pivotArea field="6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7" type="button" dataOnly="0" labelOnly="1" outline="0" axis="axisCol" fieldPosition="0"/>
    </format>
    <format dxfId="12">
      <pivotArea field="6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6" iMeasureFld="0">
      <autoFilter ref="A1">
        <filterColumn colId="0">
          <top10 percent="1" val="90" filterVal="9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981D6-0ACB-4B70-B1F0-2953F791485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7" type="button" dataOnly="0" labelOnly="1" outline="0" axis="axisCol" fieldPosition="0"/>
    </format>
    <format dxfId="63">
      <pivotArea field="6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55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5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53">
      <pivotArea dataOnly="0" labelOnly="1" grandCol="1" outline="0" fieldPosition="0"/>
    </format>
    <format dxfId="5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5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7" type="button" dataOnly="0" labelOnly="1" outline="0" axis="axisCol" fieldPosition="0"/>
    </format>
    <format dxfId="46">
      <pivotArea field="6" type="button" dataOnly="0" labelOnly="1" outline="0" axis="axisCol" fieldPosition="1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0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39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38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7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34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6" iMeasureFld="0">
      <autoFilter ref="A1">
        <filterColumn colId="0">
          <top10 percent="1" val="90" filterVal="9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1D934-C536-4EBE-83A0-924A59DA0B9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80:I140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7" type="button" dataOnly="0" labelOnly="1" outline="0" axis="axisCol" fieldPosition="0"/>
    </format>
    <format dxfId="97">
      <pivotArea field="6" type="button" dataOnly="0" labelOnly="1" outline="0" axis="axisCol" fieldPosition="1"/>
    </format>
    <format dxfId="96">
      <pivotArea type="topRight" dataOnly="0" labelOnly="1" outline="0" fieldPosition="0"/>
    </format>
    <format dxfId="95">
      <pivotArea field="4" type="button" dataOnly="0" labelOnly="1" outline="0" axis="axisRow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91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90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89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88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87">
      <pivotArea dataOnly="0" labelOnly="1" grandCol="1" outline="0" fieldPosition="0"/>
    </format>
    <format dxfId="86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85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7" type="button" dataOnly="0" labelOnly="1" outline="0" axis="axisCol" fieldPosition="0"/>
    </format>
    <format dxfId="80">
      <pivotArea field="6" type="button" dataOnly="0" labelOnly="1" outline="0" axis="axisCol" fieldPosition="1"/>
    </format>
    <format dxfId="79">
      <pivotArea type="topRight" dataOnly="0" labelOnly="1" outline="0" fieldPosition="0"/>
    </format>
    <format dxfId="78">
      <pivotArea field="4" type="button" dataOnly="0" labelOnly="1" outline="0" axis="axisRow" fieldPosition="0"/>
    </format>
    <format dxfId="77">
      <pivotArea dataOnly="0" labelOnly="1" fieldPosition="0">
        <references count="1">
          <reference field="4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7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70">
      <pivotArea dataOnly="0" labelOnly="1" grandCol="1" outline="0" fieldPosition="0"/>
    </format>
    <format dxfId="69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68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152" dataDxfId="151">
  <tableColumns count="6">
    <tableColumn id="1" xr3:uid="{D7873F41-AFE5-4C6F-861D-F9BBCE16DFDF}" name="CLID" dataDxfId="150"/>
    <tableColumn id="2" xr3:uid="{975F0488-63A3-46BC-B6DC-8B00F2FF6B8A}" name="Date" dataDxfId="149"/>
    <tableColumn id="3" xr3:uid="{187A91E2-3708-4A4B-B7BD-15C07BBEA956}" name="Vol" dataDxfId="148"/>
    <tableColumn id="4" xr3:uid="{EF25BFF6-8FFF-4858-96A7-0E02E2DB2AD7}" name="GEOID" dataDxfId="147">
      <calculatedColumnFormula>_xlfn.XLOOKUP(VolumeByClient[[#This Row],[CLID]],GeobyClient[CLID],GeobyClient[GEOID])</calculatedColumnFormula>
    </tableColumn>
    <tableColumn id="5" xr3:uid="{B40D2822-DECD-4AC5-9574-074D26FCA658}" name="Region Name" dataDxfId="146">
      <calculatedColumnFormula>VLOOKUP(VolumeByClient[[#This Row],[GEOID]],GEONames[[GEOID]:[GEO Name]],2,FALSE)</calculatedColumnFormula>
    </tableColumn>
    <tableColumn id="8" xr3:uid="{77DDF9E6-BDEF-4D1F-AAE9-BE19C6D196A1}" name="Quarter Year" dataDxfId="1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44" dataDxfId="143">
  <autoFilter ref="A1:D54" xr:uid="{0A7F9446-1F4B-4468-8E1B-B9E4F12A1B9D}"/>
  <tableColumns count="4">
    <tableColumn id="1" xr3:uid="{245DA998-D994-45FA-B3F7-0F24BC5DD1FA}" name="CLID" dataDxfId="142"/>
    <tableColumn id="2" xr3:uid="{F07BC2D5-33D3-4F64-A425-397376708398}" name="GEOID" dataDxfId="141"/>
    <tableColumn id="3" xr3:uid="{BA1A832D-C6E3-4A4B-B402-948D7F81A1D3}" name="CLID2" dataDxfId="140">
      <calculatedColumnFormula>MID(GeobyClient[[#This Row],[CLID]],3,7)</calculatedColumnFormula>
    </tableColumn>
    <tableColumn id="4" xr3:uid="{4D9CA798-4A79-46F1-8FF1-DE94E7173A53}" name="TEST" dataDxfId="139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38" totalsRowDxfId="137"/>
    <tableColumn id="2" xr3:uid="{7F6A7006-49FD-4D94-9E0E-36713BC427B0}" name="GEO Name" totalsRowDxfId="136"/>
    <tableColumn id="3" xr3:uid="{53CA9822-A73C-4880-8D68-9C9346C9487F}" name="Volume" totalsRowFunction="sum" dataDxfId="135" totalsRowDxfId="134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workbookViewId="0">
      <selection sqref="A1:G16"/>
    </sheetView>
  </sheetViews>
  <sheetFormatPr defaultRowHeight="13.15" customHeight="1" x14ac:dyDescent="0.25"/>
  <sheetData>
    <row r="1" spans="1:7" ht="13.15" customHeight="1" x14ac:dyDescent="0.25">
      <c r="A1" s="80" t="s">
        <v>897</v>
      </c>
      <c r="B1" s="80"/>
      <c r="C1" s="80"/>
      <c r="D1" s="80"/>
      <c r="E1" s="80"/>
      <c r="F1" s="80"/>
      <c r="G1" s="80"/>
    </row>
    <row r="2" spans="1:7" ht="13.15" customHeight="1" x14ac:dyDescent="0.25">
      <c r="A2" s="80"/>
      <c r="B2" s="80"/>
      <c r="C2" s="80"/>
      <c r="D2" s="80"/>
      <c r="E2" s="80"/>
      <c r="F2" s="80"/>
      <c r="G2" s="80"/>
    </row>
    <row r="3" spans="1:7" ht="13.15" customHeight="1" x14ac:dyDescent="0.25">
      <c r="A3" s="80"/>
      <c r="B3" s="80"/>
      <c r="C3" s="80"/>
      <c r="D3" s="80"/>
      <c r="E3" s="80"/>
      <c r="F3" s="80"/>
      <c r="G3" s="80"/>
    </row>
    <row r="4" spans="1:7" ht="13.15" customHeight="1" x14ac:dyDescent="0.25">
      <c r="A4" s="80"/>
      <c r="B4" s="80"/>
      <c r="C4" s="80"/>
      <c r="D4" s="80"/>
      <c r="E4" s="80"/>
      <c r="F4" s="80"/>
      <c r="G4" s="80"/>
    </row>
    <row r="5" spans="1:7" ht="13.15" customHeight="1" x14ac:dyDescent="0.25">
      <c r="A5" s="80"/>
      <c r="B5" s="80"/>
      <c r="C5" s="80"/>
      <c r="D5" s="80"/>
      <c r="E5" s="80"/>
      <c r="F5" s="80"/>
      <c r="G5" s="80"/>
    </row>
    <row r="6" spans="1:7" ht="13.15" customHeight="1" x14ac:dyDescent="0.25">
      <c r="A6" s="80"/>
      <c r="B6" s="80"/>
      <c r="C6" s="80"/>
      <c r="D6" s="80"/>
      <c r="E6" s="80"/>
      <c r="F6" s="80"/>
      <c r="G6" s="80"/>
    </row>
    <row r="7" spans="1:7" ht="13.15" customHeight="1" x14ac:dyDescent="0.25">
      <c r="A7" s="80"/>
      <c r="B7" s="80"/>
      <c r="C7" s="80"/>
      <c r="D7" s="80"/>
      <c r="E7" s="80"/>
      <c r="F7" s="80"/>
      <c r="G7" s="80"/>
    </row>
    <row r="8" spans="1:7" ht="13.15" customHeight="1" x14ac:dyDescent="0.25">
      <c r="A8" s="80"/>
      <c r="B8" s="80"/>
      <c r="C8" s="80"/>
      <c r="D8" s="80"/>
      <c r="E8" s="80"/>
      <c r="F8" s="80"/>
      <c r="G8" s="80"/>
    </row>
    <row r="9" spans="1:7" ht="13.15" customHeight="1" x14ac:dyDescent="0.25">
      <c r="A9" s="80"/>
      <c r="B9" s="80"/>
      <c r="C9" s="80"/>
      <c r="D9" s="80"/>
      <c r="E9" s="80"/>
      <c r="F9" s="80"/>
      <c r="G9" s="80"/>
    </row>
    <row r="10" spans="1:7" ht="13.15" customHeight="1" x14ac:dyDescent="0.25">
      <c r="A10" s="80"/>
      <c r="B10" s="80"/>
      <c r="C10" s="80"/>
      <c r="D10" s="80"/>
      <c r="E10" s="80"/>
      <c r="F10" s="80"/>
      <c r="G10" s="80"/>
    </row>
    <row r="11" spans="1:7" ht="13.15" customHeight="1" x14ac:dyDescent="0.25">
      <c r="A11" s="80"/>
      <c r="B11" s="80"/>
      <c r="C11" s="80"/>
      <c r="D11" s="80"/>
      <c r="E11" s="80"/>
      <c r="F11" s="80"/>
      <c r="G11" s="80"/>
    </row>
    <row r="12" spans="1:7" ht="13.15" customHeight="1" x14ac:dyDescent="0.25">
      <c r="A12" s="80"/>
      <c r="B12" s="80"/>
      <c r="C12" s="80"/>
      <c r="D12" s="80"/>
      <c r="E12" s="80"/>
      <c r="F12" s="80"/>
      <c r="G12" s="80"/>
    </row>
    <row r="13" spans="1:7" ht="13.15" customHeight="1" x14ac:dyDescent="0.25">
      <c r="A13" s="80"/>
      <c r="B13" s="80"/>
      <c r="C13" s="80"/>
      <c r="D13" s="80"/>
      <c r="E13" s="80"/>
      <c r="F13" s="80"/>
      <c r="G13" s="80"/>
    </row>
    <row r="14" spans="1:7" ht="13.15" customHeight="1" x14ac:dyDescent="0.25">
      <c r="A14" s="80"/>
      <c r="B14" s="80"/>
      <c r="C14" s="80"/>
      <c r="D14" s="80"/>
      <c r="E14" s="80"/>
      <c r="F14" s="80"/>
      <c r="G14" s="80"/>
    </row>
    <row r="15" spans="1:7" ht="13.15" customHeight="1" x14ac:dyDescent="0.25">
      <c r="A15" s="80"/>
      <c r="B15" s="80"/>
      <c r="C15" s="80"/>
      <c r="D15" s="80"/>
      <c r="E15" s="80"/>
      <c r="F15" s="80"/>
      <c r="G15" s="80"/>
    </row>
    <row r="16" spans="1:7" ht="13.15" customHeight="1" x14ac:dyDescent="0.25">
      <c r="A16" s="80"/>
      <c r="B16" s="80"/>
      <c r="C16" s="80"/>
      <c r="D16" s="80"/>
      <c r="E16" s="80"/>
      <c r="F16" s="80"/>
      <c r="G16" s="80"/>
    </row>
  </sheetData>
  <mergeCells count="1">
    <mergeCell ref="A1:G1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workbookViewId="0"/>
  </sheetViews>
  <sheetFormatPr defaultColWidth="9.1796875" defaultRowHeight="12.5" x14ac:dyDescent="0.25"/>
  <cols>
    <col min="1" max="1" width="9.1796875" style="3"/>
    <col min="2" max="2" width="10.1796875" style="5" customWidth="1"/>
    <col min="3" max="3" width="8.453125" style="3" customWidth="1"/>
    <col min="4" max="4" width="10.7265625" style="3" bestFit="1" customWidth="1"/>
    <col min="5" max="5" width="15.7265625" style="3" bestFit="1" customWidth="1"/>
    <col min="6" max="6" width="14.81640625" style="3" customWidth="1"/>
    <col min="7" max="9" width="9.1796875" style="3"/>
    <col min="10" max="10" width="12.1796875" style="3" customWidth="1"/>
    <col min="11" max="11" width="11.26953125" style="3" customWidth="1"/>
    <col min="12" max="12" width="10" style="3" customWidth="1"/>
    <col min="13" max="16384" width="9.1796875" style="3"/>
  </cols>
  <sheetData>
    <row r="1" spans="1:13" x14ac:dyDescent="0.25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978</v>
      </c>
      <c r="K1" s="7"/>
      <c r="L1" s="7"/>
      <c r="M1" s="7"/>
    </row>
    <row r="2" spans="1:13" x14ac:dyDescent="0.25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5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5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5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5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5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5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5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5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5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5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5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5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5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5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5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5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5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5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5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5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5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5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5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5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5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5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5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5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5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5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5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5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5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5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5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5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5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5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5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5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5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5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5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5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5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5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5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5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5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5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5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5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5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5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5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5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5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5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5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5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5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5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5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5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5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5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5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5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5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5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5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5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5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5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5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5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5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5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5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5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5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5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5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5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5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5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5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5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5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5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5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5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5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5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5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5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5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5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5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5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5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5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5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5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5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5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5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5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5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5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5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5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5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5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5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5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5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5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5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5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5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5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5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5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5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5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5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5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5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5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5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5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5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5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5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5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5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5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5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5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5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5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5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5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5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5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5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5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5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5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5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5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5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5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5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5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5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5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5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5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5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5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5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5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5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5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5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5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5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5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5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5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5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5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5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5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5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5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5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5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5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5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5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5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5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5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5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5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5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5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5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5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5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5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5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5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5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5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5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5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5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5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5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5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5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5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5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5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5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5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5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5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5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5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5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5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5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5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5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5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5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5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5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5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5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5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5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5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5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5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5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5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5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5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5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5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5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5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5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5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5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5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5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5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5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5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5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5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5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5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5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5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5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5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5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5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5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5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5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5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5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5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5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5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5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5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5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5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5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5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5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5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5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5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5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5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5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5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5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5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5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5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5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5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5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5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5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5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5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5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5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5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5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5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5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5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5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5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5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5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5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5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5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5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5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5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5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5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5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5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5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5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5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5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5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5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5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5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5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5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5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5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5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5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5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5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5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5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5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5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5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5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5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5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5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5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5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5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5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5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5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5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5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5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5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5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5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5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5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5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5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5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5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5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5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5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5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5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5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5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5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5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5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5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5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5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5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5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5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5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5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5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5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5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5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5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5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5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5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5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5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5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5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5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5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5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5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5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5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5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5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5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5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5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5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5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5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5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5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5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5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5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5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5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5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5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5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5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5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5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5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5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5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5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5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5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5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5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5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5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5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5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5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5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5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5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5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5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5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5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5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5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5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5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5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5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5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5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5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5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5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5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5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5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5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5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5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5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5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5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5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5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5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5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5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5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5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5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5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5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5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5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5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5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5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5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5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5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5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5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5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5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5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5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5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5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5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5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5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5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5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5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5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5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5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5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5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5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5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5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5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5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5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5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5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5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5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5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5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5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5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5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5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5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5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5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5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5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5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5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5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5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5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5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5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5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5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5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5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5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5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5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5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5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5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5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5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5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5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5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5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5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5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5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5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5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5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5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5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5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5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5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5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5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5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5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5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5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5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5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5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5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5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5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5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5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5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5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5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5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5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5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5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5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5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5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5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5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5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5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5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5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5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5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5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5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5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5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5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5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5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5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5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5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5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5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5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5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5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5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5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5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5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5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5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5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5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5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5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5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5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5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5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5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5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5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5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5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5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5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5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5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5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5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5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5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5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5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5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5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5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5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5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5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5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5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5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5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5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5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5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5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5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5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5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5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5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5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5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5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5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5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5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5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5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5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5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5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5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5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5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5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5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5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5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5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5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5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5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5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5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5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5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5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5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5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5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5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5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5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5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5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5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5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5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5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5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5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5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5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5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5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5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5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5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5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5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5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5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5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5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5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5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5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5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5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5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5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5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5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5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5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5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5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5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5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5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5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5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5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5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5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5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5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5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5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5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5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5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5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5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5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5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5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5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5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5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5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5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5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5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5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5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5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5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5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5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5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5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5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5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5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5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5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5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5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5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5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5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5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5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5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5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5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5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5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5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5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5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5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5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5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5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5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5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5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5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5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5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5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5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5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5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5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5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5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5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5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5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5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5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5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5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5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5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5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5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5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5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5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5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5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5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5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5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5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5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5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5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5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5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5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5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5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5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5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5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5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5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5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5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5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5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5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5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5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5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5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5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5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5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5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5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5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5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5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5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5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5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5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5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5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5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5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5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5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5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5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5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5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5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5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5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5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5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5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5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5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5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5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5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5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5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5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5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5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5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5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5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5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5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5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5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5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5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5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5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5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5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5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5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5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5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5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5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5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5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5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5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5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5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5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5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5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5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5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5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5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5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5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5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5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5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5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5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5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5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5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5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5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5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5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5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5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5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5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/>
  </sheetViews>
  <sheetFormatPr defaultRowHeight="12.5" x14ac:dyDescent="0.25"/>
  <cols>
    <col min="2" max="2" width="10.1796875" style="5" customWidth="1"/>
    <col min="3" max="3" width="5.7265625" bestFit="1" customWidth="1"/>
  </cols>
  <sheetData>
    <row r="1" spans="1:3" x14ac:dyDescent="0.25">
      <c r="A1" t="s">
        <v>0</v>
      </c>
      <c r="B1" s="5" t="s">
        <v>61</v>
      </c>
      <c r="C1" t="s">
        <v>133</v>
      </c>
    </row>
    <row r="2" spans="1:3" x14ac:dyDescent="0.25">
      <c r="A2" s="1" t="s">
        <v>23</v>
      </c>
      <c r="B2" s="6" t="s">
        <v>118</v>
      </c>
      <c r="C2" t="s">
        <v>188</v>
      </c>
    </row>
    <row r="3" spans="1:3" x14ac:dyDescent="0.25">
      <c r="A3" s="1"/>
      <c r="B3" s="6" t="s">
        <v>119</v>
      </c>
      <c r="C3" t="s">
        <v>189</v>
      </c>
    </row>
    <row r="4" spans="1:3" x14ac:dyDescent="0.25">
      <c r="A4" s="1"/>
      <c r="B4" s="6" t="s">
        <v>120</v>
      </c>
      <c r="C4" t="s">
        <v>190</v>
      </c>
    </row>
    <row r="5" spans="1:3" x14ac:dyDescent="0.25">
      <c r="A5" s="1"/>
      <c r="B5" s="6" t="s">
        <v>121</v>
      </c>
      <c r="C5" t="s">
        <v>102</v>
      </c>
    </row>
    <row r="6" spans="1:3" x14ac:dyDescent="0.25">
      <c r="A6" s="1"/>
      <c r="B6" s="6" t="s">
        <v>122</v>
      </c>
      <c r="C6" t="s">
        <v>191</v>
      </c>
    </row>
    <row r="7" spans="1:3" x14ac:dyDescent="0.25">
      <c r="A7" s="1"/>
      <c r="B7" s="6" t="s">
        <v>123</v>
      </c>
      <c r="C7" t="s">
        <v>79</v>
      </c>
    </row>
    <row r="8" spans="1:3" x14ac:dyDescent="0.25">
      <c r="A8" s="1"/>
      <c r="B8" s="6" t="s">
        <v>124</v>
      </c>
      <c r="C8" t="s">
        <v>192</v>
      </c>
    </row>
    <row r="9" spans="1:3" x14ac:dyDescent="0.25">
      <c r="A9" s="1"/>
      <c r="B9" s="6" t="s">
        <v>58</v>
      </c>
      <c r="C9" t="s">
        <v>193</v>
      </c>
    </row>
    <row r="10" spans="1:3" x14ac:dyDescent="0.25">
      <c r="A10" s="1"/>
      <c r="B10" s="6" t="s">
        <v>59</v>
      </c>
      <c r="C10" t="s">
        <v>194</v>
      </c>
    </row>
    <row r="11" spans="1:3" x14ac:dyDescent="0.25">
      <c r="A11" s="1"/>
      <c r="B11" s="6" t="s">
        <v>60</v>
      </c>
      <c r="C11" t="s">
        <v>195</v>
      </c>
    </row>
    <row r="12" spans="1:3" x14ac:dyDescent="0.25">
      <c r="A12" s="1"/>
      <c r="B12" s="6" t="s">
        <v>125</v>
      </c>
      <c r="C12" t="s">
        <v>196</v>
      </c>
    </row>
    <row r="13" spans="1:3" x14ac:dyDescent="0.25">
      <c r="A13" s="1"/>
      <c r="B13" s="6" t="s">
        <v>126</v>
      </c>
      <c r="C13" t="s">
        <v>197</v>
      </c>
    </row>
    <row r="14" spans="1:3" x14ac:dyDescent="0.25">
      <c r="A14" s="1"/>
      <c r="B14" s="6" t="s">
        <v>127</v>
      </c>
      <c r="C14" t="s">
        <v>116</v>
      </c>
    </row>
    <row r="15" spans="1:3" x14ac:dyDescent="0.25">
      <c r="A15" s="1"/>
      <c r="B15" s="6" t="s">
        <v>128</v>
      </c>
      <c r="C15" t="s">
        <v>198</v>
      </c>
    </row>
    <row r="16" spans="1:3" x14ac:dyDescent="0.25">
      <c r="A16" s="1"/>
      <c r="B16" s="6" t="s">
        <v>129</v>
      </c>
      <c r="C16" t="s">
        <v>199</v>
      </c>
    </row>
    <row r="17" spans="1:3" x14ac:dyDescent="0.25">
      <c r="A17" s="1"/>
      <c r="B17" s="6" t="s">
        <v>130</v>
      </c>
      <c r="C17" t="s">
        <v>91</v>
      </c>
    </row>
    <row r="18" spans="1:3" x14ac:dyDescent="0.25">
      <c r="A18" s="1" t="s">
        <v>33</v>
      </c>
      <c r="B18" s="6" t="s">
        <v>131</v>
      </c>
      <c r="C18" t="s">
        <v>200</v>
      </c>
    </row>
    <row r="19" spans="1:3" x14ac:dyDescent="0.25">
      <c r="A19" s="1"/>
      <c r="B19" s="6" t="s">
        <v>132</v>
      </c>
      <c r="C19" t="s">
        <v>201</v>
      </c>
    </row>
    <row r="20" spans="1:3" x14ac:dyDescent="0.25">
      <c r="A20" s="1"/>
      <c r="B20" s="6" t="s">
        <v>118</v>
      </c>
      <c r="C20" t="s">
        <v>202</v>
      </c>
    </row>
    <row r="21" spans="1:3" x14ac:dyDescent="0.25">
      <c r="A21" s="1"/>
      <c r="B21" s="6" t="s">
        <v>119</v>
      </c>
      <c r="C21" t="s">
        <v>203</v>
      </c>
    </row>
    <row r="22" spans="1:3" x14ac:dyDescent="0.25">
      <c r="A22" s="1"/>
      <c r="B22" s="6" t="s">
        <v>120</v>
      </c>
      <c r="C22" t="s">
        <v>112</v>
      </c>
    </row>
    <row r="23" spans="1:3" x14ac:dyDescent="0.25">
      <c r="A23" s="1"/>
      <c r="B23" s="6" t="s">
        <v>121</v>
      </c>
      <c r="C23" t="s">
        <v>204</v>
      </c>
    </row>
    <row r="24" spans="1:3" x14ac:dyDescent="0.25">
      <c r="A24" s="1"/>
      <c r="B24" s="6" t="s">
        <v>122</v>
      </c>
      <c r="C24" t="s">
        <v>205</v>
      </c>
    </row>
    <row r="25" spans="1:3" x14ac:dyDescent="0.25">
      <c r="A25" s="1"/>
      <c r="B25" s="6" t="s">
        <v>123</v>
      </c>
      <c r="C25" t="s">
        <v>206</v>
      </c>
    </row>
    <row r="26" spans="1:3" x14ac:dyDescent="0.25">
      <c r="A26" s="1"/>
      <c r="B26" s="6" t="s">
        <v>124</v>
      </c>
      <c r="C26" t="s">
        <v>207</v>
      </c>
    </row>
    <row r="27" spans="1:3" x14ac:dyDescent="0.25">
      <c r="A27" s="1"/>
      <c r="B27" s="6" t="s">
        <v>58</v>
      </c>
      <c r="C27" t="s">
        <v>208</v>
      </c>
    </row>
    <row r="28" spans="1:3" x14ac:dyDescent="0.25">
      <c r="A28" s="1"/>
      <c r="B28" s="6" t="s">
        <v>59</v>
      </c>
      <c r="C28" t="s">
        <v>209</v>
      </c>
    </row>
    <row r="29" spans="1:3" x14ac:dyDescent="0.25">
      <c r="A29" s="1"/>
      <c r="B29" s="6" t="s">
        <v>60</v>
      </c>
      <c r="C29" t="s">
        <v>210</v>
      </c>
    </row>
    <row r="30" spans="1:3" x14ac:dyDescent="0.25">
      <c r="A30" s="1"/>
      <c r="B30" s="6" t="s">
        <v>125</v>
      </c>
      <c r="C30" t="s">
        <v>211</v>
      </c>
    </row>
    <row r="31" spans="1:3" x14ac:dyDescent="0.25">
      <c r="A31" s="1"/>
      <c r="B31" s="6" t="s">
        <v>126</v>
      </c>
      <c r="C31" t="s">
        <v>212</v>
      </c>
    </row>
    <row r="32" spans="1:3" x14ac:dyDescent="0.25">
      <c r="A32" s="1"/>
      <c r="B32" s="6" t="s">
        <v>127</v>
      </c>
      <c r="C32" t="s">
        <v>213</v>
      </c>
    </row>
    <row r="33" spans="1:3" x14ac:dyDescent="0.25">
      <c r="A33" s="1"/>
      <c r="B33" s="6" t="s">
        <v>128</v>
      </c>
      <c r="C33" t="s">
        <v>214</v>
      </c>
    </row>
    <row r="34" spans="1:3" x14ac:dyDescent="0.25">
      <c r="A34" s="1"/>
      <c r="B34" s="6" t="s">
        <v>129</v>
      </c>
      <c r="C34" t="s">
        <v>215</v>
      </c>
    </row>
    <row r="35" spans="1:3" x14ac:dyDescent="0.25">
      <c r="A35" s="1"/>
      <c r="B35" s="6" t="s">
        <v>130</v>
      </c>
      <c r="C35" t="s">
        <v>216</v>
      </c>
    </row>
    <row r="36" spans="1:3" x14ac:dyDescent="0.25">
      <c r="A36" s="1" t="s">
        <v>22</v>
      </c>
      <c r="B36" s="6" t="s">
        <v>131</v>
      </c>
      <c r="C36" t="s">
        <v>217</v>
      </c>
    </row>
    <row r="37" spans="1:3" x14ac:dyDescent="0.25">
      <c r="A37" s="1"/>
      <c r="B37" s="6" t="s">
        <v>132</v>
      </c>
      <c r="C37" t="s">
        <v>218</v>
      </c>
    </row>
    <row r="38" spans="1:3" x14ac:dyDescent="0.25">
      <c r="A38" s="1"/>
      <c r="B38" s="6" t="s">
        <v>118</v>
      </c>
      <c r="C38" t="s">
        <v>219</v>
      </c>
    </row>
    <row r="39" spans="1:3" x14ac:dyDescent="0.25">
      <c r="A39" s="1"/>
      <c r="B39" s="6" t="s">
        <v>119</v>
      </c>
      <c r="C39" t="s">
        <v>220</v>
      </c>
    </row>
    <row r="40" spans="1:3" x14ac:dyDescent="0.25">
      <c r="A40" s="1"/>
      <c r="B40" s="6" t="s">
        <v>120</v>
      </c>
      <c r="C40" t="s">
        <v>218</v>
      </c>
    </row>
    <row r="41" spans="1:3" x14ac:dyDescent="0.25">
      <c r="A41" s="1"/>
      <c r="B41" s="6" t="s">
        <v>121</v>
      </c>
      <c r="C41" t="s">
        <v>221</v>
      </c>
    </row>
    <row r="42" spans="1:3" x14ac:dyDescent="0.25">
      <c r="A42" s="1"/>
      <c r="B42" s="6" t="s">
        <v>122</v>
      </c>
      <c r="C42" t="s">
        <v>222</v>
      </c>
    </row>
    <row r="43" spans="1:3" x14ac:dyDescent="0.25">
      <c r="A43" s="1"/>
      <c r="B43" s="6" t="s">
        <v>123</v>
      </c>
      <c r="C43" t="s">
        <v>223</v>
      </c>
    </row>
    <row r="44" spans="1:3" x14ac:dyDescent="0.25">
      <c r="A44" s="1"/>
      <c r="B44" s="6" t="s">
        <v>124</v>
      </c>
      <c r="C44" t="s">
        <v>224</v>
      </c>
    </row>
    <row r="45" spans="1:3" x14ac:dyDescent="0.25">
      <c r="A45" s="1"/>
      <c r="B45" s="6" t="s">
        <v>58</v>
      </c>
      <c r="C45" t="s">
        <v>225</v>
      </c>
    </row>
    <row r="46" spans="1:3" x14ac:dyDescent="0.25">
      <c r="A46" s="1"/>
      <c r="B46" s="6" t="s">
        <v>59</v>
      </c>
      <c r="C46" t="s">
        <v>226</v>
      </c>
    </row>
    <row r="47" spans="1:3" x14ac:dyDescent="0.25">
      <c r="A47" s="1"/>
      <c r="B47" s="6" t="s">
        <v>60</v>
      </c>
      <c r="C47" t="s">
        <v>221</v>
      </c>
    </row>
    <row r="48" spans="1:3" x14ac:dyDescent="0.25">
      <c r="A48" s="1"/>
      <c r="B48" s="6" t="s">
        <v>126</v>
      </c>
      <c r="C48" t="s">
        <v>227</v>
      </c>
    </row>
    <row r="49" spans="1:3" x14ac:dyDescent="0.25">
      <c r="A49" s="1"/>
      <c r="B49" s="6" t="s">
        <v>127</v>
      </c>
      <c r="C49" t="s">
        <v>228</v>
      </c>
    </row>
    <row r="50" spans="1:3" x14ac:dyDescent="0.25">
      <c r="A50" s="1"/>
      <c r="B50" s="6" t="s">
        <v>128</v>
      </c>
      <c r="C50" t="s">
        <v>229</v>
      </c>
    </row>
    <row r="51" spans="1:3" x14ac:dyDescent="0.25">
      <c r="A51" s="1"/>
      <c r="B51" s="6" t="s">
        <v>129</v>
      </c>
      <c r="C51" t="s">
        <v>86</v>
      </c>
    </row>
    <row r="52" spans="1:3" x14ac:dyDescent="0.25">
      <c r="A52" s="1"/>
      <c r="B52" s="6" t="s">
        <v>130</v>
      </c>
      <c r="C52" t="s">
        <v>88</v>
      </c>
    </row>
    <row r="53" spans="1:3" x14ac:dyDescent="0.25">
      <c r="A53" s="1" t="s">
        <v>49</v>
      </c>
      <c r="B53" s="6" t="s">
        <v>121</v>
      </c>
      <c r="C53" t="s">
        <v>230</v>
      </c>
    </row>
    <row r="54" spans="1:3" x14ac:dyDescent="0.25">
      <c r="A54" s="1"/>
      <c r="B54" s="6" t="s">
        <v>122</v>
      </c>
      <c r="C54" t="s">
        <v>231</v>
      </c>
    </row>
    <row r="55" spans="1:3" x14ac:dyDescent="0.25">
      <c r="A55" s="1"/>
      <c r="B55" s="6" t="s">
        <v>123</v>
      </c>
      <c r="C55" t="s">
        <v>232</v>
      </c>
    </row>
    <row r="56" spans="1:3" x14ac:dyDescent="0.25">
      <c r="A56" s="1"/>
      <c r="B56" s="6" t="s">
        <v>124</v>
      </c>
      <c r="C56" t="s">
        <v>233</v>
      </c>
    </row>
    <row r="57" spans="1:3" x14ac:dyDescent="0.25">
      <c r="A57" s="1"/>
      <c r="B57" s="6" t="s">
        <v>58</v>
      </c>
      <c r="C57" t="s">
        <v>234</v>
      </c>
    </row>
    <row r="58" spans="1:3" x14ac:dyDescent="0.25">
      <c r="A58" s="1"/>
      <c r="B58" s="6" t="s">
        <v>59</v>
      </c>
      <c r="C58" t="s">
        <v>235</v>
      </c>
    </row>
    <row r="59" spans="1:3" x14ac:dyDescent="0.25">
      <c r="A59" s="1"/>
      <c r="B59" s="6" t="s">
        <v>60</v>
      </c>
      <c r="C59" t="s">
        <v>230</v>
      </c>
    </row>
    <row r="60" spans="1:3" x14ac:dyDescent="0.25">
      <c r="A60" s="1"/>
      <c r="B60" s="6" t="s">
        <v>125</v>
      </c>
      <c r="C60" t="s">
        <v>98</v>
      </c>
    </row>
    <row r="61" spans="1:3" x14ac:dyDescent="0.25">
      <c r="A61" s="1"/>
      <c r="B61" s="6" t="s">
        <v>126</v>
      </c>
      <c r="C61" t="s">
        <v>236</v>
      </c>
    </row>
    <row r="62" spans="1:3" x14ac:dyDescent="0.25">
      <c r="A62" s="1"/>
      <c r="B62" s="6" t="s">
        <v>127</v>
      </c>
      <c r="C62" t="s">
        <v>237</v>
      </c>
    </row>
    <row r="63" spans="1:3" x14ac:dyDescent="0.25">
      <c r="A63" s="1"/>
      <c r="B63" s="6" t="s">
        <v>128</v>
      </c>
      <c r="C63" t="s">
        <v>238</v>
      </c>
    </row>
    <row r="64" spans="1:3" x14ac:dyDescent="0.25">
      <c r="A64" s="1"/>
      <c r="B64" s="6" t="s">
        <v>129</v>
      </c>
      <c r="C64" t="s">
        <v>239</v>
      </c>
    </row>
    <row r="65" spans="1:3" x14ac:dyDescent="0.25">
      <c r="A65" s="1"/>
      <c r="B65" s="6" t="s">
        <v>130</v>
      </c>
      <c r="C65" t="s">
        <v>240</v>
      </c>
    </row>
    <row r="66" spans="1:3" ht="25" x14ac:dyDescent="0.25">
      <c r="A66" s="1" t="s">
        <v>35</v>
      </c>
      <c r="B66" s="6" t="s">
        <v>131</v>
      </c>
      <c r="C66" t="s">
        <v>241</v>
      </c>
    </row>
    <row r="67" spans="1:3" ht="25" x14ac:dyDescent="0.25">
      <c r="A67" s="1"/>
      <c r="B67" s="6" t="s">
        <v>132</v>
      </c>
      <c r="C67" t="s">
        <v>242</v>
      </c>
    </row>
    <row r="68" spans="1:3" ht="25" x14ac:dyDescent="0.25">
      <c r="A68" s="1"/>
      <c r="B68" s="6" t="s">
        <v>118</v>
      </c>
      <c r="C68" t="s">
        <v>243</v>
      </c>
    </row>
    <row r="69" spans="1:3" ht="25" x14ac:dyDescent="0.25">
      <c r="A69" s="1"/>
      <c r="B69" s="6" t="s">
        <v>119</v>
      </c>
      <c r="C69" t="s">
        <v>244</v>
      </c>
    </row>
    <row r="70" spans="1:3" ht="25" x14ac:dyDescent="0.25">
      <c r="A70" s="1"/>
      <c r="B70" s="6" t="s">
        <v>120</v>
      </c>
      <c r="C70" t="s">
        <v>245</v>
      </c>
    </row>
    <row r="71" spans="1:3" ht="25" x14ac:dyDescent="0.25">
      <c r="A71" s="1"/>
      <c r="B71" s="6" t="s">
        <v>121</v>
      </c>
      <c r="C71" t="s">
        <v>246</v>
      </c>
    </row>
    <row r="72" spans="1:3" ht="25" x14ac:dyDescent="0.25">
      <c r="A72" s="1"/>
      <c r="B72" s="6" t="s">
        <v>122</v>
      </c>
      <c r="C72" t="s">
        <v>247</v>
      </c>
    </row>
    <row r="73" spans="1:3" ht="25" x14ac:dyDescent="0.25">
      <c r="A73" s="1"/>
      <c r="B73" s="6" t="s">
        <v>123</v>
      </c>
      <c r="C73" t="s">
        <v>248</v>
      </c>
    </row>
    <row r="74" spans="1:3" x14ac:dyDescent="0.25">
      <c r="A74" s="1"/>
      <c r="B74" s="6" t="s">
        <v>124</v>
      </c>
      <c r="C74" t="s">
        <v>249</v>
      </c>
    </row>
    <row r="75" spans="1:3" ht="25" x14ac:dyDescent="0.25">
      <c r="A75" s="1"/>
      <c r="B75" s="6" t="s">
        <v>58</v>
      </c>
      <c r="C75" t="s">
        <v>250</v>
      </c>
    </row>
    <row r="76" spans="1:3" ht="25" x14ac:dyDescent="0.25">
      <c r="A76" s="1"/>
      <c r="B76" s="6" t="s">
        <v>59</v>
      </c>
      <c r="C76" t="s">
        <v>251</v>
      </c>
    </row>
    <row r="77" spans="1:3" ht="25" x14ac:dyDescent="0.25">
      <c r="A77" s="1"/>
      <c r="B77" s="6" t="s">
        <v>60</v>
      </c>
      <c r="C77" t="s">
        <v>243</v>
      </c>
    </row>
    <row r="78" spans="1:3" ht="25" x14ac:dyDescent="0.25">
      <c r="A78" s="1"/>
      <c r="B78" s="6" t="s">
        <v>125</v>
      </c>
      <c r="C78" t="s">
        <v>252</v>
      </c>
    </row>
    <row r="79" spans="1:3" ht="25" x14ac:dyDescent="0.25">
      <c r="A79" s="1"/>
      <c r="B79" s="6" t="s">
        <v>126</v>
      </c>
      <c r="C79" t="s">
        <v>253</v>
      </c>
    </row>
    <row r="80" spans="1:3" ht="25" x14ac:dyDescent="0.25">
      <c r="A80" s="1"/>
      <c r="B80" s="6" t="s">
        <v>127</v>
      </c>
      <c r="C80" t="s">
        <v>254</v>
      </c>
    </row>
    <row r="81" spans="1:3" ht="25" x14ac:dyDescent="0.25">
      <c r="A81" s="1"/>
      <c r="B81" s="6" t="s">
        <v>128</v>
      </c>
      <c r="C81" t="s">
        <v>255</v>
      </c>
    </row>
    <row r="82" spans="1:3" ht="25" x14ac:dyDescent="0.25">
      <c r="A82" s="1"/>
      <c r="B82" s="6" t="s">
        <v>129</v>
      </c>
      <c r="C82" t="s">
        <v>256</v>
      </c>
    </row>
    <row r="83" spans="1:3" ht="25" x14ac:dyDescent="0.25">
      <c r="A83" s="1"/>
      <c r="B83" s="6" t="s">
        <v>130</v>
      </c>
      <c r="C83" t="s">
        <v>257</v>
      </c>
    </row>
    <row r="84" spans="1:3" x14ac:dyDescent="0.25">
      <c r="A84" s="1" t="s">
        <v>44</v>
      </c>
      <c r="B84" s="6" t="s">
        <v>124</v>
      </c>
      <c r="C84" t="s">
        <v>258</v>
      </c>
    </row>
    <row r="85" spans="1:3" x14ac:dyDescent="0.25">
      <c r="A85" s="1"/>
      <c r="B85" s="6" t="s">
        <v>58</v>
      </c>
      <c r="C85" t="s">
        <v>104</v>
      </c>
    </row>
    <row r="86" spans="1:3" x14ac:dyDescent="0.25">
      <c r="A86" s="1"/>
      <c r="B86" s="6" t="s">
        <v>59</v>
      </c>
      <c r="C86" t="s">
        <v>259</v>
      </c>
    </row>
    <row r="87" spans="1:3" x14ac:dyDescent="0.25">
      <c r="A87" s="1"/>
      <c r="B87" s="6" t="s">
        <v>60</v>
      </c>
      <c r="C87" t="s">
        <v>260</v>
      </c>
    </row>
    <row r="88" spans="1:3" x14ac:dyDescent="0.25">
      <c r="A88" s="1"/>
      <c r="B88" s="6" t="s">
        <v>128</v>
      </c>
      <c r="C88" t="s">
        <v>261</v>
      </c>
    </row>
    <row r="89" spans="1:3" x14ac:dyDescent="0.25">
      <c r="A89" s="1"/>
      <c r="B89" s="6" t="s">
        <v>129</v>
      </c>
      <c r="C89" t="s">
        <v>262</v>
      </c>
    </row>
    <row r="90" spans="1:3" x14ac:dyDescent="0.25">
      <c r="A90" s="1"/>
      <c r="B90" s="6" t="s">
        <v>130</v>
      </c>
      <c r="C90" t="s">
        <v>101</v>
      </c>
    </row>
    <row r="91" spans="1:3" x14ac:dyDescent="0.25">
      <c r="A91" s="1" t="s">
        <v>28</v>
      </c>
      <c r="B91" s="6" t="s">
        <v>131</v>
      </c>
      <c r="C91" t="s">
        <v>263</v>
      </c>
    </row>
    <row r="92" spans="1:3" x14ac:dyDescent="0.25">
      <c r="A92" s="1"/>
      <c r="B92" s="6" t="s">
        <v>132</v>
      </c>
      <c r="C92" t="s">
        <v>264</v>
      </c>
    </row>
    <row r="93" spans="1:3" x14ac:dyDescent="0.25">
      <c r="A93" s="1"/>
      <c r="B93" s="6" t="s">
        <v>118</v>
      </c>
      <c r="C93" t="s">
        <v>265</v>
      </c>
    </row>
    <row r="94" spans="1:3" x14ac:dyDescent="0.25">
      <c r="A94" s="1"/>
      <c r="B94" s="6" t="s">
        <v>119</v>
      </c>
      <c r="C94" t="s">
        <v>266</v>
      </c>
    </row>
    <row r="95" spans="1:3" x14ac:dyDescent="0.25">
      <c r="A95" s="1"/>
      <c r="B95" s="6" t="s">
        <v>120</v>
      </c>
      <c r="C95" t="s">
        <v>267</v>
      </c>
    </row>
    <row r="96" spans="1:3" x14ac:dyDescent="0.25">
      <c r="A96" s="1"/>
      <c r="B96" s="6" t="s">
        <v>121</v>
      </c>
      <c r="C96" t="s">
        <v>111</v>
      </c>
    </row>
    <row r="97" spans="1:3" x14ac:dyDescent="0.25">
      <c r="A97" s="1"/>
      <c r="B97" s="6" t="s">
        <v>122</v>
      </c>
      <c r="C97" t="s">
        <v>268</v>
      </c>
    </row>
    <row r="98" spans="1:3" x14ac:dyDescent="0.25">
      <c r="A98" s="1"/>
      <c r="B98" s="6" t="s">
        <v>123</v>
      </c>
      <c r="C98" t="s">
        <v>269</v>
      </c>
    </row>
    <row r="99" spans="1:3" x14ac:dyDescent="0.25">
      <c r="A99" s="1"/>
      <c r="B99" s="6" t="s">
        <v>124</v>
      </c>
      <c r="C99" t="s">
        <v>88</v>
      </c>
    </row>
    <row r="100" spans="1:3" x14ac:dyDescent="0.25">
      <c r="A100" s="1"/>
      <c r="B100" s="6" t="s">
        <v>58</v>
      </c>
      <c r="C100" t="s">
        <v>218</v>
      </c>
    </row>
    <row r="101" spans="1:3" x14ac:dyDescent="0.25">
      <c r="A101" s="1"/>
      <c r="B101" s="6" t="s">
        <v>59</v>
      </c>
      <c r="C101" t="s">
        <v>270</v>
      </c>
    </row>
    <row r="102" spans="1:3" x14ac:dyDescent="0.25">
      <c r="A102" s="1"/>
      <c r="B102" s="6" t="s">
        <v>60</v>
      </c>
      <c r="C102" t="s">
        <v>271</v>
      </c>
    </row>
    <row r="103" spans="1:3" x14ac:dyDescent="0.25">
      <c r="A103" s="1"/>
      <c r="B103" s="6" t="s">
        <v>125</v>
      </c>
      <c r="C103" t="s">
        <v>94</v>
      </c>
    </row>
    <row r="104" spans="1:3" x14ac:dyDescent="0.25">
      <c r="A104" s="1"/>
      <c r="B104" s="6" t="s">
        <v>126</v>
      </c>
      <c r="C104" t="s">
        <v>272</v>
      </c>
    </row>
    <row r="105" spans="1:3" x14ac:dyDescent="0.25">
      <c r="A105" s="1"/>
      <c r="B105" s="6" t="s">
        <v>127</v>
      </c>
      <c r="C105" t="s">
        <v>273</v>
      </c>
    </row>
    <row r="106" spans="1:3" x14ac:dyDescent="0.25">
      <c r="A106" s="1"/>
      <c r="B106" s="6" t="s">
        <v>128</v>
      </c>
      <c r="C106" t="s">
        <v>274</v>
      </c>
    </row>
    <row r="107" spans="1:3" x14ac:dyDescent="0.25">
      <c r="A107" s="1"/>
      <c r="B107" s="6" t="s">
        <v>129</v>
      </c>
      <c r="C107" t="s">
        <v>190</v>
      </c>
    </row>
    <row r="108" spans="1:3" x14ac:dyDescent="0.25">
      <c r="A108" s="1"/>
      <c r="B108" s="6" t="s">
        <v>130</v>
      </c>
      <c r="C108" t="s">
        <v>275</v>
      </c>
    </row>
    <row r="109" spans="1:3" x14ac:dyDescent="0.25">
      <c r="A109" s="1" t="s">
        <v>30</v>
      </c>
      <c r="B109" s="6" t="s">
        <v>131</v>
      </c>
      <c r="C109" t="s">
        <v>276</v>
      </c>
    </row>
    <row r="110" spans="1:3" x14ac:dyDescent="0.25">
      <c r="A110" s="1"/>
      <c r="B110" s="6" t="s">
        <v>132</v>
      </c>
      <c r="C110" t="s">
        <v>100</v>
      </c>
    </row>
    <row r="111" spans="1:3" x14ac:dyDescent="0.25">
      <c r="A111" s="1"/>
      <c r="B111" s="6" t="s">
        <v>118</v>
      </c>
      <c r="C111" t="s">
        <v>277</v>
      </c>
    </row>
    <row r="112" spans="1:3" x14ac:dyDescent="0.25">
      <c r="A112" s="1"/>
      <c r="B112" s="6" t="s">
        <v>119</v>
      </c>
      <c r="C112" t="s">
        <v>278</v>
      </c>
    </row>
    <row r="113" spans="1:3" x14ac:dyDescent="0.25">
      <c r="A113" s="1"/>
      <c r="B113" s="6" t="s">
        <v>120</v>
      </c>
      <c r="C113" t="s">
        <v>279</v>
      </c>
    </row>
    <row r="114" spans="1:3" x14ac:dyDescent="0.25">
      <c r="A114" s="1"/>
      <c r="B114" s="6" t="s">
        <v>121</v>
      </c>
      <c r="C114" t="s">
        <v>280</v>
      </c>
    </row>
    <row r="115" spans="1:3" x14ac:dyDescent="0.25">
      <c r="A115" s="1"/>
      <c r="B115" s="6" t="s">
        <v>122</v>
      </c>
      <c r="C115" t="s">
        <v>281</v>
      </c>
    </row>
    <row r="116" spans="1:3" x14ac:dyDescent="0.25">
      <c r="A116" s="1"/>
      <c r="B116" s="6" t="s">
        <v>123</v>
      </c>
      <c r="C116" t="s">
        <v>282</v>
      </c>
    </row>
    <row r="117" spans="1:3" x14ac:dyDescent="0.25">
      <c r="A117" s="1"/>
      <c r="B117" s="6" t="s">
        <v>124</v>
      </c>
      <c r="C117" t="s">
        <v>83</v>
      </c>
    </row>
    <row r="118" spans="1:3" x14ac:dyDescent="0.25">
      <c r="A118" s="1"/>
      <c r="B118" s="6" t="s">
        <v>58</v>
      </c>
      <c r="C118" t="s">
        <v>83</v>
      </c>
    </row>
    <row r="119" spans="1:3" x14ac:dyDescent="0.25">
      <c r="A119" s="1"/>
      <c r="B119" s="6" t="s">
        <v>59</v>
      </c>
      <c r="C119" t="s">
        <v>283</v>
      </c>
    </row>
    <row r="120" spans="1:3" x14ac:dyDescent="0.25">
      <c r="A120" s="1"/>
      <c r="B120" s="6" t="s">
        <v>60</v>
      </c>
      <c r="C120" t="s">
        <v>284</v>
      </c>
    </row>
    <row r="121" spans="1:3" x14ac:dyDescent="0.25">
      <c r="A121" s="1"/>
      <c r="B121" s="6" t="s">
        <v>125</v>
      </c>
      <c r="C121" t="s">
        <v>285</v>
      </c>
    </row>
    <row r="122" spans="1:3" x14ac:dyDescent="0.25">
      <c r="A122" s="1"/>
      <c r="B122" s="6" t="s">
        <v>126</v>
      </c>
      <c r="C122" t="s">
        <v>286</v>
      </c>
    </row>
    <row r="123" spans="1:3" x14ac:dyDescent="0.25">
      <c r="A123" s="1"/>
      <c r="B123" s="6" t="s">
        <v>127</v>
      </c>
      <c r="C123" t="s">
        <v>287</v>
      </c>
    </row>
    <row r="124" spans="1:3" x14ac:dyDescent="0.25">
      <c r="A124" s="1"/>
      <c r="B124" s="6" t="s">
        <v>128</v>
      </c>
      <c r="C124" t="s">
        <v>288</v>
      </c>
    </row>
    <row r="125" spans="1:3" x14ac:dyDescent="0.25">
      <c r="A125" s="1"/>
      <c r="B125" s="6" t="s">
        <v>129</v>
      </c>
      <c r="C125" t="s">
        <v>289</v>
      </c>
    </row>
    <row r="126" spans="1:3" x14ac:dyDescent="0.25">
      <c r="A126" s="1"/>
      <c r="B126" s="6" t="s">
        <v>130</v>
      </c>
      <c r="C126" t="s">
        <v>228</v>
      </c>
    </row>
    <row r="127" spans="1:3" x14ac:dyDescent="0.25">
      <c r="A127" s="1" t="s">
        <v>6</v>
      </c>
      <c r="B127" s="6" t="s">
        <v>131</v>
      </c>
      <c r="C127" t="s">
        <v>71</v>
      </c>
    </row>
    <row r="128" spans="1:3" x14ac:dyDescent="0.25">
      <c r="A128" s="1"/>
      <c r="B128" s="6" t="s">
        <v>132</v>
      </c>
      <c r="C128" t="s">
        <v>290</v>
      </c>
    </row>
    <row r="129" spans="1:3" x14ac:dyDescent="0.25">
      <c r="A129" s="1"/>
      <c r="B129" s="6" t="s">
        <v>118</v>
      </c>
      <c r="C129" t="s">
        <v>80</v>
      </c>
    </row>
    <row r="130" spans="1:3" x14ac:dyDescent="0.25">
      <c r="A130" s="1"/>
      <c r="B130" s="6" t="s">
        <v>119</v>
      </c>
      <c r="C130" t="s">
        <v>291</v>
      </c>
    </row>
    <row r="131" spans="1:3" x14ac:dyDescent="0.25">
      <c r="A131" s="1"/>
      <c r="B131" s="6" t="s">
        <v>120</v>
      </c>
      <c r="C131" t="s">
        <v>292</v>
      </c>
    </row>
    <row r="132" spans="1:3" x14ac:dyDescent="0.25">
      <c r="A132" s="1"/>
      <c r="B132" s="6" t="s">
        <v>121</v>
      </c>
      <c r="C132" t="s">
        <v>293</v>
      </c>
    </row>
    <row r="133" spans="1:3" x14ac:dyDescent="0.25">
      <c r="A133" s="1"/>
      <c r="B133" s="6" t="s">
        <v>122</v>
      </c>
      <c r="C133" t="s">
        <v>72</v>
      </c>
    </row>
    <row r="134" spans="1:3" x14ac:dyDescent="0.25">
      <c r="A134" s="1"/>
      <c r="B134" s="6" t="s">
        <v>123</v>
      </c>
      <c r="C134" t="s">
        <v>294</v>
      </c>
    </row>
    <row r="135" spans="1:3" x14ac:dyDescent="0.25">
      <c r="A135" s="1"/>
      <c r="B135" s="6" t="s">
        <v>124</v>
      </c>
      <c r="C135" t="s">
        <v>293</v>
      </c>
    </row>
    <row r="136" spans="1:3" x14ac:dyDescent="0.25">
      <c r="A136" s="1"/>
      <c r="B136" s="6" t="s">
        <v>58</v>
      </c>
      <c r="C136" t="s">
        <v>295</v>
      </c>
    </row>
    <row r="137" spans="1:3" x14ac:dyDescent="0.25">
      <c r="A137" s="1"/>
      <c r="B137" s="6" t="s">
        <v>59</v>
      </c>
      <c r="C137" t="s">
        <v>296</v>
      </c>
    </row>
    <row r="138" spans="1:3" x14ac:dyDescent="0.25">
      <c r="A138" s="1"/>
      <c r="B138" s="6" t="s">
        <v>60</v>
      </c>
      <c r="C138" t="s">
        <v>297</v>
      </c>
    </row>
    <row r="139" spans="1:3" x14ac:dyDescent="0.25">
      <c r="A139" s="1"/>
      <c r="B139" s="6" t="s">
        <v>125</v>
      </c>
      <c r="C139" t="s">
        <v>298</v>
      </c>
    </row>
    <row r="140" spans="1:3" x14ac:dyDescent="0.25">
      <c r="A140" s="1"/>
      <c r="B140" s="6" t="s">
        <v>126</v>
      </c>
      <c r="C140" t="s">
        <v>299</v>
      </c>
    </row>
    <row r="141" spans="1:3" x14ac:dyDescent="0.25">
      <c r="A141" s="1"/>
      <c r="B141" s="6" t="s">
        <v>127</v>
      </c>
      <c r="C141" t="s">
        <v>80</v>
      </c>
    </row>
    <row r="142" spans="1:3" x14ac:dyDescent="0.25">
      <c r="A142" s="1"/>
      <c r="B142" s="6" t="s">
        <v>128</v>
      </c>
      <c r="C142" t="s">
        <v>300</v>
      </c>
    </row>
    <row r="143" spans="1:3" x14ac:dyDescent="0.25">
      <c r="A143" s="1"/>
      <c r="B143" s="6" t="s">
        <v>129</v>
      </c>
      <c r="C143" t="s">
        <v>301</v>
      </c>
    </row>
    <row r="144" spans="1:3" x14ac:dyDescent="0.25">
      <c r="A144" s="1"/>
      <c r="B144" s="6" t="s">
        <v>130</v>
      </c>
      <c r="C144" t="s">
        <v>302</v>
      </c>
    </row>
    <row r="145" spans="1:3" x14ac:dyDescent="0.25">
      <c r="A145" s="1" t="s">
        <v>15</v>
      </c>
      <c r="B145" s="6" t="s">
        <v>131</v>
      </c>
      <c r="C145" t="s">
        <v>303</v>
      </c>
    </row>
    <row r="146" spans="1:3" x14ac:dyDescent="0.25">
      <c r="A146" s="1"/>
      <c r="B146" s="6" t="s">
        <v>132</v>
      </c>
      <c r="C146" t="s">
        <v>304</v>
      </c>
    </row>
    <row r="147" spans="1:3" x14ac:dyDescent="0.25">
      <c r="A147" s="1"/>
      <c r="B147" s="6" t="s">
        <v>118</v>
      </c>
      <c r="C147" t="s">
        <v>305</v>
      </c>
    </row>
    <row r="148" spans="1:3" x14ac:dyDescent="0.25">
      <c r="A148" s="1"/>
      <c r="B148" s="6" t="s">
        <v>119</v>
      </c>
      <c r="C148" t="s">
        <v>306</v>
      </c>
    </row>
    <row r="149" spans="1:3" x14ac:dyDescent="0.25">
      <c r="A149" s="1"/>
      <c r="B149" s="6" t="s">
        <v>120</v>
      </c>
      <c r="C149" t="s">
        <v>307</v>
      </c>
    </row>
    <row r="150" spans="1:3" x14ac:dyDescent="0.25">
      <c r="A150" s="1"/>
      <c r="B150" s="6" t="s">
        <v>121</v>
      </c>
      <c r="C150" t="s">
        <v>308</v>
      </c>
    </row>
    <row r="151" spans="1:3" x14ac:dyDescent="0.25">
      <c r="A151" s="1"/>
      <c r="B151" s="6" t="s">
        <v>122</v>
      </c>
      <c r="C151" t="s">
        <v>309</v>
      </c>
    </row>
    <row r="152" spans="1:3" x14ac:dyDescent="0.25">
      <c r="A152" s="1"/>
      <c r="B152" s="6" t="s">
        <v>123</v>
      </c>
      <c r="C152" t="s">
        <v>303</v>
      </c>
    </row>
    <row r="153" spans="1:3" x14ac:dyDescent="0.25">
      <c r="A153" s="1"/>
      <c r="B153" s="6" t="s">
        <v>124</v>
      </c>
      <c r="C153" t="s">
        <v>310</v>
      </c>
    </row>
    <row r="154" spans="1:3" x14ac:dyDescent="0.25">
      <c r="A154" s="1"/>
      <c r="B154" s="6" t="s">
        <v>58</v>
      </c>
      <c r="C154" t="s">
        <v>311</v>
      </c>
    </row>
    <row r="155" spans="1:3" x14ac:dyDescent="0.25">
      <c r="A155" s="1"/>
      <c r="B155" s="6" t="s">
        <v>59</v>
      </c>
      <c r="C155" t="s">
        <v>312</v>
      </c>
    </row>
    <row r="156" spans="1:3" x14ac:dyDescent="0.25">
      <c r="A156" s="1"/>
      <c r="B156" s="6" t="s">
        <v>60</v>
      </c>
      <c r="C156" t="s">
        <v>313</v>
      </c>
    </row>
    <row r="157" spans="1:3" x14ac:dyDescent="0.25">
      <c r="A157" s="1"/>
      <c r="B157" s="6" t="s">
        <v>125</v>
      </c>
      <c r="C157" t="s">
        <v>314</v>
      </c>
    </row>
    <row r="158" spans="1:3" x14ac:dyDescent="0.25">
      <c r="A158" s="1"/>
      <c r="B158" s="6" t="s">
        <v>126</v>
      </c>
      <c r="C158" t="s">
        <v>315</v>
      </c>
    </row>
    <row r="159" spans="1:3" x14ac:dyDescent="0.25">
      <c r="A159" s="1"/>
      <c r="B159" s="6" t="s">
        <v>127</v>
      </c>
      <c r="C159" t="s">
        <v>316</v>
      </c>
    </row>
    <row r="160" spans="1:3" x14ac:dyDescent="0.25">
      <c r="A160" s="1"/>
      <c r="B160" s="6" t="s">
        <v>128</v>
      </c>
      <c r="C160" t="s">
        <v>317</v>
      </c>
    </row>
    <row r="161" spans="1:3" x14ac:dyDescent="0.25">
      <c r="A161" s="1"/>
      <c r="B161" s="6" t="s">
        <v>129</v>
      </c>
      <c r="C161" t="s">
        <v>102</v>
      </c>
    </row>
    <row r="162" spans="1:3" x14ac:dyDescent="0.25">
      <c r="A162" s="1"/>
      <c r="B162" s="6" t="s">
        <v>130</v>
      </c>
      <c r="C162" t="s">
        <v>75</v>
      </c>
    </row>
    <row r="163" spans="1:3" ht="25" x14ac:dyDescent="0.25">
      <c r="A163" s="1" t="s">
        <v>36</v>
      </c>
      <c r="B163" s="6" t="s">
        <v>131</v>
      </c>
      <c r="C163" t="s">
        <v>318</v>
      </c>
    </row>
    <row r="164" spans="1:3" ht="25" x14ac:dyDescent="0.25">
      <c r="A164" s="1"/>
      <c r="B164" s="6" t="s">
        <v>132</v>
      </c>
      <c r="C164" t="s">
        <v>319</v>
      </c>
    </row>
    <row r="165" spans="1:3" ht="25" x14ac:dyDescent="0.25">
      <c r="A165" s="1"/>
      <c r="B165" s="6" t="s">
        <v>118</v>
      </c>
      <c r="C165" t="s">
        <v>320</v>
      </c>
    </row>
    <row r="166" spans="1:3" ht="25" x14ac:dyDescent="0.25">
      <c r="A166" s="1"/>
      <c r="B166" s="6" t="s">
        <v>119</v>
      </c>
      <c r="C166" t="s">
        <v>321</v>
      </c>
    </row>
    <row r="167" spans="1:3" ht="25" x14ac:dyDescent="0.25">
      <c r="A167" s="1"/>
      <c r="B167" s="6" t="s">
        <v>120</v>
      </c>
      <c r="C167" t="s">
        <v>322</v>
      </c>
    </row>
    <row r="168" spans="1:3" ht="25" x14ac:dyDescent="0.25">
      <c r="A168" s="1"/>
      <c r="B168" s="6" t="s">
        <v>121</v>
      </c>
      <c r="C168" t="s">
        <v>323</v>
      </c>
    </row>
    <row r="169" spans="1:3" ht="25" x14ac:dyDescent="0.25">
      <c r="A169" s="1"/>
      <c r="B169" s="6" t="s">
        <v>122</v>
      </c>
      <c r="C169" t="s">
        <v>324</v>
      </c>
    </row>
    <row r="170" spans="1:3" ht="25" x14ac:dyDescent="0.25">
      <c r="A170" s="1"/>
      <c r="B170" s="6" t="s">
        <v>123</v>
      </c>
      <c r="C170" t="s">
        <v>325</v>
      </c>
    </row>
    <row r="171" spans="1:3" ht="25" x14ac:dyDescent="0.25">
      <c r="A171" s="1"/>
      <c r="B171" s="6" t="s">
        <v>124</v>
      </c>
      <c r="C171" t="s">
        <v>326</v>
      </c>
    </row>
    <row r="172" spans="1:3" ht="25" x14ac:dyDescent="0.25">
      <c r="A172" s="1"/>
      <c r="B172" s="6" t="s">
        <v>58</v>
      </c>
      <c r="C172" t="s">
        <v>327</v>
      </c>
    </row>
    <row r="173" spans="1:3" ht="25" x14ac:dyDescent="0.25">
      <c r="A173" s="1"/>
      <c r="B173" s="6" t="s">
        <v>59</v>
      </c>
      <c r="C173" t="s">
        <v>328</v>
      </c>
    </row>
    <row r="174" spans="1:3" ht="25" x14ac:dyDescent="0.25">
      <c r="A174" s="1"/>
      <c r="B174" s="6" t="s">
        <v>60</v>
      </c>
      <c r="C174" t="s">
        <v>328</v>
      </c>
    </row>
    <row r="175" spans="1:3" ht="25" x14ac:dyDescent="0.25">
      <c r="A175" s="1"/>
      <c r="B175" s="6" t="s">
        <v>125</v>
      </c>
      <c r="C175" t="s">
        <v>329</v>
      </c>
    </row>
    <row r="176" spans="1:3" ht="25" x14ac:dyDescent="0.25">
      <c r="A176" s="1"/>
      <c r="B176" s="6" t="s">
        <v>126</v>
      </c>
      <c r="C176" t="s">
        <v>330</v>
      </c>
    </row>
    <row r="177" spans="1:3" ht="25" x14ac:dyDescent="0.25">
      <c r="A177" s="1"/>
      <c r="B177" s="6" t="s">
        <v>127</v>
      </c>
      <c r="C177" t="s">
        <v>331</v>
      </c>
    </row>
    <row r="178" spans="1:3" ht="25" x14ac:dyDescent="0.25">
      <c r="A178" s="1"/>
      <c r="B178" s="6" t="s">
        <v>128</v>
      </c>
      <c r="C178" t="s">
        <v>332</v>
      </c>
    </row>
    <row r="179" spans="1:3" ht="25" x14ac:dyDescent="0.25">
      <c r="A179" s="1"/>
      <c r="B179" s="6" t="s">
        <v>129</v>
      </c>
      <c r="C179" t="s">
        <v>333</v>
      </c>
    </row>
    <row r="180" spans="1:3" ht="25" x14ac:dyDescent="0.25">
      <c r="A180" s="1"/>
      <c r="B180" s="6" t="s">
        <v>130</v>
      </c>
      <c r="C180" t="s">
        <v>334</v>
      </c>
    </row>
    <row r="181" spans="1:3" ht="25" x14ac:dyDescent="0.25">
      <c r="A181" s="1" t="s">
        <v>3</v>
      </c>
      <c r="B181" s="6" t="s">
        <v>131</v>
      </c>
      <c r="C181" t="s">
        <v>335</v>
      </c>
    </row>
    <row r="182" spans="1:3" ht="25" x14ac:dyDescent="0.25">
      <c r="A182" s="1"/>
      <c r="B182" s="6" t="s">
        <v>132</v>
      </c>
      <c r="C182" t="s">
        <v>336</v>
      </c>
    </row>
    <row r="183" spans="1:3" ht="25" x14ac:dyDescent="0.25">
      <c r="A183" s="1"/>
      <c r="B183" s="6" t="s">
        <v>118</v>
      </c>
      <c r="C183" t="s">
        <v>337</v>
      </c>
    </row>
    <row r="184" spans="1:3" ht="25" x14ac:dyDescent="0.25">
      <c r="A184" s="1"/>
      <c r="B184" s="6" t="s">
        <v>119</v>
      </c>
      <c r="C184" t="s">
        <v>338</v>
      </c>
    </row>
    <row r="185" spans="1:3" ht="25" x14ac:dyDescent="0.25">
      <c r="A185" s="1"/>
      <c r="B185" s="6" t="s">
        <v>120</v>
      </c>
      <c r="C185" t="s">
        <v>339</v>
      </c>
    </row>
    <row r="186" spans="1:3" ht="25" x14ac:dyDescent="0.25">
      <c r="A186" s="1"/>
      <c r="B186" s="6" t="s">
        <v>121</v>
      </c>
      <c r="C186" t="s">
        <v>340</v>
      </c>
    </row>
    <row r="187" spans="1:3" ht="25" x14ac:dyDescent="0.25">
      <c r="A187" s="1"/>
      <c r="B187" s="6" t="s">
        <v>122</v>
      </c>
      <c r="C187" t="s">
        <v>341</v>
      </c>
    </row>
    <row r="188" spans="1:3" ht="25" x14ac:dyDescent="0.25">
      <c r="A188" s="1"/>
      <c r="B188" s="6" t="s">
        <v>123</v>
      </c>
      <c r="C188" t="s">
        <v>335</v>
      </c>
    </row>
    <row r="189" spans="1:3" x14ac:dyDescent="0.25">
      <c r="A189" s="1"/>
      <c r="B189" s="6" t="s">
        <v>124</v>
      </c>
      <c r="C189" t="s">
        <v>342</v>
      </c>
    </row>
    <row r="190" spans="1:3" ht="25" x14ac:dyDescent="0.25">
      <c r="A190" s="1"/>
      <c r="B190" s="6" t="s">
        <v>58</v>
      </c>
      <c r="C190" t="s">
        <v>343</v>
      </c>
    </row>
    <row r="191" spans="1:3" ht="25" x14ac:dyDescent="0.25">
      <c r="A191" s="1"/>
      <c r="B191" s="6" t="s">
        <v>59</v>
      </c>
      <c r="C191" t="s">
        <v>344</v>
      </c>
    </row>
    <row r="192" spans="1:3" ht="25" x14ac:dyDescent="0.25">
      <c r="A192" s="1"/>
      <c r="B192" s="6" t="s">
        <v>60</v>
      </c>
      <c r="C192" t="s">
        <v>345</v>
      </c>
    </row>
    <row r="193" spans="1:3" ht="25" x14ac:dyDescent="0.25">
      <c r="A193" s="1"/>
      <c r="B193" s="6" t="s">
        <v>125</v>
      </c>
      <c r="C193" t="s">
        <v>346</v>
      </c>
    </row>
    <row r="194" spans="1:3" ht="25" x14ac:dyDescent="0.25">
      <c r="A194" s="1"/>
      <c r="B194" s="6" t="s">
        <v>126</v>
      </c>
      <c r="C194" t="s">
        <v>347</v>
      </c>
    </row>
    <row r="195" spans="1:3" ht="25" x14ac:dyDescent="0.25">
      <c r="A195" s="1"/>
      <c r="B195" s="6" t="s">
        <v>127</v>
      </c>
      <c r="C195" t="s">
        <v>348</v>
      </c>
    </row>
    <row r="196" spans="1:3" ht="25" x14ac:dyDescent="0.25">
      <c r="A196" s="1"/>
      <c r="B196" s="6" t="s">
        <v>128</v>
      </c>
      <c r="C196" t="s">
        <v>349</v>
      </c>
    </row>
    <row r="197" spans="1:3" ht="25" x14ac:dyDescent="0.25">
      <c r="A197" s="1"/>
      <c r="B197" s="6" t="s">
        <v>129</v>
      </c>
      <c r="C197" t="s">
        <v>350</v>
      </c>
    </row>
    <row r="198" spans="1:3" ht="25" x14ac:dyDescent="0.25">
      <c r="A198" s="1"/>
      <c r="B198" s="6" t="s">
        <v>130</v>
      </c>
      <c r="C198" t="s">
        <v>351</v>
      </c>
    </row>
    <row r="199" spans="1:3" x14ac:dyDescent="0.25">
      <c r="A199" s="1" t="s">
        <v>25</v>
      </c>
      <c r="B199" s="6" t="s">
        <v>132</v>
      </c>
      <c r="C199" t="s">
        <v>87</v>
      </c>
    </row>
    <row r="200" spans="1:3" x14ac:dyDescent="0.25">
      <c r="A200" s="1"/>
      <c r="B200" s="6" t="s">
        <v>118</v>
      </c>
      <c r="C200" t="s">
        <v>352</v>
      </c>
    </row>
    <row r="201" spans="1:3" x14ac:dyDescent="0.25">
      <c r="A201" s="1"/>
      <c r="B201" s="6" t="s">
        <v>119</v>
      </c>
      <c r="C201" t="s">
        <v>108</v>
      </c>
    </row>
    <row r="202" spans="1:3" x14ac:dyDescent="0.25">
      <c r="A202" s="1"/>
      <c r="B202" s="6" t="s">
        <v>120</v>
      </c>
      <c r="C202" t="s">
        <v>353</v>
      </c>
    </row>
    <row r="203" spans="1:3" x14ac:dyDescent="0.25">
      <c r="A203" s="1"/>
      <c r="B203" s="6" t="s">
        <v>121</v>
      </c>
      <c r="C203" t="s">
        <v>354</v>
      </c>
    </row>
    <row r="204" spans="1:3" x14ac:dyDescent="0.25">
      <c r="A204" s="1"/>
      <c r="B204" s="6" t="s">
        <v>122</v>
      </c>
      <c r="C204" t="s">
        <v>96</v>
      </c>
    </row>
    <row r="205" spans="1:3" x14ac:dyDescent="0.25">
      <c r="A205" s="1"/>
      <c r="B205" s="6" t="s">
        <v>123</v>
      </c>
      <c r="C205" t="s">
        <v>355</v>
      </c>
    </row>
    <row r="206" spans="1:3" x14ac:dyDescent="0.25">
      <c r="A206" s="1"/>
      <c r="B206" s="6" t="s">
        <v>124</v>
      </c>
      <c r="C206" t="s">
        <v>356</v>
      </c>
    </row>
    <row r="207" spans="1:3" x14ac:dyDescent="0.25">
      <c r="A207" s="1"/>
      <c r="B207" s="6" t="s">
        <v>58</v>
      </c>
      <c r="C207" t="s">
        <v>357</v>
      </c>
    </row>
    <row r="208" spans="1:3" x14ac:dyDescent="0.25">
      <c r="A208" s="1"/>
      <c r="B208" s="6" t="s">
        <v>59</v>
      </c>
      <c r="C208" t="s">
        <v>358</v>
      </c>
    </row>
    <row r="209" spans="1:3" x14ac:dyDescent="0.25">
      <c r="A209" s="1"/>
      <c r="B209" s="6" t="s">
        <v>60</v>
      </c>
      <c r="C209" t="s">
        <v>354</v>
      </c>
    </row>
    <row r="210" spans="1:3" x14ac:dyDescent="0.25">
      <c r="A210" s="1"/>
      <c r="B210" s="6" t="s">
        <v>125</v>
      </c>
      <c r="C210" t="s">
        <v>83</v>
      </c>
    </row>
    <row r="211" spans="1:3" x14ac:dyDescent="0.25">
      <c r="A211" s="1"/>
      <c r="B211" s="6" t="s">
        <v>126</v>
      </c>
      <c r="C211" t="s">
        <v>359</v>
      </c>
    </row>
    <row r="212" spans="1:3" x14ac:dyDescent="0.25">
      <c r="A212" s="1"/>
      <c r="B212" s="6" t="s">
        <v>127</v>
      </c>
      <c r="C212" t="s">
        <v>106</v>
      </c>
    </row>
    <row r="213" spans="1:3" x14ac:dyDescent="0.25">
      <c r="A213" s="1"/>
      <c r="B213" s="6" t="s">
        <v>128</v>
      </c>
      <c r="C213" t="s">
        <v>360</v>
      </c>
    </row>
    <row r="214" spans="1:3" x14ac:dyDescent="0.25">
      <c r="A214" s="1"/>
      <c r="B214" s="6" t="s">
        <v>129</v>
      </c>
      <c r="C214" t="s">
        <v>361</v>
      </c>
    </row>
    <row r="215" spans="1:3" x14ac:dyDescent="0.25">
      <c r="A215" s="1"/>
      <c r="B215" s="6" t="s">
        <v>130</v>
      </c>
      <c r="C215" t="s">
        <v>362</v>
      </c>
    </row>
    <row r="216" spans="1:3" x14ac:dyDescent="0.25">
      <c r="A216" s="1" t="s">
        <v>41</v>
      </c>
      <c r="B216" s="6" t="s">
        <v>131</v>
      </c>
      <c r="C216" t="s">
        <v>363</v>
      </c>
    </row>
    <row r="217" spans="1:3" x14ac:dyDescent="0.25">
      <c r="A217" s="1"/>
      <c r="B217" s="6" t="s">
        <v>132</v>
      </c>
      <c r="C217" t="s">
        <v>364</v>
      </c>
    </row>
    <row r="218" spans="1:3" x14ac:dyDescent="0.25">
      <c r="A218" s="1"/>
      <c r="B218" s="6" t="s">
        <v>118</v>
      </c>
      <c r="C218" t="s">
        <v>365</v>
      </c>
    </row>
    <row r="219" spans="1:3" x14ac:dyDescent="0.25">
      <c r="A219" s="1"/>
      <c r="B219" s="6" t="s">
        <v>119</v>
      </c>
      <c r="C219" t="s">
        <v>366</v>
      </c>
    </row>
    <row r="220" spans="1:3" x14ac:dyDescent="0.25">
      <c r="A220" s="1"/>
      <c r="B220" s="6" t="s">
        <v>120</v>
      </c>
      <c r="C220" t="s">
        <v>367</v>
      </c>
    </row>
    <row r="221" spans="1:3" x14ac:dyDescent="0.25">
      <c r="A221" s="1"/>
      <c r="B221" s="6" t="s">
        <v>121</v>
      </c>
      <c r="C221" t="s">
        <v>286</v>
      </c>
    </row>
    <row r="222" spans="1:3" x14ac:dyDescent="0.25">
      <c r="A222" s="1"/>
      <c r="B222" s="6" t="s">
        <v>122</v>
      </c>
      <c r="C222" t="s">
        <v>368</v>
      </c>
    </row>
    <row r="223" spans="1:3" x14ac:dyDescent="0.25">
      <c r="A223" s="1"/>
      <c r="B223" s="6" t="s">
        <v>123</v>
      </c>
      <c r="C223" t="s">
        <v>369</v>
      </c>
    </row>
    <row r="224" spans="1:3" x14ac:dyDescent="0.25">
      <c r="A224" s="1"/>
      <c r="B224" s="6" t="s">
        <v>124</v>
      </c>
      <c r="C224" t="s">
        <v>370</v>
      </c>
    </row>
    <row r="225" spans="1:3" x14ac:dyDescent="0.25">
      <c r="A225" s="1"/>
      <c r="B225" s="6" t="s">
        <v>58</v>
      </c>
      <c r="C225" t="s">
        <v>288</v>
      </c>
    </row>
    <row r="226" spans="1:3" x14ac:dyDescent="0.25">
      <c r="A226" s="1"/>
      <c r="B226" s="6" t="s">
        <v>59</v>
      </c>
      <c r="C226" t="s">
        <v>371</v>
      </c>
    </row>
    <row r="227" spans="1:3" x14ac:dyDescent="0.25">
      <c r="A227" s="1"/>
      <c r="B227" s="6" t="s">
        <v>60</v>
      </c>
      <c r="C227" t="s">
        <v>203</v>
      </c>
    </row>
    <row r="228" spans="1:3" x14ac:dyDescent="0.25">
      <c r="A228" s="1"/>
      <c r="B228" s="6" t="s">
        <v>125</v>
      </c>
      <c r="C228" t="s">
        <v>372</v>
      </c>
    </row>
    <row r="229" spans="1:3" x14ac:dyDescent="0.25">
      <c r="A229" s="1"/>
      <c r="B229" s="6" t="s">
        <v>126</v>
      </c>
      <c r="C229" t="s">
        <v>109</v>
      </c>
    </row>
    <row r="230" spans="1:3" x14ac:dyDescent="0.25">
      <c r="A230" s="1"/>
      <c r="B230" s="6" t="s">
        <v>127</v>
      </c>
      <c r="C230" t="s">
        <v>373</v>
      </c>
    </row>
    <row r="231" spans="1:3" x14ac:dyDescent="0.25">
      <c r="A231" s="1"/>
      <c r="B231" s="6" t="s">
        <v>128</v>
      </c>
      <c r="C231" t="s">
        <v>107</v>
      </c>
    </row>
    <row r="232" spans="1:3" x14ac:dyDescent="0.25">
      <c r="A232" s="1"/>
      <c r="B232" s="6" t="s">
        <v>129</v>
      </c>
      <c r="C232" t="s">
        <v>117</v>
      </c>
    </row>
    <row r="233" spans="1:3" x14ac:dyDescent="0.25">
      <c r="A233" s="1"/>
      <c r="B233" s="6" t="s">
        <v>130</v>
      </c>
      <c r="C233" t="s">
        <v>374</v>
      </c>
    </row>
    <row r="234" spans="1:3" ht="25" x14ac:dyDescent="0.25">
      <c r="A234" s="1" t="s">
        <v>21</v>
      </c>
      <c r="B234" s="6" t="s">
        <v>131</v>
      </c>
      <c r="C234" t="s">
        <v>375</v>
      </c>
    </row>
    <row r="235" spans="1:3" ht="25" x14ac:dyDescent="0.25">
      <c r="A235" s="1"/>
      <c r="B235" s="6" t="s">
        <v>132</v>
      </c>
      <c r="C235" t="s">
        <v>326</v>
      </c>
    </row>
    <row r="236" spans="1:3" ht="25" x14ac:dyDescent="0.25">
      <c r="A236" s="1"/>
      <c r="B236" s="6" t="s">
        <v>118</v>
      </c>
      <c r="C236" t="s">
        <v>376</v>
      </c>
    </row>
    <row r="237" spans="1:3" ht="25" x14ac:dyDescent="0.25">
      <c r="A237" s="1"/>
      <c r="B237" s="6" t="s">
        <v>119</v>
      </c>
      <c r="C237" t="s">
        <v>377</v>
      </c>
    </row>
    <row r="238" spans="1:3" ht="25" x14ac:dyDescent="0.25">
      <c r="A238" s="1"/>
      <c r="B238" s="6" t="s">
        <v>120</v>
      </c>
      <c r="C238" t="s">
        <v>378</v>
      </c>
    </row>
    <row r="239" spans="1:3" ht="25" x14ac:dyDescent="0.25">
      <c r="A239" s="1"/>
      <c r="B239" s="6" t="s">
        <v>121</v>
      </c>
      <c r="C239" t="s">
        <v>379</v>
      </c>
    </row>
    <row r="240" spans="1:3" x14ac:dyDescent="0.25">
      <c r="A240" s="1"/>
      <c r="B240" s="6" t="s">
        <v>122</v>
      </c>
      <c r="C240" t="s">
        <v>380</v>
      </c>
    </row>
    <row r="241" spans="1:3" x14ac:dyDescent="0.25">
      <c r="A241" s="1"/>
      <c r="B241" s="6" t="s">
        <v>123</v>
      </c>
      <c r="C241" t="s">
        <v>381</v>
      </c>
    </row>
    <row r="242" spans="1:3" x14ac:dyDescent="0.25">
      <c r="A242" s="1"/>
      <c r="B242" s="6" t="s">
        <v>124</v>
      </c>
      <c r="C242" t="s">
        <v>382</v>
      </c>
    </row>
    <row r="243" spans="1:3" x14ac:dyDescent="0.25">
      <c r="A243" s="1"/>
      <c r="B243" s="6" t="s">
        <v>58</v>
      </c>
      <c r="C243" t="s">
        <v>383</v>
      </c>
    </row>
    <row r="244" spans="1:3" ht="25" x14ac:dyDescent="0.25">
      <c r="A244" s="1"/>
      <c r="B244" s="6" t="s">
        <v>59</v>
      </c>
      <c r="C244" t="s">
        <v>379</v>
      </c>
    </row>
    <row r="245" spans="1:3" ht="25" x14ac:dyDescent="0.25">
      <c r="A245" s="1"/>
      <c r="B245" s="6" t="s">
        <v>60</v>
      </c>
      <c r="C245" t="s">
        <v>384</v>
      </c>
    </row>
    <row r="246" spans="1:3" ht="25" x14ac:dyDescent="0.25">
      <c r="A246" s="1"/>
      <c r="B246" s="6" t="s">
        <v>125</v>
      </c>
      <c r="C246" t="s">
        <v>385</v>
      </c>
    </row>
    <row r="247" spans="1:3" ht="25" x14ac:dyDescent="0.25">
      <c r="A247" s="1"/>
      <c r="B247" s="6" t="s">
        <v>126</v>
      </c>
      <c r="C247" t="s">
        <v>386</v>
      </c>
    </row>
    <row r="248" spans="1:3" ht="25" x14ac:dyDescent="0.25">
      <c r="A248" s="1"/>
      <c r="B248" s="6" t="s">
        <v>127</v>
      </c>
      <c r="C248" t="s">
        <v>387</v>
      </c>
    </row>
    <row r="249" spans="1:3" ht="25" x14ac:dyDescent="0.25">
      <c r="A249" s="1"/>
      <c r="B249" s="6" t="s">
        <v>128</v>
      </c>
      <c r="C249" t="s">
        <v>388</v>
      </c>
    </row>
    <row r="250" spans="1:3" ht="25" x14ac:dyDescent="0.25">
      <c r="A250" s="1"/>
      <c r="B250" s="6" t="s">
        <v>129</v>
      </c>
      <c r="C250" t="s">
        <v>389</v>
      </c>
    </row>
    <row r="251" spans="1:3" ht="25" x14ac:dyDescent="0.25">
      <c r="A251" s="1"/>
      <c r="B251" s="6" t="s">
        <v>130</v>
      </c>
      <c r="C251" t="s">
        <v>390</v>
      </c>
    </row>
    <row r="252" spans="1:3" x14ac:dyDescent="0.25">
      <c r="A252" s="1" t="s">
        <v>14</v>
      </c>
      <c r="B252" s="6" t="s">
        <v>131</v>
      </c>
      <c r="C252" t="s">
        <v>391</v>
      </c>
    </row>
    <row r="253" spans="1:3" x14ac:dyDescent="0.25">
      <c r="A253" s="1"/>
      <c r="B253" s="6" t="s">
        <v>132</v>
      </c>
      <c r="C253" t="s">
        <v>392</v>
      </c>
    </row>
    <row r="254" spans="1:3" x14ac:dyDescent="0.25">
      <c r="A254" s="1"/>
      <c r="B254" s="6" t="s">
        <v>118</v>
      </c>
      <c r="C254" t="s">
        <v>393</v>
      </c>
    </row>
    <row r="255" spans="1:3" x14ac:dyDescent="0.25">
      <c r="A255" s="1"/>
      <c r="B255" s="6" t="s">
        <v>119</v>
      </c>
      <c r="C255" t="s">
        <v>394</v>
      </c>
    </row>
    <row r="256" spans="1:3" x14ac:dyDescent="0.25">
      <c r="A256" s="1"/>
      <c r="B256" s="6" t="s">
        <v>120</v>
      </c>
      <c r="C256" t="s">
        <v>395</v>
      </c>
    </row>
    <row r="257" spans="1:3" x14ac:dyDescent="0.25">
      <c r="A257" s="1"/>
      <c r="B257" s="6" t="s">
        <v>121</v>
      </c>
      <c r="C257" t="s">
        <v>393</v>
      </c>
    </row>
    <row r="258" spans="1:3" x14ac:dyDescent="0.25">
      <c r="A258" s="1"/>
      <c r="B258" s="6" t="s">
        <v>122</v>
      </c>
      <c r="C258" t="s">
        <v>396</v>
      </c>
    </row>
    <row r="259" spans="1:3" x14ac:dyDescent="0.25">
      <c r="A259" s="1"/>
      <c r="B259" s="6" t="s">
        <v>123</v>
      </c>
      <c r="C259" t="s">
        <v>397</v>
      </c>
    </row>
    <row r="260" spans="1:3" x14ac:dyDescent="0.25">
      <c r="A260" s="1"/>
      <c r="B260" s="6" t="s">
        <v>124</v>
      </c>
      <c r="C260" t="s">
        <v>398</v>
      </c>
    </row>
    <row r="261" spans="1:3" x14ac:dyDescent="0.25">
      <c r="A261" s="1"/>
      <c r="B261" s="6" t="s">
        <v>58</v>
      </c>
      <c r="C261" t="s">
        <v>399</v>
      </c>
    </row>
    <row r="262" spans="1:3" x14ac:dyDescent="0.25">
      <c r="A262" s="1"/>
      <c r="B262" s="6" t="s">
        <v>59</v>
      </c>
      <c r="C262" t="s">
        <v>400</v>
      </c>
    </row>
    <row r="263" spans="1:3" x14ac:dyDescent="0.25">
      <c r="A263" s="1"/>
      <c r="B263" s="6" t="s">
        <v>60</v>
      </c>
      <c r="C263" t="s">
        <v>222</v>
      </c>
    </row>
    <row r="264" spans="1:3" x14ac:dyDescent="0.25">
      <c r="A264" s="1"/>
      <c r="B264" s="6" t="s">
        <v>125</v>
      </c>
      <c r="C264" t="s">
        <v>401</v>
      </c>
    </row>
    <row r="265" spans="1:3" x14ac:dyDescent="0.25">
      <c r="A265" s="1"/>
      <c r="B265" s="6" t="s">
        <v>126</v>
      </c>
      <c r="C265" t="s">
        <v>308</v>
      </c>
    </row>
    <row r="266" spans="1:3" x14ac:dyDescent="0.25">
      <c r="A266" s="1"/>
      <c r="B266" s="6" t="s">
        <v>127</v>
      </c>
      <c r="C266" t="s">
        <v>402</v>
      </c>
    </row>
    <row r="267" spans="1:3" x14ac:dyDescent="0.25">
      <c r="A267" s="1"/>
      <c r="B267" s="6" t="s">
        <v>128</v>
      </c>
      <c r="C267" t="s">
        <v>403</v>
      </c>
    </row>
    <row r="268" spans="1:3" x14ac:dyDescent="0.25">
      <c r="A268" s="1"/>
      <c r="B268" s="6" t="s">
        <v>129</v>
      </c>
      <c r="C268" t="s">
        <v>404</v>
      </c>
    </row>
    <row r="269" spans="1:3" x14ac:dyDescent="0.25">
      <c r="A269" s="1"/>
      <c r="B269" s="6" t="s">
        <v>130</v>
      </c>
      <c r="C269" t="s">
        <v>391</v>
      </c>
    </row>
    <row r="270" spans="1:3" ht="25" x14ac:dyDescent="0.25">
      <c r="A270" s="1" t="s">
        <v>17</v>
      </c>
      <c r="B270" s="6" t="s">
        <v>131</v>
      </c>
      <c r="C270" t="s">
        <v>405</v>
      </c>
    </row>
    <row r="271" spans="1:3" ht="25" x14ac:dyDescent="0.25">
      <c r="A271" s="1"/>
      <c r="B271" s="6" t="s">
        <v>132</v>
      </c>
      <c r="C271" t="s">
        <v>406</v>
      </c>
    </row>
    <row r="272" spans="1:3" ht="25" x14ac:dyDescent="0.25">
      <c r="A272" s="1"/>
      <c r="B272" s="6" t="s">
        <v>118</v>
      </c>
      <c r="C272" t="s">
        <v>407</v>
      </c>
    </row>
    <row r="273" spans="1:3" ht="25" x14ac:dyDescent="0.25">
      <c r="A273" s="1"/>
      <c r="B273" s="6" t="s">
        <v>119</v>
      </c>
      <c r="C273" t="s">
        <v>408</v>
      </c>
    </row>
    <row r="274" spans="1:3" ht="25" x14ac:dyDescent="0.25">
      <c r="A274" s="1"/>
      <c r="B274" s="6" t="s">
        <v>120</v>
      </c>
      <c r="C274" t="s">
        <v>409</v>
      </c>
    </row>
    <row r="275" spans="1:3" ht="25" x14ac:dyDescent="0.25">
      <c r="A275" s="1"/>
      <c r="B275" s="6" t="s">
        <v>121</v>
      </c>
      <c r="C275" t="s">
        <v>410</v>
      </c>
    </row>
    <row r="276" spans="1:3" ht="25" x14ac:dyDescent="0.25">
      <c r="A276" s="1"/>
      <c r="B276" s="6" t="s">
        <v>122</v>
      </c>
      <c r="C276" t="s">
        <v>345</v>
      </c>
    </row>
    <row r="277" spans="1:3" ht="25" x14ac:dyDescent="0.25">
      <c r="A277" s="1"/>
      <c r="B277" s="6" t="s">
        <v>123</v>
      </c>
      <c r="C277" t="s">
        <v>411</v>
      </c>
    </row>
    <row r="278" spans="1:3" ht="25" x14ac:dyDescent="0.25">
      <c r="A278" s="1"/>
      <c r="B278" s="6" t="s">
        <v>124</v>
      </c>
      <c r="C278" t="s">
        <v>412</v>
      </c>
    </row>
    <row r="279" spans="1:3" ht="25" x14ac:dyDescent="0.25">
      <c r="A279" s="1"/>
      <c r="B279" s="6" t="s">
        <v>58</v>
      </c>
      <c r="C279" t="s">
        <v>413</v>
      </c>
    </row>
    <row r="280" spans="1:3" ht="25" x14ac:dyDescent="0.25">
      <c r="A280" s="1"/>
      <c r="B280" s="6" t="s">
        <v>59</v>
      </c>
      <c r="C280" t="s">
        <v>414</v>
      </c>
    </row>
    <row r="281" spans="1:3" ht="25" x14ac:dyDescent="0.25">
      <c r="A281" s="1"/>
      <c r="B281" s="6" t="s">
        <v>60</v>
      </c>
      <c r="C281" t="s">
        <v>415</v>
      </c>
    </row>
    <row r="282" spans="1:3" ht="25" x14ac:dyDescent="0.25">
      <c r="A282" s="1"/>
      <c r="B282" s="6" t="s">
        <v>125</v>
      </c>
      <c r="C282" t="s">
        <v>416</v>
      </c>
    </row>
    <row r="283" spans="1:3" ht="25" x14ac:dyDescent="0.25">
      <c r="A283" s="1"/>
      <c r="B283" s="6" t="s">
        <v>126</v>
      </c>
      <c r="C283" t="s">
        <v>417</v>
      </c>
    </row>
    <row r="284" spans="1:3" ht="25" x14ac:dyDescent="0.25">
      <c r="A284" s="1"/>
      <c r="B284" s="6" t="s">
        <v>127</v>
      </c>
      <c r="C284" t="s">
        <v>418</v>
      </c>
    </row>
    <row r="285" spans="1:3" ht="25" x14ac:dyDescent="0.25">
      <c r="A285" s="1"/>
      <c r="B285" s="6" t="s">
        <v>128</v>
      </c>
      <c r="C285" t="s">
        <v>419</v>
      </c>
    </row>
    <row r="286" spans="1:3" ht="25" x14ac:dyDescent="0.25">
      <c r="A286" s="1"/>
      <c r="B286" s="6" t="s">
        <v>129</v>
      </c>
      <c r="C286" t="s">
        <v>420</v>
      </c>
    </row>
    <row r="287" spans="1:3" ht="25" x14ac:dyDescent="0.25">
      <c r="A287" s="1"/>
      <c r="B287" s="6" t="s">
        <v>130</v>
      </c>
      <c r="C287" t="s">
        <v>421</v>
      </c>
    </row>
    <row r="288" spans="1:3" ht="25" x14ac:dyDescent="0.25">
      <c r="A288" s="1" t="s">
        <v>8</v>
      </c>
      <c r="B288" s="6" t="s">
        <v>131</v>
      </c>
      <c r="C288" t="s">
        <v>422</v>
      </c>
    </row>
    <row r="289" spans="1:3" ht="25" x14ac:dyDescent="0.25">
      <c r="A289" s="1"/>
      <c r="B289" s="6" t="s">
        <v>132</v>
      </c>
      <c r="C289" t="s">
        <v>423</v>
      </c>
    </row>
    <row r="290" spans="1:3" ht="25" x14ac:dyDescent="0.25">
      <c r="A290" s="1"/>
      <c r="B290" s="6" t="s">
        <v>118</v>
      </c>
      <c r="C290" t="s">
        <v>424</v>
      </c>
    </row>
    <row r="291" spans="1:3" ht="25" x14ac:dyDescent="0.25">
      <c r="A291" s="1"/>
      <c r="B291" s="6" t="s">
        <v>119</v>
      </c>
      <c r="C291" t="s">
        <v>425</v>
      </c>
    </row>
    <row r="292" spans="1:3" ht="25" x14ac:dyDescent="0.25">
      <c r="A292" s="1"/>
      <c r="B292" s="6" t="s">
        <v>120</v>
      </c>
      <c r="C292" t="s">
        <v>426</v>
      </c>
    </row>
    <row r="293" spans="1:3" ht="25" x14ac:dyDescent="0.25">
      <c r="A293" s="1"/>
      <c r="B293" s="6" t="s">
        <v>121</v>
      </c>
      <c r="C293" t="s">
        <v>427</v>
      </c>
    </row>
    <row r="294" spans="1:3" ht="25" x14ac:dyDescent="0.25">
      <c r="A294" s="1"/>
      <c r="B294" s="6" t="s">
        <v>122</v>
      </c>
      <c r="C294" t="s">
        <v>428</v>
      </c>
    </row>
    <row r="295" spans="1:3" ht="25" x14ac:dyDescent="0.25">
      <c r="A295" s="1"/>
      <c r="B295" s="6" t="s">
        <v>123</v>
      </c>
      <c r="C295" t="s">
        <v>429</v>
      </c>
    </row>
    <row r="296" spans="1:3" x14ac:dyDescent="0.25">
      <c r="A296" s="1"/>
      <c r="B296" s="6" t="s">
        <v>124</v>
      </c>
      <c r="C296" t="s">
        <v>430</v>
      </c>
    </row>
    <row r="297" spans="1:3" ht="25" x14ac:dyDescent="0.25">
      <c r="A297" s="1"/>
      <c r="B297" s="6" t="s">
        <v>58</v>
      </c>
      <c r="C297" t="s">
        <v>422</v>
      </c>
    </row>
    <row r="298" spans="1:3" ht="25" x14ac:dyDescent="0.25">
      <c r="A298" s="1"/>
      <c r="B298" s="6" t="s">
        <v>59</v>
      </c>
      <c r="C298" t="s">
        <v>431</v>
      </c>
    </row>
    <row r="299" spans="1:3" ht="25" x14ac:dyDescent="0.25">
      <c r="A299" s="1"/>
      <c r="B299" s="6" t="s">
        <v>60</v>
      </c>
      <c r="C299" t="s">
        <v>432</v>
      </c>
    </row>
    <row r="300" spans="1:3" ht="25" x14ac:dyDescent="0.25">
      <c r="A300" s="1"/>
      <c r="B300" s="6" t="s">
        <v>125</v>
      </c>
      <c r="C300" t="s">
        <v>433</v>
      </c>
    </row>
    <row r="301" spans="1:3" ht="25" x14ac:dyDescent="0.25">
      <c r="A301" s="1"/>
      <c r="B301" s="6" t="s">
        <v>126</v>
      </c>
      <c r="C301" t="s">
        <v>434</v>
      </c>
    </row>
    <row r="302" spans="1:3" ht="25" x14ac:dyDescent="0.25">
      <c r="A302" s="1"/>
      <c r="B302" s="6" t="s">
        <v>127</v>
      </c>
      <c r="C302" t="s">
        <v>435</v>
      </c>
    </row>
    <row r="303" spans="1:3" ht="25" x14ac:dyDescent="0.25">
      <c r="A303" s="1"/>
      <c r="B303" s="6" t="s">
        <v>128</v>
      </c>
      <c r="C303" t="s">
        <v>436</v>
      </c>
    </row>
    <row r="304" spans="1:3" ht="25" x14ac:dyDescent="0.25">
      <c r="A304" s="1"/>
      <c r="B304" s="6" t="s">
        <v>129</v>
      </c>
      <c r="C304" t="s">
        <v>437</v>
      </c>
    </row>
    <row r="305" spans="1:3" ht="25" x14ac:dyDescent="0.25">
      <c r="A305" s="1"/>
      <c r="B305" s="6" t="s">
        <v>130</v>
      </c>
      <c r="C305" t="s">
        <v>438</v>
      </c>
    </row>
    <row r="306" spans="1:3" x14ac:dyDescent="0.25">
      <c r="A306" s="1" t="s">
        <v>12</v>
      </c>
      <c r="B306" s="6" t="s">
        <v>122</v>
      </c>
      <c r="C306" t="s">
        <v>439</v>
      </c>
    </row>
    <row r="307" spans="1:3" x14ac:dyDescent="0.25">
      <c r="A307" s="1"/>
      <c r="B307" s="6" t="s">
        <v>123</v>
      </c>
      <c r="C307" t="s">
        <v>440</v>
      </c>
    </row>
    <row r="308" spans="1:3" x14ac:dyDescent="0.25">
      <c r="A308" s="1"/>
      <c r="B308" s="6" t="s">
        <v>124</v>
      </c>
      <c r="C308" t="s">
        <v>441</v>
      </c>
    </row>
    <row r="309" spans="1:3" x14ac:dyDescent="0.25">
      <c r="A309" s="1"/>
      <c r="B309" s="6" t="s">
        <v>58</v>
      </c>
      <c r="C309" t="s">
        <v>442</v>
      </c>
    </row>
    <row r="310" spans="1:3" x14ac:dyDescent="0.25">
      <c r="A310" s="1"/>
      <c r="B310" s="6" t="s">
        <v>59</v>
      </c>
      <c r="C310" t="s">
        <v>443</v>
      </c>
    </row>
    <row r="311" spans="1:3" x14ac:dyDescent="0.25">
      <c r="A311" s="1"/>
      <c r="B311" s="6" t="s">
        <v>60</v>
      </c>
      <c r="C311" t="s">
        <v>444</v>
      </c>
    </row>
    <row r="312" spans="1:3" x14ac:dyDescent="0.25">
      <c r="A312" s="1"/>
      <c r="B312" s="6" t="s">
        <v>125</v>
      </c>
      <c r="C312" t="s">
        <v>445</v>
      </c>
    </row>
    <row r="313" spans="1:3" x14ac:dyDescent="0.25">
      <c r="A313" s="1"/>
      <c r="B313" s="6" t="s">
        <v>126</v>
      </c>
      <c r="C313" t="s">
        <v>446</v>
      </c>
    </row>
    <row r="314" spans="1:3" x14ac:dyDescent="0.25">
      <c r="A314" s="1"/>
      <c r="B314" s="6" t="s">
        <v>127</v>
      </c>
      <c r="C314" t="s">
        <v>447</v>
      </c>
    </row>
    <row r="315" spans="1:3" x14ac:dyDescent="0.25">
      <c r="A315" s="1"/>
      <c r="B315" s="6" t="s">
        <v>128</v>
      </c>
      <c r="C315" t="s">
        <v>448</v>
      </c>
    </row>
    <row r="316" spans="1:3" x14ac:dyDescent="0.25">
      <c r="A316" s="1"/>
      <c r="B316" s="6" t="s">
        <v>129</v>
      </c>
      <c r="C316" t="s">
        <v>449</v>
      </c>
    </row>
    <row r="317" spans="1:3" x14ac:dyDescent="0.25">
      <c r="A317" s="1"/>
      <c r="B317" s="6" t="s">
        <v>130</v>
      </c>
      <c r="C317" t="s">
        <v>74</v>
      </c>
    </row>
    <row r="318" spans="1:3" x14ac:dyDescent="0.25">
      <c r="A318" s="1" t="s">
        <v>51</v>
      </c>
      <c r="B318" s="6" t="s">
        <v>131</v>
      </c>
      <c r="C318" t="s">
        <v>450</v>
      </c>
    </row>
    <row r="319" spans="1:3" x14ac:dyDescent="0.25">
      <c r="A319" s="1"/>
      <c r="B319" s="6" t="s">
        <v>132</v>
      </c>
      <c r="C319" t="s">
        <v>451</v>
      </c>
    </row>
    <row r="320" spans="1:3" x14ac:dyDescent="0.25">
      <c r="A320" s="1"/>
      <c r="B320" s="6" t="s">
        <v>118</v>
      </c>
      <c r="C320" t="s">
        <v>452</v>
      </c>
    </row>
    <row r="321" spans="1:3" x14ac:dyDescent="0.25">
      <c r="A321" s="1"/>
      <c r="B321" s="6" t="s">
        <v>119</v>
      </c>
      <c r="C321" t="s">
        <v>453</v>
      </c>
    </row>
    <row r="322" spans="1:3" x14ac:dyDescent="0.25">
      <c r="A322" s="1"/>
      <c r="B322" s="6" t="s">
        <v>120</v>
      </c>
      <c r="C322" t="s">
        <v>454</v>
      </c>
    </row>
    <row r="323" spans="1:3" x14ac:dyDescent="0.25">
      <c r="A323" s="1"/>
      <c r="B323" s="6" t="s">
        <v>121</v>
      </c>
      <c r="C323" t="s">
        <v>455</v>
      </c>
    </row>
    <row r="324" spans="1:3" x14ac:dyDescent="0.25">
      <c r="A324" s="1"/>
      <c r="B324" s="6" t="s">
        <v>122</v>
      </c>
      <c r="C324" t="s">
        <v>456</v>
      </c>
    </row>
    <row r="325" spans="1:3" x14ac:dyDescent="0.25">
      <c r="A325" s="1"/>
      <c r="B325" s="6" t="s">
        <v>123</v>
      </c>
      <c r="C325" t="s">
        <v>457</v>
      </c>
    </row>
    <row r="326" spans="1:3" x14ac:dyDescent="0.25">
      <c r="A326" s="1"/>
      <c r="B326" s="6" t="s">
        <v>124</v>
      </c>
      <c r="C326" t="s">
        <v>458</v>
      </c>
    </row>
    <row r="327" spans="1:3" x14ac:dyDescent="0.25">
      <c r="A327" s="1"/>
      <c r="B327" s="6" t="s">
        <v>58</v>
      </c>
      <c r="C327" t="s">
        <v>459</v>
      </c>
    </row>
    <row r="328" spans="1:3" x14ac:dyDescent="0.25">
      <c r="A328" s="1"/>
      <c r="B328" s="6" t="s">
        <v>59</v>
      </c>
      <c r="C328" t="s">
        <v>450</v>
      </c>
    </row>
    <row r="329" spans="1:3" x14ac:dyDescent="0.25">
      <c r="A329" s="1"/>
      <c r="B329" s="6" t="s">
        <v>60</v>
      </c>
      <c r="C329" t="s">
        <v>460</v>
      </c>
    </row>
    <row r="330" spans="1:3" x14ac:dyDescent="0.25">
      <c r="A330" s="1"/>
      <c r="B330" s="6" t="s">
        <v>125</v>
      </c>
      <c r="C330" t="s">
        <v>461</v>
      </c>
    </row>
    <row r="331" spans="1:3" x14ac:dyDescent="0.25">
      <c r="A331" s="1"/>
      <c r="B331" s="6" t="s">
        <v>126</v>
      </c>
      <c r="C331" t="s">
        <v>462</v>
      </c>
    </row>
    <row r="332" spans="1:3" x14ac:dyDescent="0.25">
      <c r="A332" s="1"/>
      <c r="B332" s="6" t="s">
        <v>127</v>
      </c>
      <c r="C332" t="s">
        <v>463</v>
      </c>
    </row>
    <row r="333" spans="1:3" x14ac:dyDescent="0.25">
      <c r="A333" s="1"/>
      <c r="B333" s="6" t="s">
        <v>128</v>
      </c>
      <c r="C333" t="s">
        <v>464</v>
      </c>
    </row>
    <row r="334" spans="1:3" x14ac:dyDescent="0.25">
      <c r="A334" s="1"/>
      <c r="B334" s="6" t="s">
        <v>129</v>
      </c>
      <c r="C334" t="s">
        <v>465</v>
      </c>
    </row>
    <row r="335" spans="1:3" x14ac:dyDescent="0.25">
      <c r="A335" s="1"/>
      <c r="B335" s="6" t="s">
        <v>130</v>
      </c>
      <c r="C335" t="s">
        <v>466</v>
      </c>
    </row>
    <row r="336" spans="1:3" x14ac:dyDescent="0.25">
      <c r="A336" s="1" t="s">
        <v>16</v>
      </c>
      <c r="B336" s="6" t="s">
        <v>131</v>
      </c>
      <c r="C336" t="s">
        <v>467</v>
      </c>
    </row>
    <row r="337" spans="1:3" x14ac:dyDescent="0.25">
      <c r="A337" s="1"/>
      <c r="B337" s="6" t="s">
        <v>132</v>
      </c>
      <c r="C337" t="s">
        <v>468</v>
      </c>
    </row>
    <row r="338" spans="1:3" x14ac:dyDescent="0.25">
      <c r="A338" s="1"/>
      <c r="B338" s="6" t="s">
        <v>118</v>
      </c>
      <c r="C338" t="s">
        <v>469</v>
      </c>
    </row>
    <row r="339" spans="1:3" x14ac:dyDescent="0.25">
      <c r="A339" s="1"/>
      <c r="B339" s="6" t="s">
        <v>119</v>
      </c>
      <c r="C339" t="s">
        <v>354</v>
      </c>
    </row>
    <row r="340" spans="1:3" x14ac:dyDescent="0.25">
      <c r="A340" s="1"/>
      <c r="B340" s="6" t="s">
        <v>120</v>
      </c>
      <c r="C340" t="s">
        <v>470</v>
      </c>
    </row>
    <row r="341" spans="1:3" x14ac:dyDescent="0.25">
      <c r="A341" s="1"/>
      <c r="B341" s="6" t="s">
        <v>121</v>
      </c>
      <c r="C341" t="s">
        <v>85</v>
      </c>
    </row>
    <row r="342" spans="1:3" x14ac:dyDescent="0.25">
      <c r="A342" s="1"/>
      <c r="B342" s="6" t="s">
        <v>122</v>
      </c>
      <c r="C342" t="s">
        <v>471</v>
      </c>
    </row>
    <row r="343" spans="1:3" x14ac:dyDescent="0.25">
      <c r="A343" s="1"/>
      <c r="B343" s="6" t="s">
        <v>123</v>
      </c>
      <c r="C343" t="s">
        <v>472</v>
      </c>
    </row>
    <row r="344" spans="1:3" x14ac:dyDescent="0.25">
      <c r="A344" s="1"/>
      <c r="B344" s="6" t="s">
        <v>124</v>
      </c>
      <c r="C344" t="s">
        <v>473</v>
      </c>
    </row>
    <row r="345" spans="1:3" x14ac:dyDescent="0.25">
      <c r="A345" s="1"/>
      <c r="B345" s="6" t="s">
        <v>58</v>
      </c>
      <c r="C345" t="s">
        <v>474</v>
      </c>
    </row>
    <row r="346" spans="1:3" x14ac:dyDescent="0.25">
      <c r="A346" s="1"/>
      <c r="B346" s="6" t="s">
        <v>59</v>
      </c>
      <c r="C346" t="s">
        <v>475</v>
      </c>
    </row>
    <row r="347" spans="1:3" x14ac:dyDescent="0.25">
      <c r="A347" s="1"/>
      <c r="B347" s="6" t="s">
        <v>60</v>
      </c>
      <c r="C347" t="s">
        <v>476</v>
      </c>
    </row>
    <row r="348" spans="1:3" x14ac:dyDescent="0.25">
      <c r="A348" s="1"/>
      <c r="B348" s="6" t="s">
        <v>130</v>
      </c>
      <c r="C348" t="s">
        <v>477</v>
      </c>
    </row>
    <row r="349" spans="1:3" ht="25" x14ac:dyDescent="0.25">
      <c r="A349" s="1" t="s">
        <v>43</v>
      </c>
      <c r="B349" s="6" t="s">
        <v>131</v>
      </c>
      <c r="C349" t="s">
        <v>478</v>
      </c>
    </row>
    <row r="350" spans="1:3" ht="25" x14ac:dyDescent="0.25">
      <c r="A350" s="1"/>
      <c r="B350" s="6" t="s">
        <v>132</v>
      </c>
      <c r="C350" t="s">
        <v>411</v>
      </c>
    </row>
    <row r="351" spans="1:3" ht="25" x14ac:dyDescent="0.25">
      <c r="A351" s="1"/>
      <c r="B351" s="6" t="s">
        <v>118</v>
      </c>
      <c r="C351" t="s">
        <v>377</v>
      </c>
    </row>
    <row r="352" spans="1:3" ht="25" x14ac:dyDescent="0.25">
      <c r="A352" s="1"/>
      <c r="B352" s="6" t="s">
        <v>119</v>
      </c>
      <c r="C352" t="s">
        <v>405</v>
      </c>
    </row>
    <row r="353" spans="1:3" ht="25" x14ac:dyDescent="0.25">
      <c r="A353" s="1"/>
      <c r="B353" s="6" t="s">
        <v>120</v>
      </c>
      <c r="C353" t="s">
        <v>479</v>
      </c>
    </row>
    <row r="354" spans="1:3" ht="25" x14ac:dyDescent="0.25">
      <c r="A354" s="1"/>
      <c r="B354" s="6" t="s">
        <v>121</v>
      </c>
      <c r="C354" t="s">
        <v>478</v>
      </c>
    </row>
    <row r="355" spans="1:3" ht="25" x14ac:dyDescent="0.25">
      <c r="A355" s="1"/>
      <c r="B355" s="6" t="s">
        <v>122</v>
      </c>
      <c r="C355" t="s">
        <v>341</v>
      </c>
    </row>
    <row r="356" spans="1:3" ht="25" x14ac:dyDescent="0.25">
      <c r="A356" s="1"/>
      <c r="B356" s="6" t="s">
        <v>123</v>
      </c>
      <c r="C356" t="s">
        <v>480</v>
      </c>
    </row>
    <row r="357" spans="1:3" ht="25" x14ac:dyDescent="0.25">
      <c r="A357" s="1"/>
      <c r="B357" s="6" t="s">
        <v>124</v>
      </c>
      <c r="C357" t="s">
        <v>481</v>
      </c>
    </row>
    <row r="358" spans="1:3" ht="25" x14ac:dyDescent="0.25">
      <c r="A358" s="1"/>
      <c r="B358" s="6" t="s">
        <v>58</v>
      </c>
      <c r="C358" t="s">
        <v>482</v>
      </c>
    </row>
    <row r="359" spans="1:3" ht="25" x14ac:dyDescent="0.25">
      <c r="A359" s="1"/>
      <c r="B359" s="6" t="s">
        <v>59</v>
      </c>
      <c r="C359" t="s">
        <v>483</v>
      </c>
    </row>
    <row r="360" spans="1:3" ht="25" x14ac:dyDescent="0.25">
      <c r="A360" s="1"/>
      <c r="B360" s="6" t="s">
        <v>60</v>
      </c>
      <c r="C360" t="s">
        <v>484</v>
      </c>
    </row>
    <row r="361" spans="1:3" ht="25" x14ac:dyDescent="0.25">
      <c r="A361" s="1"/>
      <c r="B361" s="6" t="s">
        <v>125</v>
      </c>
      <c r="C361" t="s">
        <v>485</v>
      </c>
    </row>
    <row r="362" spans="1:3" ht="25" x14ac:dyDescent="0.25">
      <c r="A362" s="1"/>
      <c r="B362" s="6" t="s">
        <v>126</v>
      </c>
      <c r="C362" t="s">
        <v>486</v>
      </c>
    </row>
    <row r="363" spans="1:3" ht="25" x14ac:dyDescent="0.25">
      <c r="A363" s="1"/>
      <c r="B363" s="6" t="s">
        <v>127</v>
      </c>
      <c r="C363" t="s">
        <v>487</v>
      </c>
    </row>
    <row r="364" spans="1:3" ht="25" x14ac:dyDescent="0.25">
      <c r="A364" s="1"/>
      <c r="B364" s="6" t="s">
        <v>128</v>
      </c>
      <c r="C364" t="s">
        <v>488</v>
      </c>
    </row>
    <row r="365" spans="1:3" ht="25" x14ac:dyDescent="0.25">
      <c r="A365" s="1"/>
      <c r="B365" s="6" t="s">
        <v>129</v>
      </c>
      <c r="C365" t="s">
        <v>489</v>
      </c>
    </row>
    <row r="366" spans="1:3" ht="25" x14ac:dyDescent="0.25">
      <c r="A366" s="1"/>
      <c r="B366" s="6" t="s">
        <v>130</v>
      </c>
      <c r="C366" t="s">
        <v>490</v>
      </c>
    </row>
    <row r="367" spans="1:3" x14ac:dyDescent="0.25">
      <c r="A367" s="1" t="s">
        <v>26</v>
      </c>
      <c r="B367" s="6" t="s">
        <v>131</v>
      </c>
      <c r="C367" t="s">
        <v>491</v>
      </c>
    </row>
    <row r="368" spans="1:3" x14ac:dyDescent="0.25">
      <c r="A368" s="1"/>
      <c r="B368" s="6" t="s">
        <v>132</v>
      </c>
      <c r="C368" t="s">
        <v>492</v>
      </c>
    </row>
    <row r="369" spans="1:3" x14ac:dyDescent="0.25">
      <c r="A369" s="1"/>
      <c r="B369" s="6" t="s">
        <v>118</v>
      </c>
      <c r="C369" t="s">
        <v>493</v>
      </c>
    </row>
    <row r="370" spans="1:3" x14ac:dyDescent="0.25">
      <c r="A370" s="1"/>
      <c r="B370" s="6" t="s">
        <v>119</v>
      </c>
      <c r="C370" t="s">
        <v>494</v>
      </c>
    </row>
    <row r="371" spans="1:3" x14ac:dyDescent="0.25">
      <c r="A371" s="1"/>
      <c r="B371" s="6" t="s">
        <v>120</v>
      </c>
      <c r="C371" t="s">
        <v>495</v>
      </c>
    </row>
    <row r="372" spans="1:3" x14ac:dyDescent="0.25">
      <c r="A372" s="1"/>
      <c r="B372" s="6" t="s">
        <v>121</v>
      </c>
      <c r="C372" t="s">
        <v>496</v>
      </c>
    </row>
    <row r="373" spans="1:3" x14ac:dyDescent="0.25">
      <c r="A373" s="1"/>
      <c r="B373" s="6" t="s">
        <v>122</v>
      </c>
      <c r="C373" t="s">
        <v>227</v>
      </c>
    </row>
    <row r="374" spans="1:3" x14ac:dyDescent="0.25">
      <c r="A374" s="1"/>
      <c r="B374" s="6" t="s">
        <v>123</v>
      </c>
      <c r="C374" t="s">
        <v>77</v>
      </c>
    </row>
    <row r="375" spans="1:3" x14ac:dyDescent="0.25">
      <c r="A375" s="1"/>
      <c r="B375" s="6" t="s">
        <v>124</v>
      </c>
      <c r="C375" t="s">
        <v>497</v>
      </c>
    </row>
    <row r="376" spans="1:3" x14ac:dyDescent="0.25">
      <c r="A376" s="1"/>
      <c r="B376" s="6" t="s">
        <v>58</v>
      </c>
      <c r="C376" t="s">
        <v>498</v>
      </c>
    </row>
    <row r="377" spans="1:3" x14ac:dyDescent="0.25">
      <c r="A377" s="1"/>
      <c r="B377" s="6" t="s">
        <v>59</v>
      </c>
      <c r="C377" t="s">
        <v>94</v>
      </c>
    </row>
    <row r="378" spans="1:3" x14ac:dyDescent="0.25">
      <c r="A378" s="1"/>
      <c r="B378" s="6" t="s">
        <v>60</v>
      </c>
      <c r="C378" t="s">
        <v>496</v>
      </c>
    </row>
    <row r="379" spans="1:3" x14ac:dyDescent="0.25">
      <c r="A379" s="1"/>
      <c r="B379" s="6" t="s">
        <v>125</v>
      </c>
      <c r="C379" t="s">
        <v>221</v>
      </c>
    </row>
    <row r="380" spans="1:3" x14ac:dyDescent="0.25">
      <c r="A380" s="1"/>
      <c r="B380" s="6" t="s">
        <v>126</v>
      </c>
      <c r="C380" t="s">
        <v>499</v>
      </c>
    </row>
    <row r="381" spans="1:3" x14ac:dyDescent="0.25">
      <c r="A381" s="1"/>
      <c r="B381" s="6" t="s">
        <v>127</v>
      </c>
      <c r="C381" t="s">
        <v>500</v>
      </c>
    </row>
    <row r="382" spans="1:3" x14ac:dyDescent="0.25">
      <c r="A382" s="1"/>
      <c r="B382" s="6" t="s">
        <v>128</v>
      </c>
      <c r="C382" t="s">
        <v>501</v>
      </c>
    </row>
    <row r="383" spans="1:3" x14ac:dyDescent="0.25">
      <c r="A383" s="1"/>
      <c r="B383" s="6" t="s">
        <v>129</v>
      </c>
      <c r="C383" t="s">
        <v>502</v>
      </c>
    </row>
    <row r="384" spans="1:3" x14ac:dyDescent="0.25">
      <c r="A384" s="1"/>
      <c r="B384" s="6" t="s">
        <v>130</v>
      </c>
      <c r="C384" t="s">
        <v>503</v>
      </c>
    </row>
    <row r="385" spans="1:3" x14ac:dyDescent="0.25">
      <c r="A385" s="1" t="s">
        <v>34</v>
      </c>
      <c r="B385" s="6" t="s">
        <v>59</v>
      </c>
      <c r="C385" t="s">
        <v>504</v>
      </c>
    </row>
    <row r="386" spans="1:3" x14ac:dyDescent="0.25">
      <c r="A386" s="1"/>
      <c r="B386" s="6" t="s">
        <v>60</v>
      </c>
      <c r="C386" t="s">
        <v>505</v>
      </c>
    </row>
    <row r="387" spans="1:3" x14ac:dyDescent="0.25">
      <c r="A387" s="1"/>
      <c r="B387" s="6" t="s">
        <v>125</v>
      </c>
      <c r="C387" t="s">
        <v>506</v>
      </c>
    </row>
    <row r="388" spans="1:3" x14ac:dyDescent="0.25">
      <c r="A388" s="1"/>
      <c r="B388" s="6" t="s">
        <v>126</v>
      </c>
      <c r="C388" t="s">
        <v>507</v>
      </c>
    </row>
    <row r="389" spans="1:3" x14ac:dyDescent="0.25">
      <c r="A389" s="1"/>
      <c r="B389" s="6" t="s">
        <v>127</v>
      </c>
      <c r="C389" t="s">
        <v>508</v>
      </c>
    </row>
    <row r="390" spans="1:3" x14ac:dyDescent="0.25">
      <c r="A390" s="1"/>
      <c r="B390" s="6" t="s">
        <v>128</v>
      </c>
      <c r="C390" t="s">
        <v>99</v>
      </c>
    </row>
    <row r="391" spans="1:3" x14ac:dyDescent="0.25">
      <c r="A391" s="1"/>
      <c r="B391" s="6" t="s">
        <v>129</v>
      </c>
      <c r="C391" t="s">
        <v>509</v>
      </c>
    </row>
    <row r="392" spans="1:3" x14ac:dyDescent="0.25">
      <c r="A392" s="1"/>
      <c r="B392" s="6" t="s">
        <v>130</v>
      </c>
      <c r="C392" t="s">
        <v>100</v>
      </c>
    </row>
    <row r="393" spans="1:3" x14ac:dyDescent="0.25">
      <c r="A393" s="1" t="s">
        <v>38</v>
      </c>
      <c r="B393" s="6" t="s">
        <v>131</v>
      </c>
      <c r="C393" t="s">
        <v>510</v>
      </c>
    </row>
    <row r="394" spans="1:3" x14ac:dyDescent="0.25">
      <c r="A394" s="1"/>
      <c r="B394" s="6" t="s">
        <v>132</v>
      </c>
      <c r="C394" t="s">
        <v>511</v>
      </c>
    </row>
    <row r="395" spans="1:3" x14ac:dyDescent="0.25">
      <c r="A395" s="1"/>
      <c r="B395" s="6" t="s">
        <v>118</v>
      </c>
      <c r="C395" t="s">
        <v>512</v>
      </c>
    </row>
    <row r="396" spans="1:3" x14ac:dyDescent="0.25">
      <c r="A396" s="1"/>
      <c r="B396" s="6" t="s">
        <v>119</v>
      </c>
      <c r="C396" t="s">
        <v>513</v>
      </c>
    </row>
    <row r="397" spans="1:3" x14ac:dyDescent="0.25">
      <c r="A397" s="1"/>
      <c r="B397" s="6" t="s">
        <v>120</v>
      </c>
      <c r="C397" t="s">
        <v>514</v>
      </c>
    </row>
    <row r="398" spans="1:3" x14ac:dyDescent="0.25">
      <c r="A398" s="1"/>
      <c r="B398" s="6" t="s">
        <v>121</v>
      </c>
      <c r="C398" t="s">
        <v>515</v>
      </c>
    </row>
    <row r="399" spans="1:3" x14ac:dyDescent="0.25">
      <c r="A399" s="1"/>
      <c r="B399" s="6" t="s">
        <v>122</v>
      </c>
      <c r="C399" t="s">
        <v>220</v>
      </c>
    </row>
    <row r="400" spans="1:3" x14ac:dyDescent="0.25">
      <c r="A400" s="1"/>
      <c r="B400" s="6" t="s">
        <v>123</v>
      </c>
      <c r="C400" t="s">
        <v>516</v>
      </c>
    </row>
    <row r="401" spans="1:3" x14ac:dyDescent="0.25">
      <c r="A401" s="1"/>
      <c r="B401" s="6" t="s">
        <v>124</v>
      </c>
      <c r="C401" t="s">
        <v>516</v>
      </c>
    </row>
    <row r="402" spans="1:3" x14ac:dyDescent="0.25">
      <c r="A402" s="1"/>
      <c r="B402" s="6" t="s">
        <v>58</v>
      </c>
      <c r="C402" t="s">
        <v>517</v>
      </c>
    </row>
    <row r="403" spans="1:3" x14ac:dyDescent="0.25">
      <c r="A403" s="1"/>
      <c r="B403" s="6" t="s">
        <v>59</v>
      </c>
      <c r="C403" t="s">
        <v>518</v>
      </c>
    </row>
    <row r="404" spans="1:3" x14ac:dyDescent="0.25">
      <c r="A404" s="1"/>
      <c r="B404" s="6" t="s">
        <v>60</v>
      </c>
      <c r="C404" t="s">
        <v>510</v>
      </c>
    </row>
    <row r="405" spans="1:3" x14ac:dyDescent="0.25">
      <c r="A405" s="1"/>
      <c r="B405" s="6" t="s">
        <v>125</v>
      </c>
      <c r="C405" t="s">
        <v>519</v>
      </c>
    </row>
    <row r="406" spans="1:3" x14ac:dyDescent="0.25">
      <c r="A406" s="1"/>
      <c r="B406" s="6" t="s">
        <v>126</v>
      </c>
      <c r="C406" t="s">
        <v>520</v>
      </c>
    </row>
    <row r="407" spans="1:3" x14ac:dyDescent="0.25">
      <c r="A407" s="1"/>
      <c r="B407" s="6" t="s">
        <v>127</v>
      </c>
      <c r="C407" t="s">
        <v>521</v>
      </c>
    </row>
    <row r="408" spans="1:3" x14ac:dyDescent="0.25">
      <c r="A408" s="1"/>
      <c r="B408" s="6" t="s">
        <v>128</v>
      </c>
      <c r="C408" t="s">
        <v>522</v>
      </c>
    </row>
    <row r="409" spans="1:3" x14ac:dyDescent="0.25">
      <c r="A409" s="1"/>
      <c r="B409" s="6" t="s">
        <v>129</v>
      </c>
      <c r="C409" t="s">
        <v>523</v>
      </c>
    </row>
    <row r="410" spans="1:3" x14ac:dyDescent="0.25">
      <c r="A410" s="1"/>
      <c r="B410" s="6" t="s">
        <v>130</v>
      </c>
      <c r="C410" t="s">
        <v>519</v>
      </c>
    </row>
    <row r="411" spans="1:3" x14ac:dyDescent="0.25">
      <c r="A411" s="1" t="s">
        <v>13</v>
      </c>
      <c r="B411" s="6" t="s">
        <v>131</v>
      </c>
      <c r="C411" t="s">
        <v>524</v>
      </c>
    </row>
    <row r="412" spans="1:3" x14ac:dyDescent="0.25">
      <c r="A412" s="1"/>
      <c r="B412" s="6" t="s">
        <v>132</v>
      </c>
      <c r="C412" t="s">
        <v>525</v>
      </c>
    </row>
    <row r="413" spans="1:3" x14ac:dyDescent="0.25">
      <c r="A413" s="1"/>
      <c r="B413" s="6" t="s">
        <v>118</v>
      </c>
      <c r="C413" t="s">
        <v>526</v>
      </c>
    </row>
    <row r="414" spans="1:3" x14ac:dyDescent="0.25">
      <c r="A414" s="1"/>
      <c r="B414" s="6" t="s">
        <v>119</v>
      </c>
      <c r="C414" t="s">
        <v>527</v>
      </c>
    </row>
    <row r="415" spans="1:3" x14ac:dyDescent="0.25">
      <c r="A415" s="1"/>
      <c r="B415" s="6" t="s">
        <v>120</v>
      </c>
      <c r="C415" t="s">
        <v>222</v>
      </c>
    </row>
    <row r="416" spans="1:3" x14ac:dyDescent="0.25">
      <c r="A416" s="1"/>
      <c r="B416" s="6" t="s">
        <v>121</v>
      </c>
      <c r="C416" t="s">
        <v>528</v>
      </c>
    </row>
    <row r="417" spans="1:3" x14ac:dyDescent="0.25">
      <c r="A417" s="1"/>
      <c r="B417" s="6" t="s">
        <v>122</v>
      </c>
      <c r="C417" t="s">
        <v>529</v>
      </c>
    </row>
    <row r="418" spans="1:3" x14ac:dyDescent="0.25">
      <c r="A418" s="1"/>
      <c r="B418" s="6" t="s">
        <v>123</v>
      </c>
      <c r="C418" t="s">
        <v>530</v>
      </c>
    </row>
    <row r="419" spans="1:3" x14ac:dyDescent="0.25">
      <c r="A419" s="1"/>
      <c r="B419" s="6" t="s">
        <v>124</v>
      </c>
      <c r="C419" t="s">
        <v>531</v>
      </c>
    </row>
    <row r="420" spans="1:3" x14ac:dyDescent="0.25">
      <c r="A420" s="1"/>
      <c r="B420" s="6" t="s">
        <v>58</v>
      </c>
      <c r="C420" t="s">
        <v>532</v>
      </c>
    </row>
    <row r="421" spans="1:3" x14ac:dyDescent="0.25">
      <c r="A421" s="1"/>
      <c r="B421" s="6" t="s">
        <v>59</v>
      </c>
      <c r="C421" t="s">
        <v>533</v>
      </c>
    </row>
    <row r="422" spans="1:3" x14ac:dyDescent="0.25">
      <c r="A422" s="1"/>
      <c r="B422" s="6" t="s">
        <v>60</v>
      </c>
      <c r="C422" t="s">
        <v>534</v>
      </c>
    </row>
    <row r="423" spans="1:3" x14ac:dyDescent="0.25">
      <c r="A423" s="1"/>
      <c r="B423" s="6" t="s">
        <v>125</v>
      </c>
      <c r="C423" t="s">
        <v>535</v>
      </c>
    </row>
    <row r="424" spans="1:3" x14ac:dyDescent="0.25">
      <c r="A424" s="1"/>
      <c r="B424" s="6" t="s">
        <v>126</v>
      </c>
      <c r="C424" t="s">
        <v>403</v>
      </c>
    </row>
    <row r="425" spans="1:3" x14ac:dyDescent="0.25">
      <c r="A425" s="1"/>
      <c r="B425" s="6" t="s">
        <v>127</v>
      </c>
      <c r="C425" t="s">
        <v>536</v>
      </c>
    </row>
    <row r="426" spans="1:3" x14ac:dyDescent="0.25">
      <c r="A426" s="1"/>
      <c r="B426" s="6" t="s">
        <v>128</v>
      </c>
      <c r="C426" t="s">
        <v>84</v>
      </c>
    </row>
    <row r="427" spans="1:3" x14ac:dyDescent="0.25">
      <c r="A427" s="1"/>
      <c r="B427" s="6" t="s">
        <v>129</v>
      </c>
      <c r="C427" t="s">
        <v>537</v>
      </c>
    </row>
    <row r="428" spans="1:3" x14ac:dyDescent="0.25">
      <c r="A428" s="1"/>
      <c r="B428" s="6" t="s">
        <v>130</v>
      </c>
      <c r="C428" t="s">
        <v>78</v>
      </c>
    </row>
    <row r="429" spans="1:3" x14ac:dyDescent="0.25">
      <c r="A429" s="1" t="s">
        <v>48</v>
      </c>
      <c r="B429" s="6" t="s">
        <v>131</v>
      </c>
      <c r="C429" t="s">
        <v>538</v>
      </c>
    </row>
    <row r="430" spans="1:3" x14ac:dyDescent="0.25">
      <c r="A430" s="1"/>
      <c r="B430" s="6" t="s">
        <v>132</v>
      </c>
      <c r="C430" t="s">
        <v>539</v>
      </c>
    </row>
    <row r="431" spans="1:3" x14ac:dyDescent="0.25">
      <c r="A431" s="1"/>
      <c r="B431" s="6" t="s">
        <v>118</v>
      </c>
      <c r="C431" t="s">
        <v>540</v>
      </c>
    </row>
    <row r="432" spans="1:3" x14ac:dyDescent="0.25">
      <c r="A432" s="1"/>
      <c r="B432" s="6" t="s">
        <v>119</v>
      </c>
      <c r="C432" t="s">
        <v>541</v>
      </c>
    </row>
    <row r="433" spans="1:3" x14ac:dyDescent="0.25">
      <c r="A433" s="1"/>
      <c r="B433" s="6" t="s">
        <v>120</v>
      </c>
      <c r="C433" t="s">
        <v>542</v>
      </c>
    </row>
    <row r="434" spans="1:3" x14ac:dyDescent="0.25">
      <c r="A434" s="1"/>
      <c r="B434" s="6" t="s">
        <v>121</v>
      </c>
      <c r="C434" t="s">
        <v>543</v>
      </c>
    </row>
    <row r="435" spans="1:3" x14ac:dyDescent="0.25">
      <c r="A435" s="1"/>
      <c r="B435" s="6" t="s">
        <v>122</v>
      </c>
      <c r="C435" t="s">
        <v>544</v>
      </c>
    </row>
    <row r="436" spans="1:3" x14ac:dyDescent="0.25">
      <c r="A436" s="1"/>
      <c r="B436" s="6" t="s">
        <v>123</v>
      </c>
      <c r="C436" t="s">
        <v>545</v>
      </c>
    </row>
    <row r="437" spans="1:3" x14ac:dyDescent="0.25">
      <c r="A437" s="1"/>
      <c r="B437" s="6" t="s">
        <v>124</v>
      </c>
      <c r="C437" t="s">
        <v>546</v>
      </c>
    </row>
    <row r="438" spans="1:3" x14ac:dyDescent="0.25">
      <c r="A438" s="1"/>
      <c r="B438" s="6" t="s">
        <v>58</v>
      </c>
      <c r="C438" t="s">
        <v>544</v>
      </c>
    </row>
    <row r="439" spans="1:3" x14ac:dyDescent="0.25">
      <c r="A439" s="1"/>
      <c r="B439" s="6" t="s">
        <v>59</v>
      </c>
      <c r="C439" t="s">
        <v>538</v>
      </c>
    </row>
    <row r="440" spans="1:3" x14ac:dyDescent="0.25">
      <c r="A440" s="1"/>
      <c r="B440" s="6" t="s">
        <v>60</v>
      </c>
      <c r="C440" t="s">
        <v>543</v>
      </c>
    </row>
    <row r="441" spans="1:3" x14ac:dyDescent="0.25">
      <c r="A441" s="1"/>
      <c r="B441" s="6" t="s">
        <v>125</v>
      </c>
      <c r="C441" t="s">
        <v>547</v>
      </c>
    </row>
    <row r="442" spans="1:3" x14ac:dyDescent="0.25">
      <c r="A442" s="1"/>
      <c r="B442" s="6" t="s">
        <v>126</v>
      </c>
      <c r="C442" t="s">
        <v>548</v>
      </c>
    </row>
    <row r="443" spans="1:3" x14ac:dyDescent="0.25">
      <c r="A443" s="1"/>
      <c r="B443" s="6" t="s">
        <v>127</v>
      </c>
      <c r="C443" t="s">
        <v>549</v>
      </c>
    </row>
    <row r="444" spans="1:3" x14ac:dyDescent="0.25">
      <c r="A444" s="1"/>
      <c r="B444" s="6" t="s">
        <v>128</v>
      </c>
      <c r="C444" t="s">
        <v>550</v>
      </c>
    </row>
    <row r="445" spans="1:3" x14ac:dyDescent="0.25">
      <c r="A445" s="1"/>
      <c r="B445" s="6" t="s">
        <v>129</v>
      </c>
      <c r="C445" t="s">
        <v>551</v>
      </c>
    </row>
    <row r="446" spans="1:3" x14ac:dyDescent="0.25">
      <c r="A446" s="1"/>
      <c r="B446" s="6" t="s">
        <v>130</v>
      </c>
      <c r="C446" t="s">
        <v>552</v>
      </c>
    </row>
    <row r="447" spans="1:3" x14ac:dyDescent="0.25">
      <c r="A447" s="1" t="s">
        <v>24</v>
      </c>
      <c r="B447" s="6" t="s">
        <v>131</v>
      </c>
      <c r="C447" t="s">
        <v>553</v>
      </c>
    </row>
    <row r="448" spans="1:3" x14ac:dyDescent="0.25">
      <c r="A448" s="1"/>
      <c r="B448" s="6" t="s">
        <v>132</v>
      </c>
      <c r="C448" t="s">
        <v>554</v>
      </c>
    </row>
    <row r="449" spans="1:3" x14ac:dyDescent="0.25">
      <c r="A449" s="1"/>
      <c r="B449" s="6" t="s">
        <v>118</v>
      </c>
      <c r="C449" t="s">
        <v>554</v>
      </c>
    </row>
    <row r="450" spans="1:3" x14ac:dyDescent="0.25">
      <c r="A450" s="1"/>
      <c r="B450" s="6" t="s">
        <v>119</v>
      </c>
      <c r="C450" t="s">
        <v>555</v>
      </c>
    </row>
    <row r="451" spans="1:3" x14ac:dyDescent="0.25">
      <c r="A451" s="1"/>
      <c r="B451" s="6" t="s">
        <v>120</v>
      </c>
      <c r="C451" t="s">
        <v>556</v>
      </c>
    </row>
    <row r="452" spans="1:3" x14ac:dyDescent="0.25">
      <c r="A452" s="1"/>
      <c r="B452" s="6" t="s">
        <v>121</v>
      </c>
      <c r="C452" t="s">
        <v>557</v>
      </c>
    </row>
    <row r="453" spans="1:3" x14ac:dyDescent="0.25">
      <c r="A453" s="1"/>
      <c r="B453" s="6" t="s">
        <v>122</v>
      </c>
      <c r="C453" t="s">
        <v>558</v>
      </c>
    </row>
    <row r="454" spans="1:3" x14ac:dyDescent="0.25">
      <c r="A454" s="1"/>
      <c r="B454" s="6" t="s">
        <v>123</v>
      </c>
      <c r="C454" t="s">
        <v>559</v>
      </c>
    </row>
    <row r="455" spans="1:3" x14ac:dyDescent="0.25">
      <c r="A455" s="1"/>
      <c r="B455" s="6" t="s">
        <v>124</v>
      </c>
      <c r="C455" t="s">
        <v>560</v>
      </c>
    </row>
    <row r="456" spans="1:3" x14ac:dyDescent="0.25">
      <c r="A456" s="1"/>
      <c r="B456" s="6" t="s">
        <v>58</v>
      </c>
      <c r="C456" t="s">
        <v>561</v>
      </c>
    </row>
    <row r="457" spans="1:3" x14ac:dyDescent="0.25">
      <c r="A457" s="1"/>
      <c r="B457" s="6" t="s">
        <v>59</v>
      </c>
      <c r="C457" t="s">
        <v>562</v>
      </c>
    </row>
    <row r="458" spans="1:3" x14ac:dyDescent="0.25">
      <c r="A458" s="1"/>
      <c r="B458" s="6" t="s">
        <v>60</v>
      </c>
      <c r="C458" t="s">
        <v>563</v>
      </c>
    </row>
    <row r="459" spans="1:3" x14ac:dyDescent="0.25">
      <c r="A459" s="1"/>
      <c r="B459" s="6" t="s">
        <v>125</v>
      </c>
      <c r="C459" t="s">
        <v>564</v>
      </c>
    </row>
    <row r="460" spans="1:3" x14ac:dyDescent="0.25">
      <c r="A460" s="1"/>
      <c r="B460" s="6" t="s">
        <v>126</v>
      </c>
      <c r="C460" t="s">
        <v>565</v>
      </c>
    </row>
    <row r="461" spans="1:3" x14ac:dyDescent="0.25">
      <c r="A461" s="1"/>
      <c r="B461" s="6" t="s">
        <v>127</v>
      </c>
      <c r="C461" t="s">
        <v>566</v>
      </c>
    </row>
    <row r="462" spans="1:3" x14ac:dyDescent="0.25">
      <c r="A462" s="1"/>
      <c r="B462" s="6" t="s">
        <v>128</v>
      </c>
      <c r="C462" t="s">
        <v>93</v>
      </c>
    </row>
    <row r="463" spans="1:3" x14ac:dyDescent="0.25">
      <c r="A463" s="1"/>
      <c r="B463" s="6" t="s">
        <v>129</v>
      </c>
      <c r="C463" t="s">
        <v>111</v>
      </c>
    </row>
    <row r="464" spans="1:3" x14ac:dyDescent="0.25">
      <c r="A464" s="1"/>
      <c r="B464" s="6" t="s">
        <v>130</v>
      </c>
      <c r="C464" t="s">
        <v>199</v>
      </c>
    </row>
    <row r="465" spans="1:3" x14ac:dyDescent="0.25">
      <c r="A465" s="1" t="s">
        <v>52</v>
      </c>
      <c r="B465" s="6" t="s">
        <v>131</v>
      </c>
      <c r="C465" t="s">
        <v>567</v>
      </c>
    </row>
    <row r="466" spans="1:3" x14ac:dyDescent="0.25">
      <c r="A466" s="1"/>
      <c r="B466" s="6" t="s">
        <v>132</v>
      </c>
      <c r="C466" t="s">
        <v>568</v>
      </c>
    </row>
    <row r="467" spans="1:3" x14ac:dyDescent="0.25">
      <c r="A467" s="1"/>
      <c r="B467" s="6" t="s">
        <v>118</v>
      </c>
      <c r="C467" t="s">
        <v>569</v>
      </c>
    </row>
    <row r="468" spans="1:3" x14ac:dyDescent="0.25">
      <c r="A468" s="1"/>
      <c r="B468" s="6" t="s">
        <v>119</v>
      </c>
      <c r="C468" t="s">
        <v>570</v>
      </c>
    </row>
    <row r="469" spans="1:3" x14ac:dyDescent="0.25">
      <c r="A469" s="1"/>
      <c r="B469" s="6" t="s">
        <v>120</v>
      </c>
      <c r="C469" t="s">
        <v>571</v>
      </c>
    </row>
    <row r="470" spans="1:3" x14ac:dyDescent="0.25">
      <c r="A470" s="1"/>
      <c r="B470" s="6" t="s">
        <v>121</v>
      </c>
      <c r="C470" t="s">
        <v>572</v>
      </c>
    </row>
    <row r="471" spans="1:3" x14ac:dyDescent="0.25">
      <c r="A471" s="1"/>
      <c r="B471" s="6" t="s">
        <v>122</v>
      </c>
      <c r="C471" t="s">
        <v>573</v>
      </c>
    </row>
    <row r="472" spans="1:3" x14ac:dyDescent="0.25">
      <c r="A472" s="1"/>
      <c r="B472" s="6" t="s">
        <v>123</v>
      </c>
      <c r="C472" t="s">
        <v>574</v>
      </c>
    </row>
    <row r="473" spans="1:3" x14ac:dyDescent="0.25">
      <c r="A473" s="1"/>
      <c r="B473" s="6" t="s">
        <v>124</v>
      </c>
      <c r="C473" t="s">
        <v>575</v>
      </c>
    </row>
    <row r="474" spans="1:3" x14ac:dyDescent="0.25">
      <c r="A474" s="1"/>
      <c r="B474" s="6" t="s">
        <v>58</v>
      </c>
      <c r="C474" t="s">
        <v>576</v>
      </c>
    </row>
    <row r="475" spans="1:3" x14ac:dyDescent="0.25">
      <c r="A475" s="1"/>
      <c r="B475" s="6" t="s">
        <v>59</v>
      </c>
      <c r="C475" t="s">
        <v>577</v>
      </c>
    </row>
    <row r="476" spans="1:3" x14ac:dyDescent="0.25">
      <c r="A476" s="1"/>
      <c r="B476" s="6" t="s">
        <v>60</v>
      </c>
      <c r="C476" t="s">
        <v>578</v>
      </c>
    </row>
    <row r="477" spans="1:3" x14ac:dyDescent="0.25">
      <c r="A477" s="1"/>
      <c r="B477" s="6" t="s">
        <v>125</v>
      </c>
      <c r="C477" t="s">
        <v>579</v>
      </c>
    </row>
    <row r="478" spans="1:3" x14ac:dyDescent="0.25">
      <c r="A478" s="1"/>
      <c r="B478" s="6" t="s">
        <v>126</v>
      </c>
      <c r="C478" t="s">
        <v>580</v>
      </c>
    </row>
    <row r="479" spans="1:3" x14ac:dyDescent="0.25">
      <c r="A479" s="1"/>
      <c r="B479" s="6" t="s">
        <v>127</v>
      </c>
      <c r="C479" t="s">
        <v>581</v>
      </c>
    </row>
    <row r="480" spans="1:3" x14ac:dyDescent="0.25">
      <c r="A480" s="1"/>
      <c r="B480" s="6" t="s">
        <v>128</v>
      </c>
      <c r="C480" t="s">
        <v>582</v>
      </c>
    </row>
    <row r="481" spans="1:3" x14ac:dyDescent="0.25">
      <c r="A481" s="1"/>
      <c r="B481" s="6" t="s">
        <v>129</v>
      </c>
      <c r="C481" t="s">
        <v>583</v>
      </c>
    </row>
    <row r="482" spans="1:3" x14ac:dyDescent="0.25">
      <c r="A482" s="1"/>
      <c r="B482" s="6" t="s">
        <v>130</v>
      </c>
      <c r="C482" t="s">
        <v>584</v>
      </c>
    </row>
    <row r="483" spans="1:3" x14ac:dyDescent="0.25">
      <c r="A483" s="1" t="s">
        <v>37</v>
      </c>
      <c r="B483" s="6" t="s">
        <v>131</v>
      </c>
      <c r="C483" t="s">
        <v>585</v>
      </c>
    </row>
    <row r="484" spans="1:3" x14ac:dyDescent="0.25">
      <c r="A484" s="1"/>
      <c r="B484" s="6" t="s">
        <v>132</v>
      </c>
      <c r="C484" t="s">
        <v>586</v>
      </c>
    </row>
    <row r="485" spans="1:3" x14ac:dyDescent="0.25">
      <c r="A485" s="1"/>
      <c r="B485" s="6" t="s">
        <v>118</v>
      </c>
      <c r="C485" t="s">
        <v>587</v>
      </c>
    </row>
    <row r="486" spans="1:3" x14ac:dyDescent="0.25">
      <c r="A486" s="1"/>
      <c r="B486" s="6" t="s">
        <v>119</v>
      </c>
      <c r="C486" t="s">
        <v>110</v>
      </c>
    </row>
    <row r="487" spans="1:3" x14ac:dyDescent="0.25">
      <c r="A487" s="1"/>
      <c r="B487" s="6" t="s">
        <v>120</v>
      </c>
      <c r="C487" t="s">
        <v>588</v>
      </c>
    </row>
    <row r="488" spans="1:3" x14ac:dyDescent="0.25">
      <c r="A488" s="1"/>
      <c r="B488" s="6" t="s">
        <v>121</v>
      </c>
      <c r="C488" t="s">
        <v>108</v>
      </c>
    </row>
    <row r="489" spans="1:3" x14ac:dyDescent="0.25">
      <c r="A489" s="1"/>
      <c r="B489" s="6" t="s">
        <v>122</v>
      </c>
      <c r="C489" t="s">
        <v>274</v>
      </c>
    </row>
    <row r="490" spans="1:3" x14ac:dyDescent="0.25">
      <c r="A490" s="1"/>
      <c r="B490" s="6" t="s">
        <v>123</v>
      </c>
      <c r="C490" t="s">
        <v>589</v>
      </c>
    </row>
    <row r="491" spans="1:3" x14ac:dyDescent="0.25">
      <c r="A491" s="1"/>
      <c r="B491" s="6" t="s">
        <v>124</v>
      </c>
      <c r="C491" t="s">
        <v>204</v>
      </c>
    </row>
    <row r="492" spans="1:3" x14ac:dyDescent="0.25">
      <c r="A492" s="1"/>
      <c r="B492" s="6" t="s">
        <v>58</v>
      </c>
      <c r="C492" t="s">
        <v>264</v>
      </c>
    </row>
    <row r="493" spans="1:3" x14ac:dyDescent="0.25">
      <c r="A493" s="1"/>
      <c r="B493" s="6" t="s">
        <v>59</v>
      </c>
      <c r="C493" t="s">
        <v>590</v>
      </c>
    </row>
    <row r="494" spans="1:3" x14ac:dyDescent="0.25">
      <c r="A494" s="1"/>
      <c r="B494" s="6" t="s">
        <v>60</v>
      </c>
      <c r="C494" t="s">
        <v>108</v>
      </c>
    </row>
    <row r="495" spans="1:3" x14ac:dyDescent="0.25">
      <c r="A495" s="1"/>
      <c r="B495" s="6" t="s">
        <v>127</v>
      </c>
      <c r="C495" t="s">
        <v>591</v>
      </c>
    </row>
    <row r="496" spans="1:3" x14ac:dyDescent="0.25">
      <c r="A496" s="1"/>
      <c r="B496" s="6" t="s">
        <v>128</v>
      </c>
      <c r="C496" t="s">
        <v>592</v>
      </c>
    </row>
    <row r="497" spans="1:3" x14ac:dyDescent="0.25">
      <c r="A497" s="1"/>
      <c r="B497" s="6" t="s">
        <v>129</v>
      </c>
      <c r="C497" t="s">
        <v>593</v>
      </c>
    </row>
    <row r="498" spans="1:3" x14ac:dyDescent="0.25">
      <c r="A498" s="1"/>
      <c r="B498" s="6" t="s">
        <v>130</v>
      </c>
      <c r="C498" t="s">
        <v>594</v>
      </c>
    </row>
    <row r="499" spans="1:3" x14ac:dyDescent="0.25">
      <c r="A499" s="1" t="s">
        <v>11</v>
      </c>
      <c r="B499" s="6" t="s">
        <v>131</v>
      </c>
      <c r="C499" t="s">
        <v>595</v>
      </c>
    </row>
    <row r="500" spans="1:3" x14ac:dyDescent="0.25">
      <c r="A500" s="1"/>
      <c r="B500" s="6" t="s">
        <v>132</v>
      </c>
      <c r="C500" t="s">
        <v>596</v>
      </c>
    </row>
    <row r="501" spans="1:3" x14ac:dyDescent="0.25">
      <c r="A501" s="1"/>
      <c r="B501" s="6" t="s">
        <v>118</v>
      </c>
      <c r="C501" t="s">
        <v>597</v>
      </c>
    </row>
    <row r="502" spans="1:3" x14ac:dyDescent="0.25">
      <c r="A502" s="1"/>
      <c r="B502" s="6" t="s">
        <v>119</v>
      </c>
      <c r="C502" t="s">
        <v>534</v>
      </c>
    </row>
    <row r="503" spans="1:3" x14ac:dyDescent="0.25">
      <c r="A503" s="1"/>
      <c r="B503" s="6" t="s">
        <v>120</v>
      </c>
      <c r="C503" t="s">
        <v>598</v>
      </c>
    </row>
    <row r="504" spans="1:3" x14ac:dyDescent="0.25">
      <c r="A504" s="1"/>
      <c r="B504" s="6" t="s">
        <v>121</v>
      </c>
      <c r="C504" t="s">
        <v>599</v>
      </c>
    </row>
    <row r="505" spans="1:3" x14ac:dyDescent="0.25">
      <c r="A505" s="1"/>
      <c r="B505" s="6" t="s">
        <v>122</v>
      </c>
      <c r="C505" t="s">
        <v>600</v>
      </c>
    </row>
    <row r="506" spans="1:3" x14ac:dyDescent="0.25">
      <c r="A506" s="1"/>
      <c r="B506" s="6" t="s">
        <v>123</v>
      </c>
      <c r="C506" t="s">
        <v>601</v>
      </c>
    </row>
    <row r="507" spans="1:3" x14ac:dyDescent="0.25">
      <c r="A507" s="1"/>
      <c r="B507" s="6" t="s">
        <v>124</v>
      </c>
      <c r="C507" t="s">
        <v>602</v>
      </c>
    </row>
    <row r="508" spans="1:3" x14ac:dyDescent="0.25">
      <c r="A508" s="1"/>
      <c r="B508" s="6" t="s">
        <v>58</v>
      </c>
      <c r="C508" t="s">
        <v>531</v>
      </c>
    </row>
    <row r="509" spans="1:3" x14ac:dyDescent="0.25">
      <c r="A509" s="1"/>
      <c r="B509" s="6" t="s">
        <v>59</v>
      </c>
      <c r="C509" t="s">
        <v>603</v>
      </c>
    </row>
    <row r="510" spans="1:3" x14ac:dyDescent="0.25">
      <c r="A510" s="1"/>
      <c r="B510" s="6" t="s">
        <v>60</v>
      </c>
      <c r="C510" t="s">
        <v>599</v>
      </c>
    </row>
    <row r="511" spans="1:3" x14ac:dyDescent="0.25">
      <c r="A511" s="1"/>
      <c r="B511" s="6" t="s">
        <v>125</v>
      </c>
      <c r="C511" t="s">
        <v>604</v>
      </c>
    </row>
    <row r="512" spans="1:3" x14ac:dyDescent="0.25">
      <c r="A512" s="1"/>
      <c r="B512" s="6" t="s">
        <v>126</v>
      </c>
      <c r="C512" t="s">
        <v>598</v>
      </c>
    </row>
    <row r="513" spans="1:3" x14ac:dyDescent="0.25">
      <c r="A513" s="1"/>
      <c r="B513" s="6" t="s">
        <v>127</v>
      </c>
      <c r="C513" t="s">
        <v>471</v>
      </c>
    </row>
    <row r="514" spans="1:3" x14ac:dyDescent="0.25">
      <c r="A514" s="1"/>
      <c r="B514" s="6" t="s">
        <v>128</v>
      </c>
      <c r="C514" t="s">
        <v>312</v>
      </c>
    </row>
    <row r="515" spans="1:3" x14ac:dyDescent="0.25">
      <c r="A515" s="1"/>
      <c r="B515" s="6" t="s">
        <v>129</v>
      </c>
      <c r="C515" t="s">
        <v>596</v>
      </c>
    </row>
    <row r="516" spans="1:3" x14ac:dyDescent="0.25">
      <c r="A516" s="1"/>
      <c r="B516" s="6" t="s">
        <v>130</v>
      </c>
      <c r="C516" t="s">
        <v>605</v>
      </c>
    </row>
    <row r="517" spans="1:3" ht="25" x14ac:dyDescent="0.25">
      <c r="A517" s="1" t="s">
        <v>7</v>
      </c>
      <c r="B517" s="6" t="s">
        <v>131</v>
      </c>
      <c r="C517" t="s">
        <v>606</v>
      </c>
    </row>
    <row r="518" spans="1:3" ht="25" x14ac:dyDescent="0.25">
      <c r="A518" s="1"/>
      <c r="B518" s="6" t="s">
        <v>132</v>
      </c>
      <c r="C518" t="s">
        <v>607</v>
      </c>
    </row>
    <row r="519" spans="1:3" ht="25" x14ac:dyDescent="0.25">
      <c r="A519" s="1"/>
      <c r="B519" s="6" t="s">
        <v>118</v>
      </c>
      <c r="C519" t="s">
        <v>608</v>
      </c>
    </row>
    <row r="520" spans="1:3" ht="25" x14ac:dyDescent="0.25">
      <c r="A520" s="1"/>
      <c r="B520" s="6" t="s">
        <v>119</v>
      </c>
      <c r="C520" t="s">
        <v>609</v>
      </c>
    </row>
    <row r="521" spans="1:3" ht="25" x14ac:dyDescent="0.25">
      <c r="A521" s="1"/>
      <c r="B521" s="6" t="s">
        <v>120</v>
      </c>
      <c r="C521" t="s">
        <v>610</v>
      </c>
    </row>
    <row r="522" spans="1:3" ht="25" x14ac:dyDescent="0.25">
      <c r="A522" s="1"/>
      <c r="B522" s="6" t="s">
        <v>121</v>
      </c>
      <c r="C522" t="s">
        <v>611</v>
      </c>
    </row>
    <row r="523" spans="1:3" ht="25" x14ac:dyDescent="0.25">
      <c r="A523" s="1"/>
      <c r="B523" s="6" t="s">
        <v>122</v>
      </c>
      <c r="C523" t="s">
        <v>612</v>
      </c>
    </row>
    <row r="524" spans="1:3" ht="25" x14ac:dyDescent="0.25">
      <c r="A524" s="1"/>
      <c r="B524" s="6" t="s">
        <v>123</v>
      </c>
      <c r="C524" t="s">
        <v>318</v>
      </c>
    </row>
    <row r="525" spans="1:3" ht="25" x14ac:dyDescent="0.25">
      <c r="A525" s="1"/>
      <c r="B525" s="6" t="s">
        <v>124</v>
      </c>
      <c r="C525" t="s">
        <v>613</v>
      </c>
    </row>
    <row r="526" spans="1:3" ht="25" x14ac:dyDescent="0.25">
      <c r="A526" s="1"/>
      <c r="B526" s="6" t="s">
        <v>58</v>
      </c>
      <c r="C526" t="s">
        <v>614</v>
      </c>
    </row>
    <row r="527" spans="1:3" ht="25" x14ac:dyDescent="0.25">
      <c r="A527" s="1"/>
      <c r="B527" s="6" t="s">
        <v>59</v>
      </c>
      <c r="C527" t="s">
        <v>408</v>
      </c>
    </row>
    <row r="528" spans="1:3" ht="25" x14ac:dyDescent="0.25">
      <c r="A528" s="1"/>
      <c r="B528" s="6" t="s">
        <v>60</v>
      </c>
      <c r="C528" t="s">
        <v>615</v>
      </c>
    </row>
    <row r="529" spans="1:3" ht="25" x14ac:dyDescent="0.25">
      <c r="A529" s="1"/>
      <c r="B529" s="6" t="s">
        <v>125</v>
      </c>
      <c r="C529" t="s">
        <v>616</v>
      </c>
    </row>
    <row r="530" spans="1:3" ht="25" x14ac:dyDescent="0.25">
      <c r="A530" s="1"/>
      <c r="B530" s="6" t="s">
        <v>126</v>
      </c>
      <c r="C530" t="s">
        <v>617</v>
      </c>
    </row>
    <row r="531" spans="1:3" ht="25" x14ac:dyDescent="0.25">
      <c r="A531" s="1"/>
      <c r="B531" s="6" t="s">
        <v>127</v>
      </c>
      <c r="C531" t="s">
        <v>618</v>
      </c>
    </row>
    <row r="532" spans="1:3" ht="25" x14ac:dyDescent="0.25">
      <c r="A532" s="1"/>
      <c r="B532" s="6" t="s">
        <v>128</v>
      </c>
      <c r="C532" t="s">
        <v>619</v>
      </c>
    </row>
    <row r="533" spans="1:3" ht="25" x14ac:dyDescent="0.25">
      <c r="A533" s="1"/>
      <c r="B533" s="6" t="s">
        <v>129</v>
      </c>
      <c r="C533" t="s">
        <v>620</v>
      </c>
    </row>
    <row r="534" spans="1:3" ht="25" x14ac:dyDescent="0.25">
      <c r="A534" s="1"/>
      <c r="B534" s="6" t="s">
        <v>130</v>
      </c>
      <c r="C534" t="s">
        <v>621</v>
      </c>
    </row>
    <row r="535" spans="1:3" x14ac:dyDescent="0.25">
      <c r="A535" s="1" t="s">
        <v>31</v>
      </c>
      <c r="B535" s="6" t="s">
        <v>131</v>
      </c>
      <c r="C535" t="s">
        <v>622</v>
      </c>
    </row>
    <row r="536" spans="1:3" x14ac:dyDescent="0.25">
      <c r="A536" s="1"/>
      <c r="B536" s="6" t="s">
        <v>132</v>
      </c>
      <c r="C536" t="s">
        <v>623</v>
      </c>
    </row>
    <row r="537" spans="1:3" x14ac:dyDescent="0.25">
      <c r="A537" s="1"/>
      <c r="B537" s="6" t="s">
        <v>118</v>
      </c>
      <c r="C537" t="s">
        <v>624</v>
      </c>
    </row>
    <row r="538" spans="1:3" x14ac:dyDescent="0.25">
      <c r="A538" s="1"/>
      <c r="B538" s="6" t="s">
        <v>119</v>
      </c>
      <c r="C538" t="s">
        <v>625</v>
      </c>
    </row>
    <row r="539" spans="1:3" x14ac:dyDescent="0.25">
      <c r="A539" s="1"/>
      <c r="B539" s="6" t="s">
        <v>120</v>
      </c>
      <c r="C539" t="s">
        <v>626</v>
      </c>
    </row>
    <row r="540" spans="1:3" x14ac:dyDescent="0.25">
      <c r="A540" s="1"/>
      <c r="B540" s="6" t="s">
        <v>121</v>
      </c>
      <c r="C540" t="s">
        <v>627</v>
      </c>
    </row>
    <row r="541" spans="1:3" x14ac:dyDescent="0.25">
      <c r="A541" s="1"/>
      <c r="B541" s="6" t="s">
        <v>122</v>
      </c>
      <c r="C541" t="s">
        <v>628</v>
      </c>
    </row>
    <row r="542" spans="1:3" x14ac:dyDescent="0.25">
      <c r="A542" s="1"/>
      <c r="B542" s="6" t="s">
        <v>123</v>
      </c>
      <c r="C542" t="s">
        <v>263</v>
      </c>
    </row>
    <row r="543" spans="1:3" x14ac:dyDescent="0.25">
      <c r="A543" s="1"/>
      <c r="B543" s="6" t="s">
        <v>124</v>
      </c>
      <c r="C543" t="s">
        <v>629</v>
      </c>
    </row>
    <row r="544" spans="1:3" x14ac:dyDescent="0.25">
      <c r="A544" s="1"/>
      <c r="B544" s="6" t="s">
        <v>58</v>
      </c>
      <c r="C544" t="s">
        <v>630</v>
      </c>
    </row>
    <row r="545" spans="1:3" x14ac:dyDescent="0.25">
      <c r="A545" s="1"/>
      <c r="B545" s="6" t="s">
        <v>59</v>
      </c>
      <c r="C545" t="s">
        <v>622</v>
      </c>
    </row>
    <row r="546" spans="1:3" x14ac:dyDescent="0.25">
      <c r="A546" s="1"/>
      <c r="B546" s="6" t="s">
        <v>60</v>
      </c>
      <c r="C546" t="s">
        <v>517</v>
      </c>
    </row>
    <row r="547" spans="1:3" x14ac:dyDescent="0.25">
      <c r="A547" s="1"/>
      <c r="B547" s="6" t="s">
        <v>125</v>
      </c>
      <c r="C547" t="s">
        <v>631</v>
      </c>
    </row>
    <row r="548" spans="1:3" x14ac:dyDescent="0.25">
      <c r="A548" s="1"/>
      <c r="B548" s="6" t="s">
        <v>126</v>
      </c>
      <c r="C548" t="s">
        <v>632</v>
      </c>
    </row>
    <row r="549" spans="1:3" x14ac:dyDescent="0.25">
      <c r="A549" s="1"/>
      <c r="B549" s="6" t="s">
        <v>127</v>
      </c>
      <c r="C549" t="s">
        <v>633</v>
      </c>
    </row>
    <row r="550" spans="1:3" x14ac:dyDescent="0.25">
      <c r="A550" s="1"/>
      <c r="B550" s="6" t="s">
        <v>128</v>
      </c>
      <c r="C550" t="s">
        <v>95</v>
      </c>
    </row>
    <row r="551" spans="1:3" x14ac:dyDescent="0.25">
      <c r="A551" s="1"/>
      <c r="B551" s="6" t="s">
        <v>129</v>
      </c>
      <c r="C551" t="s">
        <v>634</v>
      </c>
    </row>
    <row r="552" spans="1:3" x14ac:dyDescent="0.25">
      <c r="A552" s="1"/>
      <c r="B552" s="6" t="s">
        <v>130</v>
      </c>
      <c r="C552" t="s">
        <v>635</v>
      </c>
    </row>
    <row r="553" spans="1:3" x14ac:dyDescent="0.25">
      <c r="A553" s="1" t="s">
        <v>53</v>
      </c>
      <c r="B553" s="6" t="s">
        <v>131</v>
      </c>
      <c r="C553" t="s">
        <v>636</v>
      </c>
    </row>
    <row r="554" spans="1:3" x14ac:dyDescent="0.25">
      <c r="A554" s="1"/>
      <c r="B554" s="6" t="s">
        <v>132</v>
      </c>
      <c r="C554" t="s">
        <v>570</v>
      </c>
    </row>
    <row r="555" spans="1:3" ht="25" x14ac:dyDescent="0.25">
      <c r="A555" s="1"/>
      <c r="B555" s="6" t="s">
        <v>118</v>
      </c>
      <c r="C555" t="s">
        <v>637</v>
      </c>
    </row>
    <row r="556" spans="1:3" ht="25" x14ac:dyDescent="0.25">
      <c r="A556" s="1"/>
      <c r="B556" s="6" t="s">
        <v>119</v>
      </c>
      <c r="C556" t="s">
        <v>638</v>
      </c>
    </row>
    <row r="557" spans="1:3" ht="25" x14ac:dyDescent="0.25">
      <c r="A557" s="1"/>
      <c r="B557" s="6" t="s">
        <v>120</v>
      </c>
      <c r="C557" t="s">
        <v>639</v>
      </c>
    </row>
    <row r="558" spans="1:3" x14ac:dyDescent="0.25">
      <c r="A558" s="1"/>
      <c r="B558" s="6" t="s">
        <v>121</v>
      </c>
      <c r="C558" t="s">
        <v>640</v>
      </c>
    </row>
    <row r="559" spans="1:3" x14ac:dyDescent="0.25">
      <c r="A559" s="1"/>
      <c r="B559" s="6" t="s">
        <v>122</v>
      </c>
      <c r="C559" t="s">
        <v>641</v>
      </c>
    </row>
    <row r="560" spans="1:3" x14ac:dyDescent="0.25">
      <c r="A560" s="1"/>
      <c r="B560" s="6" t="s">
        <v>123</v>
      </c>
      <c r="C560" t="s">
        <v>642</v>
      </c>
    </row>
    <row r="561" spans="1:3" x14ac:dyDescent="0.25">
      <c r="A561" s="1"/>
      <c r="B561" s="6" t="s">
        <v>124</v>
      </c>
      <c r="C561" t="s">
        <v>643</v>
      </c>
    </row>
    <row r="562" spans="1:3" x14ac:dyDescent="0.25">
      <c r="A562" s="1"/>
      <c r="B562" s="6" t="s">
        <v>58</v>
      </c>
      <c r="C562" t="s">
        <v>644</v>
      </c>
    </row>
    <row r="563" spans="1:3" x14ac:dyDescent="0.25">
      <c r="A563" s="1"/>
      <c r="B563" s="6" t="s">
        <v>59</v>
      </c>
      <c r="C563" t="s">
        <v>636</v>
      </c>
    </row>
    <row r="564" spans="1:3" x14ac:dyDescent="0.25">
      <c r="A564" s="1"/>
      <c r="B564" s="6" t="s">
        <v>60</v>
      </c>
      <c r="C564" t="s">
        <v>645</v>
      </c>
    </row>
    <row r="565" spans="1:3" x14ac:dyDescent="0.25">
      <c r="A565" s="1"/>
      <c r="B565" s="6" t="s">
        <v>125</v>
      </c>
      <c r="C565" t="s">
        <v>646</v>
      </c>
    </row>
    <row r="566" spans="1:3" ht="25" x14ac:dyDescent="0.25">
      <c r="A566" s="1"/>
      <c r="B566" s="6" t="s">
        <v>126</v>
      </c>
      <c r="C566" t="s">
        <v>647</v>
      </c>
    </row>
    <row r="567" spans="1:3" ht="25" x14ac:dyDescent="0.25">
      <c r="A567" s="1"/>
      <c r="B567" s="6" t="s">
        <v>127</v>
      </c>
      <c r="C567" t="s">
        <v>648</v>
      </c>
    </row>
    <row r="568" spans="1:3" ht="25" x14ac:dyDescent="0.25">
      <c r="A568" s="1"/>
      <c r="B568" s="6" t="s">
        <v>128</v>
      </c>
      <c r="C568" t="s">
        <v>649</v>
      </c>
    </row>
    <row r="569" spans="1:3" x14ac:dyDescent="0.25">
      <c r="A569" s="1"/>
      <c r="B569" s="6" t="s">
        <v>129</v>
      </c>
      <c r="C569" t="s">
        <v>650</v>
      </c>
    </row>
    <row r="570" spans="1:3" x14ac:dyDescent="0.25">
      <c r="A570" s="1"/>
      <c r="B570" s="6" t="s">
        <v>130</v>
      </c>
      <c r="C570" t="s">
        <v>651</v>
      </c>
    </row>
    <row r="571" spans="1:3" ht="25" x14ac:dyDescent="0.25">
      <c r="A571" s="1" t="s">
        <v>27</v>
      </c>
      <c r="B571" s="6" t="s">
        <v>131</v>
      </c>
      <c r="C571" t="s">
        <v>652</v>
      </c>
    </row>
    <row r="572" spans="1:3" ht="25" x14ac:dyDescent="0.25">
      <c r="A572" s="1"/>
      <c r="B572" s="6" t="s">
        <v>132</v>
      </c>
      <c r="C572" t="s">
        <v>653</v>
      </c>
    </row>
    <row r="573" spans="1:3" ht="25" x14ac:dyDescent="0.25">
      <c r="A573" s="1"/>
      <c r="B573" s="6" t="s">
        <v>118</v>
      </c>
      <c r="C573" t="s">
        <v>615</v>
      </c>
    </row>
    <row r="574" spans="1:3" ht="25" x14ac:dyDescent="0.25">
      <c r="A574" s="1"/>
      <c r="B574" s="6" t="s">
        <v>119</v>
      </c>
      <c r="C574" t="s">
        <v>654</v>
      </c>
    </row>
    <row r="575" spans="1:3" ht="25" x14ac:dyDescent="0.25">
      <c r="A575" s="1"/>
      <c r="B575" s="6" t="s">
        <v>120</v>
      </c>
      <c r="C575" t="s">
        <v>655</v>
      </c>
    </row>
    <row r="576" spans="1:3" ht="25" x14ac:dyDescent="0.25">
      <c r="A576" s="1"/>
      <c r="B576" s="6" t="s">
        <v>121</v>
      </c>
      <c r="C576" t="s">
        <v>656</v>
      </c>
    </row>
    <row r="577" spans="1:3" ht="25" x14ac:dyDescent="0.25">
      <c r="A577" s="1"/>
      <c r="B577" s="6" t="s">
        <v>122</v>
      </c>
      <c r="C577" t="s">
        <v>657</v>
      </c>
    </row>
    <row r="578" spans="1:3" ht="25" x14ac:dyDescent="0.25">
      <c r="A578" s="1"/>
      <c r="B578" s="6" t="s">
        <v>123</v>
      </c>
      <c r="C578" t="s">
        <v>658</v>
      </c>
    </row>
    <row r="579" spans="1:3" ht="25" x14ac:dyDescent="0.25">
      <c r="A579" s="1"/>
      <c r="B579" s="6" t="s">
        <v>124</v>
      </c>
      <c r="C579" t="s">
        <v>659</v>
      </c>
    </row>
    <row r="580" spans="1:3" ht="25" x14ac:dyDescent="0.25">
      <c r="A580" s="1"/>
      <c r="B580" s="6" t="s">
        <v>58</v>
      </c>
      <c r="C580" t="s">
        <v>659</v>
      </c>
    </row>
    <row r="581" spans="1:3" ht="25" x14ac:dyDescent="0.25">
      <c r="A581" s="1"/>
      <c r="B581" s="6" t="s">
        <v>59</v>
      </c>
      <c r="C581" t="s">
        <v>653</v>
      </c>
    </row>
    <row r="582" spans="1:3" ht="25" x14ac:dyDescent="0.25">
      <c r="A582" s="1"/>
      <c r="B582" s="6" t="s">
        <v>60</v>
      </c>
      <c r="C582" t="s">
        <v>377</v>
      </c>
    </row>
    <row r="583" spans="1:3" ht="25" x14ac:dyDescent="0.25">
      <c r="A583" s="1"/>
      <c r="B583" s="6" t="s">
        <v>125</v>
      </c>
      <c r="C583" t="s">
        <v>660</v>
      </c>
    </row>
    <row r="584" spans="1:3" ht="25" x14ac:dyDescent="0.25">
      <c r="A584" s="1"/>
      <c r="B584" s="6" t="s">
        <v>126</v>
      </c>
      <c r="C584" t="s">
        <v>661</v>
      </c>
    </row>
    <row r="585" spans="1:3" ht="25" x14ac:dyDescent="0.25">
      <c r="A585" s="1"/>
      <c r="B585" s="6" t="s">
        <v>127</v>
      </c>
      <c r="C585" t="s">
        <v>662</v>
      </c>
    </row>
    <row r="586" spans="1:3" ht="25" x14ac:dyDescent="0.25">
      <c r="A586" s="1"/>
      <c r="B586" s="6" t="s">
        <v>128</v>
      </c>
      <c r="C586" t="s">
        <v>663</v>
      </c>
    </row>
    <row r="587" spans="1:3" ht="25" x14ac:dyDescent="0.25">
      <c r="A587" s="1"/>
      <c r="B587" s="6" t="s">
        <v>129</v>
      </c>
      <c r="C587" t="s">
        <v>664</v>
      </c>
    </row>
    <row r="588" spans="1:3" ht="25" x14ac:dyDescent="0.25">
      <c r="A588" s="1"/>
      <c r="B588" s="6" t="s">
        <v>130</v>
      </c>
      <c r="C588" t="s">
        <v>665</v>
      </c>
    </row>
    <row r="589" spans="1:3" x14ac:dyDescent="0.25">
      <c r="A589" s="1" t="s">
        <v>10</v>
      </c>
      <c r="B589" s="6" t="s">
        <v>131</v>
      </c>
      <c r="C589" t="s">
        <v>666</v>
      </c>
    </row>
    <row r="590" spans="1:3" x14ac:dyDescent="0.25">
      <c r="A590" s="1"/>
      <c r="B590" s="6" t="s">
        <v>132</v>
      </c>
      <c r="C590" t="s">
        <v>299</v>
      </c>
    </row>
    <row r="591" spans="1:3" x14ac:dyDescent="0.25">
      <c r="A591" s="1"/>
      <c r="B591" s="6" t="s">
        <v>118</v>
      </c>
      <c r="C591" t="s">
        <v>667</v>
      </c>
    </row>
    <row r="592" spans="1:3" x14ac:dyDescent="0.25">
      <c r="A592" s="1"/>
      <c r="B592" s="6" t="s">
        <v>119</v>
      </c>
      <c r="C592" t="s">
        <v>668</v>
      </c>
    </row>
    <row r="593" spans="1:3" x14ac:dyDescent="0.25">
      <c r="A593" s="1"/>
      <c r="B593" s="6" t="s">
        <v>120</v>
      </c>
      <c r="C593" t="s">
        <v>669</v>
      </c>
    </row>
    <row r="594" spans="1:3" x14ac:dyDescent="0.25">
      <c r="A594" s="1"/>
      <c r="B594" s="6" t="s">
        <v>121</v>
      </c>
      <c r="C594" t="s">
        <v>70</v>
      </c>
    </row>
    <row r="595" spans="1:3" x14ac:dyDescent="0.25">
      <c r="A595" s="1"/>
      <c r="B595" s="6" t="s">
        <v>122</v>
      </c>
      <c r="C595" t="s">
        <v>670</v>
      </c>
    </row>
    <row r="596" spans="1:3" x14ac:dyDescent="0.25">
      <c r="A596" s="1"/>
      <c r="B596" s="6" t="s">
        <v>123</v>
      </c>
      <c r="C596" t="s">
        <v>671</v>
      </c>
    </row>
    <row r="597" spans="1:3" x14ac:dyDescent="0.25">
      <c r="A597" s="1"/>
      <c r="B597" s="6" t="s">
        <v>124</v>
      </c>
      <c r="C597" t="s">
        <v>672</v>
      </c>
    </row>
    <row r="598" spans="1:3" x14ac:dyDescent="0.25">
      <c r="A598" s="1"/>
      <c r="B598" s="6" t="s">
        <v>58</v>
      </c>
      <c r="C598" t="s">
        <v>673</v>
      </c>
    </row>
    <row r="599" spans="1:3" x14ac:dyDescent="0.25">
      <c r="A599" s="1"/>
      <c r="B599" s="6" t="s">
        <v>59</v>
      </c>
      <c r="C599" t="s">
        <v>82</v>
      </c>
    </row>
    <row r="600" spans="1:3" x14ac:dyDescent="0.25">
      <c r="A600" s="1"/>
      <c r="B600" s="6" t="s">
        <v>60</v>
      </c>
      <c r="C600" t="s">
        <v>672</v>
      </c>
    </row>
    <row r="601" spans="1:3" x14ac:dyDescent="0.25">
      <c r="A601" s="1"/>
      <c r="B601" s="6" t="s">
        <v>125</v>
      </c>
      <c r="C601" t="s">
        <v>674</v>
      </c>
    </row>
    <row r="602" spans="1:3" x14ac:dyDescent="0.25">
      <c r="A602" s="1"/>
      <c r="B602" s="6" t="s">
        <v>126</v>
      </c>
      <c r="C602" t="s">
        <v>675</v>
      </c>
    </row>
    <row r="603" spans="1:3" x14ac:dyDescent="0.25">
      <c r="A603" s="1"/>
      <c r="B603" s="6" t="s">
        <v>127</v>
      </c>
      <c r="C603" t="s">
        <v>73</v>
      </c>
    </row>
    <row r="604" spans="1:3" x14ac:dyDescent="0.25">
      <c r="A604" s="1"/>
      <c r="B604" s="6" t="s">
        <v>128</v>
      </c>
      <c r="C604" t="s">
        <v>668</v>
      </c>
    </row>
    <row r="605" spans="1:3" x14ac:dyDescent="0.25">
      <c r="A605" s="1"/>
      <c r="B605" s="6" t="s">
        <v>129</v>
      </c>
      <c r="C605" t="s">
        <v>676</v>
      </c>
    </row>
    <row r="606" spans="1:3" x14ac:dyDescent="0.25">
      <c r="A606" s="1"/>
      <c r="B606" s="6" t="s">
        <v>130</v>
      </c>
      <c r="C606" t="s">
        <v>677</v>
      </c>
    </row>
    <row r="607" spans="1:3" x14ac:dyDescent="0.25">
      <c r="A607" s="1" t="s">
        <v>46</v>
      </c>
      <c r="B607" s="6" t="s">
        <v>131</v>
      </c>
      <c r="C607" t="s">
        <v>678</v>
      </c>
    </row>
    <row r="608" spans="1:3" x14ac:dyDescent="0.25">
      <c r="A608" s="1"/>
      <c r="B608" s="6" t="s">
        <v>132</v>
      </c>
      <c r="C608" t="s">
        <v>679</v>
      </c>
    </row>
    <row r="609" spans="1:3" x14ac:dyDescent="0.25">
      <c r="A609" s="1"/>
      <c r="B609" s="6" t="s">
        <v>118</v>
      </c>
      <c r="C609" t="s">
        <v>680</v>
      </c>
    </row>
    <row r="610" spans="1:3" x14ac:dyDescent="0.25">
      <c r="A610" s="1"/>
      <c r="B610" s="6" t="s">
        <v>119</v>
      </c>
      <c r="C610" t="s">
        <v>681</v>
      </c>
    </row>
    <row r="611" spans="1:3" x14ac:dyDescent="0.25">
      <c r="A611" s="1"/>
      <c r="B611" s="6" t="s">
        <v>120</v>
      </c>
      <c r="C611" t="s">
        <v>682</v>
      </c>
    </row>
    <row r="612" spans="1:3" x14ac:dyDescent="0.25">
      <c r="A612" s="1"/>
      <c r="B612" s="6" t="s">
        <v>121</v>
      </c>
      <c r="C612" t="s">
        <v>683</v>
      </c>
    </row>
    <row r="613" spans="1:3" x14ac:dyDescent="0.25">
      <c r="A613" s="1"/>
      <c r="B613" s="6" t="s">
        <v>122</v>
      </c>
      <c r="C613" t="s">
        <v>114</v>
      </c>
    </row>
    <row r="614" spans="1:3" x14ac:dyDescent="0.25">
      <c r="A614" s="1"/>
      <c r="B614" s="6" t="s">
        <v>123</v>
      </c>
      <c r="C614" t="s">
        <v>635</v>
      </c>
    </row>
    <row r="615" spans="1:3" x14ac:dyDescent="0.25">
      <c r="A615" s="1"/>
      <c r="B615" s="6" t="s">
        <v>124</v>
      </c>
      <c r="C615" t="s">
        <v>684</v>
      </c>
    </row>
    <row r="616" spans="1:3" x14ac:dyDescent="0.25">
      <c r="A616" s="1"/>
      <c r="B616" s="6" t="s">
        <v>58</v>
      </c>
      <c r="C616" t="s">
        <v>685</v>
      </c>
    </row>
    <row r="617" spans="1:3" x14ac:dyDescent="0.25">
      <c r="A617" s="1"/>
      <c r="B617" s="6" t="s">
        <v>59</v>
      </c>
      <c r="C617" t="s">
        <v>678</v>
      </c>
    </row>
    <row r="618" spans="1:3" x14ac:dyDescent="0.25">
      <c r="A618" s="1"/>
      <c r="B618" s="6" t="s">
        <v>60</v>
      </c>
      <c r="C618" t="s">
        <v>683</v>
      </c>
    </row>
    <row r="619" spans="1:3" x14ac:dyDescent="0.25">
      <c r="A619" s="1"/>
      <c r="B619" s="6" t="s">
        <v>125</v>
      </c>
      <c r="C619" t="s">
        <v>686</v>
      </c>
    </row>
    <row r="620" spans="1:3" x14ac:dyDescent="0.25">
      <c r="A620" s="1"/>
      <c r="B620" s="6" t="s">
        <v>126</v>
      </c>
      <c r="C620" t="s">
        <v>687</v>
      </c>
    </row>
    <row r="621" spans="1:3" x14ac:dyDescent="0.25">
      <c r="A621" s="1"/>
      <c r="B621" s="6" t="s">
        <v>127</v>
      </c>
      <c r="C621" t="s">
        <v>688</v>
      </c>
    </row>
    <row r="622" spans="1:3" x14ac:dyDescent="0.25">
      <c r="A622" s="1"/>
      <c r="B622" s="6" t="s">
        <v>128</v>
      </c>
      <c r="C622" t="s">
        <v>689</v>
      </c>
    </row>
    <row r="623" spans="1:3" x14ac:dyDescent="0.25">
      <c r="A623" s="1"/>
      <c r="B623" s="6" t="s">
        <v>129</v>
      </c>
      <c r="C623" t="s">
        <v>690</v>
      </c>
    </row>
    <row r="624" spans="1:3" x14ac:dyDescent="0.25">
      <c r="A624" s="1"/>
      <c r="B624" s="6" t="s">
        <v>130</v>
      </c>
      <c r="C624" t="s">
        <v>691</v>
      </c>
    </row>
    <row r="625" spans="1:3" x14ac:dyDescent="0.25">
      <c r="A625" s="1" t="s">
        <v>40</v>
      </c>
      <c r="B625" s="6" t="s">
        <v>131</v>
      </c>
      <c r="C625" t="s">
        <v>692</v>
      </c>
    </row>
    <row r="626" spans="1:3" x14ac:dyDescent="0.25">
      <c r="A626" s="1"/>
      <c r="B626" s="6" t="s">
        <v>132</v>
      </c>
      <c r="C626" t="s">
        <v>693</v>
      </c>
    </row>
    <row r="627" spans="1:3" x14ac:dyDescent="0.25">
      <c r="A627" s="1"/>
      <c r="B627" s="6" t="s">
        <v>118</v>
      </c>
      <c r="C627" t="s">
        <v>694</v>
      </c>
    </row>
    <row r="628" spans="1:3" x14ac:dyDescent="0.25">
      <c r="A628" s="1"/>
      <c r="B628" s="6" t="s">
        <v>119</v>
      </c>
      <c r="C628" t="s">
        <v>695</v>
      </c>
    </row>
    <row r="629" spans="1:3" x14ac:dyDescent="0.25">
      <c r="A629" s="1"/>
      <c r="B629" s="6" t="s">
        <v>120</v>
      </c>
      <c r="C629" t="s">
        <v>696</v>
      </c>
    </row>
    <row r="630" spans="1:3" x14ac:dyDescent="0.25">
      <c r="A630" s="1"/>
      <c r="B630" s="6" t="s">
        <v>121</v>
      </c>
      <c r="C630" t="s">
        <v>697</v>
      </c>
    </row>
    <row r="631" spans="1:3" x14ac:dyDescent="0.25">
      <c r="A631" s="1"/>
      <c r="B631" s="6" t="s">
        <v>122</v>
      </c>
      <c r="C631" t="s">
        <v>685</v>
      </c>
    </row>
    <row r="632" spans="1:3" x14ac:dyDescent="0.25">
      <c r="A632" s="1"/>
      <c r="B632" s="6" t="s">
        <v>123</v>
      </c>
      <c r="C632" t="s">
        <v>352</v>
      </c>
    </row>
    <row r="633" spans="1:3" x14ac:dyDescent="0.25">
      <c r="A633" s="1"/>
      <c r="B633" s="6" t="s">
        <v>124</v>
      </c>
      <c r="C633" t="s">
        <v>352</v>
      </c>
    </row>
    <row r="634" spans="1:3" x14ac:dyDescent="0.25">
      <c r="A634" s="1"/>
      <c r="B634" s="6" t="s">
        <v>58</v>
      </c>
      <c r="C634" t="s">
        <v>698</v>
      </c>
    </row>
    <row r="635" spans="1:3" x14ac:dyDescent="0.25">
      <c r="A635" s="1"/>
      <c r="B635" s="6" t="s">
        <v>59</v>
      </c>
      <c r="C635" t="s">
        <v>697</v>
      </c>
    </row>
    <row r="636" spans="1:3" x14ac:dyDescent="0.25">
      <c r="A636" s="1"/>
      <c r="B636" s="6" t="s">
        <v>60</v>
      </c>
      <c r="C636" t="s">
        <v>692</v>
      </c>
    </row>
    <row r="637" spans="1:3" x14ac:dyDescent="0.25">
      <c r="A637" s="1"/>
      <c r="B637" s="6" t="s">
        <v>125</v>
      </c>
      <c r="C637" t="s">
        <v>506</v>
      </c>
    </row>
    <row r="638" spans="1:3" x14ac:dyDescent="0.25">
      <c r="A638" s="1"/>
      <c r="B638" s="6" t="s">
        <v>126</v>
      </c>
      <c r="C638" t="s">
        <v>699</v>
      </c>
    </row>
    <row r="639" spans="1:3" x14ac:dyDescent="0.25">
      <c r="A639" s="1"/>
      <c r="B639" s="6" t="s">
        <v>127</v>
      </c>
      <c r="C639" t="s">
        <v>115</v>
      </c>
    </row>
    <row r="640" spans="1:3" x14ac:dyDescent="0.25">
      <c r="A640" s="1"/>
      <c r="B640" s="6" t="s">
        <v>128</v>
      </c>
      <c r="C640" t="s">
        <v>101</v>
      </c>
    </row>
    <row r="641" spans="1:3" x14ac:dyDescent="0.25">
      <c r="A641" s="1"/>
      <c r="B641" s="6" t="s">
        <v>129</v>
      </c>
      <c r="C641" t="s">
        <v>700</v>
      </c>
    </row>
    <row r="642" spans="1:3" x14ac:dyDescent="0.25">
      <c r="A642" s="1"/>
      <c r="B642" s="6" t="s">
        <v>130</v>
      </c>
      <c r="C642" t="s">
        <v>701</v>
      </c>
    </row>
    <row r="643" spans="1:3" x14ac:dyDescent="0.25">
      <c r="A643" s="1" t="s">
        <v>2</v>
      </c>
      <c r="B643" s="6" t="s">
        <v>131</v>
      </c>
      <c r="C643" t="s">
        <v>64</v>
      </c>
    </row>
    <row r="644" spans="1:3" x14ac:dyDescent="0.25">
      <c r="A644" s="1"/>
      <c r="B644" s="6" t="s">
        <v>132</v>
      </c>
      <c r="C644" t="s">
        <v>702</v>
      </c>
    </row>
    <row r="645" spans="1:3" x14ac:dyDescent="0.25">
      <c r="A645" s="1"/>
      <c r="B645" s="6" t="s">
        <v>118</v>
      </c>
      <c r="C645" t="s">
        <v>68</v>
      </c>
    </row>
    <row r="646" spans="1:3" x14ac:dyDescent="0.25">
      <c r="A646" s="1"/>
      <c r="B646" s="6" t="s">
        <v>119</v>
      </c>
      <c r="C646" t="s">
        <v>703</v>
      </c>
    </row>
    <row r="647" spans="1:3" x14ac:dyDescent="0.25">
      <c r="A647" s="1"/>
      <c r="B647" s="6" t="s">
        <v>120</v>
      </c>
      <c r="C647" t="s">
        <v>68</v>
      </c>
    </row>
    <row r="648" spans="1:3" x14ac:dyDescent="0.25">
      <c r="A648" s="1"/>
      <c r="B648" s="6" t="s">
        <v>121</v>
      </c>
      <c r="C648" t="s">
        <v>704</v>
      </c>
    </row>
    <row r="649" spans="1:3" x14ac:dyDescent="0.25">
      <c r="A649" s="1"/>
      <c r="B649" s="6" t="s">
        <v>122</v>
      </c>
      <c r="C649" t="s">
        <v>705</v>
      </c>
    </row>
    <row r="650" spans="1:3" x14ac:dyDescent="0.25">
      <c r="A650" s="1"/>
      <c r="B650" s="6" t="s">
        <v>123</v>
      </c>
      <c r="C650" t="s">
        <v>706</v>
      </c>
    </row>
    <row r="651" spans="1:3" x14ac:dyDescent="0.25">
      <c r="A651" s="1"/>
      <c r="B651" s="6" t="s">
        <v>124</v>
      </c>
      <c r="C651" t="s">
        <v>65</v>
      </c>
    </row>
    <row r="652" spans="1:3" x14ac:dyDescent="0.25">
      <c r="A652" s="1"/>
      <c r="B652" s="6" t="s">
        <v>58</v>
      </c>
      <c r="C652" t="s">
        <v>707</v>
      </c>
    </row>
    <row r="653" spans="1:3" x14ac:dyDescent="0.25">
      <c r="A653" s="1"/>
      <c r="B653" s="6" t="s">
        <v>59</v>
      </c>
      <c r="C653" t="s">
        <v>708</v>
      </c>
    </row>
    <row r="654" spans="1:3" x14ac:dyDescent="0.25">
      <c r="A654" s="1"/>
      <c r="B654" s="6" t="s">
        <v>60</v>
      </c>
      <c r="C654" t="s">
        <v>62</v>
      </c>
    </row>
    <row r="655" spans="1:3" x14ac:dyDescent="0.25">
      <c r="A655" s="1"/>
      <c r="B655" s="6" t="s">
        <v>125</v>
      </c>
      <c r="C655" t="s">
        <v>62</v>
      </c>
    </row>
    <row r="656" spans="1:3" x14ac:dyDescent="0.25">
      <c r="A656" s="1"/>
      <c r="B656" s="6" t="s">
        <v>126</v>
      </c>
      <c r="C656" t="s">
        <v>709</v>
      </c>
    </row>
    <row r="657" spans="1:3" x14ac:dyDescent="0.25">
      <c r="A657" s="1"/>
      <c r="B657" s="6" t="s">
        <v>127</v>
      </c>
      <c r="C657" t="s">
        <v>710</v>
      </c>
    </row>
    <row r="658" spans="1:3" x14ac:dyDescent="0.25">
      <c r="A658" s="1"/>
      <c r="B658" s="6" t="s">
        <v>128</v>
      </c>
      <c r="C658" t="s">
        <v>68</v>
      </c>
    </row>
    <row r="659" spans="1:3" x14ac:dyDescent="0.25">
      <c r="A659" s="1"/>
      <c r="B659" s="6" t="s">
        <v>129</v>
      </c>
      <c r="C659" t="s">
        <v>711</v>
      </c>
    </row>
    <row r="660" spans="1:3" x14ac:dyDescent="0.25">
      <c r="A660" s="1"/>
      <c r="B660" s="6" t="s">
        <v>130</v>
      </c>
      <c r="C660" t="s">
        <v>703</v>
      </c>
    </row>
    <row r="661" spans="1:3" x14ac:dyDescent="0.25">
      <c r="A661" s="1" t="s">
        <v>45</v>
      </c>
      <c r="B661" s="6" t="s">
        <v>131</v>
      </c>
      <c r="C661" t="s">
        <v>712</v>
      </c>
    </row>
    <row r="662" spans="1:3" x14ac:dyDescent="0.25">
      <c r="A662" s="1"/>
      <c r="B662" s="6" t="s">
        <v>132</v>
      </c>
      <c r="C662" t="s">
        <v>713</v>
      </c>
    </row>
    <row r="663" spans="1:3" x14ac:dyDescent="0.25">
      <c r="A663" s="1"/>
      <c r="B663" s="6" t="s">
        <v>118</v>
      </c>
      <c r="C663" t="s">
        <v>714</v>
      </c>
    </row>
    <row r="664" spans="1:3" x14ac:dyDescent="0.25">
      <c r="A664" s="1"/>
      <c r="B664" s="6" t="s">
        <v>119</v>
      </c>
      <c r="C664" t="s">
        <v>715</v>
      </c>
    </row>
    <row r="665" spans="1:3" x14ac:dyDescent="0.25">
      <c r="A665" s="1"/>
      <c r="B665" s="6" t="s">
        <v>120</v>
      </c>
      <c r="C665" t="s">
        <v>716</v>
      </c>
    </row>
    <row r="666" spans="1:3" x14ac:dyDescent="0.25">
      <c r="A666" s="1"/>
      <c r="B666" s="6" t="s">
        <v>121</v>
      </c>
      <c r="C666" t="s">
        <v>717</v>
      </c>
    </row>
    <row r="667" spans="1:3" x14ac:dyDescent="0.25">
      <c r="A667" s="1"/>
      <c r="B667" s="6" t="s">
        <v>122</v>
      </c>
      <c r="C667" t="s">
        <v>718</v>
      </c>
    </row>
    <row r="668" spans="1:3" x14ac:dyDescent="0.25">
      <c r="A668" s="1"/>
      <c r="B668" s="6" t="s">
        <v>123</v>
      </c>
      <c r="C668" t="s">
        <v>719</v>
      </c>
    </row>
    <row r="669" spans="1:3" x14ac:dyDescent="0.25">
      <c r="A669" s="1"/>
      <c r="B669" s="6" t="s">
        <v>124</v>
      </c>
      <c r="C669" t="s">
        <v>283</v>
      </c>
    </row>
    <row r="670" spans="1:3" x14ac:dyDescent="0.25">
      <c r="A670" s="1"/>
      <c r="B670" s="6" t="s">
        <v>58</v>
      </c>
      <c r="C670" t="s">
        <v>720</v>
      </c>
    </row>
    <row r="671" spans="1:3" x14ac:dyDescent="0.25">
      <c r="A671" s="1"/>
      <c r="B671" s="6" t="s">
        <v>59</v>
      </c>
      <c r="C671" t="s">
        <v>721</v>
      </c>
    </row>
    <row r="672" spans="1:3" x14ac:dyDescent="0.25">
      <c r="A672" s="1"/>
      <c r="B672" s="6" t="s">
        <v>60</v>
      </c>
      <c r="C672" t="s">
        <v>722</v>
      </c>
    </row>
    <row r="673" spans="1:3" x14ac:dyDescent="0.25">
      <c r="A673" s="1"/>
      <c r="B673" s="6" t="s">
        <v>125</v>
      </c>
      <c r="C673" t="s">
        <v>723</v>
      </c>
    </row>
    <row r="674" spans="1:3" x14ac:dyDescent="0.25">
      <c r="A674" s="1"/>
      <c r="B674" s="6" t="s">
        <v>126</v>
      </c>
      <c r="C674" t="s">
        <v>724</v>
      </c>
    </row>
    <row r="675" spans="1:3" x14ac:dyDescent="0.25">
      <c r="A675" s="1"/>
      <c r="B675" s="6" t="s">
        <v>127</v>
      </c>
      <c r="C675" t="s">
        <v>725</v>
      </c>
    </row>
    <row r="676" spans="1:3" x14ac:dyDescent="0.25">
      <c r="A676" s="1"/>
      <c r="B676" s="6" t="s">
        <v>128</v>
      </c>
      <c r="C676" t="s">
        <v>726</v>
      </c>
    </row>
    <row r="677" spans="1:3" x14ac:dyDescent="0.25">
      <c r="A677" s="1"/>
      <c r="B677" s="6" t="s">
        <v>129</v>
      </c>
      <c r="C677" t="s">
        <v>727</v>
      </c>
    </row>
    <row r="678" spans="1:3" x14ac:dyDescent="0.25">
      <c r="A678" s="1"/>
      <c r="B678" s="6" t="s">
        <v>130</v>
      </c>
      <c r="C678" t="s">
        <v>279</v>
      </c>
    </row>
    <row r="679" spans="1:3" x14ac:dyDescent="0.25">
      <c r="A679" s="1" t="s">
        <v>42</v>
      </c>
      <c r="B679" s="6" t="s">
        <v>131</v>
      </c>
      <c r="C679" t="s">
        <v>216</v>
      </c>
    </row>
    <row r="680" spans="1:3" x14ac:dyDescent="0.25">
      <c r="A680" s="1"/>
      <c r="B680" s="6" t="s">
        <v>132</v>
      </c>
      <c r="C680" t="s">
        <v>728</v>
      </c>
    </row>
    <row r="681" spans="1:3" x14ac:dyDescent="0.25">
      <c r="A681" s="1"/>
      <c r="B681" s="6" t="s">
        <v>118</v>
      </c>
      <c r="C681" t="s">
        <v>729</v>
      </c>
    </row>
    <row r="682" spans="1:3" x14ac:dyDescent="0.25">
      <c r="A682" s="1"/>
      <c r="B682" s="6" t="s">
        <v>119</v>
      </c>
      <c r="C682" t="s">
        <v>730</v>
      </c>
    </row>
    <row r="683" spans="1:3" x14ac:dyDescent="0.25">
      <c r="A683" s="1"/>
      <c r="B683" s="6" t="s">
        <v>120</v>
      </c>
      <c r="C683" t="s">
        <v>513</v>
      </c>
    </row>
    <row r="684" spans="1:3" x14ac:dyDescent="0.25">
      <c r="A684" s="1"/>
      <c r="B684" s="6" t="s">
        <v>121</v>
      </c>
      <c r="C684" t="s">
        <v>731</v>
      </c>
    </row>
    <row r="685" spans="1:3" x14ac:dyDescent="0.25">
      <c r="A685" s="1"/>
      <c r="B685" s="6" t="s">
        <v>122</v>
      </c>
      <c r="C685" t="s">
        <v>732</v>
      </c>
    </row>
    <row r="686" spans="1:3" x14ac:dyDescent="0.25">
      <c r="A686" s="1"/>
      <c r="B686" s="6" t="s">
        <v>123</v>
      </c>
      <c r="C686" t="s">
        <v>733</v>
      </c>
    </row>
    <row r="687" spans="1:3" x14ac:dyDescent="0.25">
      <c r="A687" s="1"/>
      <c r="B687" s="6" t="s">
        <v>124</v>
      </c>
      <c r="C687" t="s">
        <v>734</v>
      </c>
    </row>
    <row r="688" spans="1:3" x14ac:dyDescent="0.25">
      <c r="A688" s="1"/>
      <c r="B688" s="6" t="s">
        <v>58</v>
      </c>
      <c r="C688" t="s">
        <v>735</v>
      </c>
    </row>
    <row r="689" spans="1:3" x14ac:dyDescent="0.25">
      <c r="A689" s="1"/>
      <c r="B689" s="6" t="s">
        <v>59</v>
      </c>
      <c r="C689" t="s">
        <v>697</v>
      </c>
    </row>
    <row r="690" spans="1:3" x14ac:dyDescent="0.25">
      <c r="A690" s="1"/>
      <c r="B690" s="6" t="s">
        <v>60</v>
      </c>
      <c r="C690" t="s">
        <v>736</v>
      </c>
    </row>
    <row r="691" spans="1:3" x14ac:dyDescent="0.25">
      <c r="A691" s="1"/>
      <c r="B691" s="6" t="s">
        <v>125</v>
      </c>
      <c r="C691" t="s">
        <v>737</v>
      </c>
    </row>
    <row r="692" spans="1:3" x14ac:dyDescent="0.25">
      <c r="A692" s="1"/>
      <c r="B692" s="6" t="s">
        <v>126</v>
      </c>
      <c r="C692" t="s">
        <v>738</v>
      </c>
    </row>
    <row r="693" spans="1:3" x14ac:dyDescent="0.25">
      <c r="A693" s="1"/>
      <c r="B693" s="6" t="s">
        <v>127</v>
      </c>
      <c r="C693" t="s">
        <v>739</v>
      </c>
    </row>
    <row r="694" spans="1:3" x14ac:dyDescent="0.25">
      <c r="A694" s="1"/>
      <c r="B694" s="6" t="s">
        <v>128</v>
      </c>
      <c r="C694" t="s">
        <v>740</v>
      </c>
    </row>
    <row r="695" spans="1:3" x14ac:dyDescent="0.25">
      <c r="A695" s="1"/>
      <c r="B695" s="6" t="s">
        <v>129</v>
      </c>
      <c r="C695" t="s">
        <v>741</v>
      </c>
    </row>
    <row r="696" spans="1:3" x14ac:dyDescent="0.25">
      <c r="A696" s="1"/>
      <c r="B696" s="6" t="s">
        <v>130</v>
      </c>
      <c r="C696" t="s">
        <v>742</v>
      </c>
    </row>
    <row r="697" spans="1:3" x14ac:dyDescent="0.25">
      <c r="A697" s="1" t="s">
        <v>50</v>
      </c>
      <c r="B697" s="6" t="s">
        <v>131</v>
      </c>
      <c r="C697" t="s">
        <v>743</v>
      </c>
    </row>
    <row r="698" spans="1:3" x14ac:dyDescent="0.25">
      <c r="A698" s="1"/>
      <c r="B698" s="6" t="s">
        <v>132</v>
      </c>
      <c r="C698" t="s">
        <v>744</v>
      </c>
    </row>
    <row r="699" spans="1:3" x14ac:dyDescent="0.25">
      <c r="A699" s="1"/>
      <c r="B699" s="6" t="s">
        <v>118</v>
      </c>
      <c r="C699" t="s">
        <v>745</v>
      </c>
    </row>
    <row r="700" spans="1:3" x14ac:dyDescent="0.25">
      <c r="A700" s="1"/>
      <c r="B700" s="6" t="s">
        <v>119</v>
      </c>
      <c r="C700" t="s">
        <v>746</v>
      </c>
    </row>
    <row r="701" spans="1:3" x14ac:dyDescent="0.25">
      <c r="A701" s="1"/>
      <c r="B701" s="6" t="s">
        <v>120</v>
      </c>
      <c r="C701" t="s">
        <v>747</v>
      </c>
    </row>
    <row r="702" spans="1:3" x14ac:dyDescent="0.25">
      <c r="A702" s="1"/>
      <c r="B702" s="6" t="s">
        <v>121</v>
      </c>
      <c r="C702" t="s">
        <v>748</v>
      </c>
    </row>
    <row r="703" spans="1:3" x14ac:dyDescent="0.25">
      <c r="A703" s="1"/>
      <c r="B703" s="6" t="s">
        <v>122</v>
      </c>
      <c r="C703" t="s">
        <v>749</v>
      </c>
    </row>
    <row r="704" spans="1:3" x14ac:dyDescent="0.25">
      <c r="A704" s="1"/>
      <c r="B704" s="6" t="s">
        <v>123</v>
      </c>
      <c r="C704" t="s">
        <v>750</v>
      </c>
    </row>
    <row r="705" spans="1:3" x14ac:dyDescent="0.25">
      <c r="A705" s="1"/>
      <c r="B705" s="6" t="s">
        <v>124</v>
      </c>
      <c r="C705" t="s">
        <v>751</v>
      </c>
    </row>
    <row r="706" spans="1:3" x14ac:dyDescent="0.25">
      <c r="A706" s="1"/>
      <c r="B706" s="6" t="s">
        <v>58</v>
      </c>
      <c r="C706" t="s">
        <v>752</v>
      </c>
    </row>
    <row r="707" spans="1:3" x14ac:dyDescent="0.25">
      <c r="A707" s="1"/>
      <c r="B707" s="6" t="s">
        <v>59</v>
      </c>
      <c r="C707" t="s">
        <v>753</v>
      </c>
    </row>
    <row r="708" spans="1:3" x14ac:dyDescent="0.25">
      <c r="A708" s="1"/>
      <c r="B708" s="6" t="s">
        <v>60</v>
      </c>
      <c r="C708" t="s">
        <v>754</v>
      </c>
    </row>
    <row r="709" spans="1:3" x14ac:dyDescent="0.25">
      <c r="A709" s="1"/>
      <c r="B709" s="6" t="s">
        <v>125</v>
      </c>
      <c r="C709" t="s">
        <v>755</v>
      </c>
    </row>
    <row r="710" spans="1:3" x14ac:dyDescent="0.25">
      <c r="A710" s="1"/>
      <c r="B710" s="6" t="s">
        <v>126</v>
      </c>
      <c r="C710" t="s">
        <v>756</v>
      </c>
    </row>
    <row r="711" spans="1:3" x14ac:dyDescent="0.25">
      <c r="A711" s="1"/>
      <c r="B711" s="6" t="s">
        <v>127</v>
      </c>
      <c r="C711" t="s">
        <v>757</v>
      </c>
    </row>
    <row r="712" spans="1:3" x14ac:dyDescent="0.25">
      <c r="A712" s="1"/>
      <c r="B712" s="6" t="s">
        <v>128</v>
      </c>
      <c r="C712" t="s">
        <v>758</v>
      </c>
    </row>
    <row r="713" spans="1:3" x14ac:dyDescent="0.25">
      <c r="A713" s="1"/>
      <c r="B713" s="6" t="s">
        <v>129</v>
      </c>
      <c r="C713" t="s">
        <v>759</v>
      </c>
    </row>
    <row r="714" spans="1:3" x14ac:dyDescent="0.25">
      <c r="A714" s="1"/>
      <c r="B714" s="6" t="s">
        <v>130</v>
      </c>
      <c r="C714" t="s">
        <v>760</v>
      </c>
    </row>
    <row r="715" spans="1:3" x14ac:dyDescent="0.25">
      <c r="A715" s="1" t="s">
        <v>18</v>
      </c>
      <c r="B715" s="6" t="s">
        <v>131</v>
      </c>
      <c r="C715" t="s">
        <v>761</v>
      </c>
    </row>
    <row r="716" spans="1:3" x14ac:dyDescent="0.25">
      <c r="A716" s="1"/>
      <c r="B716" s="6" t="s">
        <v>132</v>
      </c>
      <c r="C716" t="s">
        <v>446</v>
      </c>
    </row>
    <row r="717" spans="1:3" x14ac:dyDescent="0.25">
      <c r="A717" s="1"/>
      <c r="B717" s="6" t="s">
        <v>118</v>
      </c>
      <c r="C717" t="s">
        <v>564</v>
      </c>
    </row>
    <row r="718" spans="1:3" x14ac:dyDescent="0.25">
      <c r="A718" s="1"/>
      <c r="B718" s="6" t="s">
        <v>119</v>
      </c>
      <c r="C718" t="s">
        <v>762</v>
      </c>
    </row>
    <row r="719" spans="1:3" x14ac:dyDescent="0.25">
      <c r="A719" s="1"/>
      <c r="B719" s="6" t="s">
        <v>120</v>
      </c>
      <c r="C719" t="s">
        <v>763</v>
      </c>
    </row>
    <row r="720" spans="1:3" x14ac:dyDescent="0.25">
      <c r="A720" s="1"/>
      <c r="B720" s="6" t="s">
        <v>121</v>
      </c>
      <c r="C720" t="s">
        <v>764</v>
      </c>
    </row>
    <row r="721" spans="1:3" x14ac:dyDescent="0.25">
      <c r="A721" s="1"/>
      <c r="B721" s="6" t="s">
        <v>122</v>
      </c>
      <c r="C721" t="s">
        <v>765</v>
      </c>
    </row>
    <row r="722" spans="1:3" x14ac:dyDescent="0.25">
      <c r="A722" s="1"/>
      <c r="B722" s="6" t="s">
        <v>123</v>
      </c>
      <c r="C722" t="s">
        <v>766</v>
      </c>
    </row>
    <row r="723" spans="1:3" x14ac:dyDescent="0.25">
      <c r="A723" s="1"/>
      <c r="B723" s="6" t="s">
        <v>124</v>
      </c>
      <c r="C723" t="s">
        <v>767</v>
      </c>
    </row>
    <row r="724" spans="1:3" x14ac:dyDescent="0.25">
      <c r="A724" s="1"/>
      <c r="B724" s="6" t="s">
        <v>58</v>
      </c>
      <c r="C724" t="s">
        <v>768</v>
      </c>
    </row>
    <row r="725" spans="1:3" x14ac:dyDescent="0.25">
      <c r="A725" s="1"/>
      <c r="B725" s="6" t="s">
        <v>59</v>
      </c>
      <c r="C725" t="s">
        <v>761</v>
      </c>
    </row>
    <row r="726" spans="1:3" x14ac:dyDescent="0.25">
      <c r="A726" s="1"/>
      <c r="B726" s="6" t="s">
        <v>60</v>
      </c>
      <c r="C726" t="s">
        <v>769</v>
      </c>
    </row>
    <row r="727" spans="1:3" x14ac:dyDescent="0.25">
      <c r="A727" s="1"/>
      <c r="B727" s="6" t="s">
        <v>125</v>
      </c>
      <c r="C727" t="s">
        <v>770</v>
      </c>
    </row>
    <row r="728" spans="1:3" x14ac:dyDescent="0.25">
      <c r="A728" s="1"/>
      <c r="B728" s="6" t="s">
        <v>126</v>
      </c>
      <c r="C728" t="s">
        <v>92</v>
      </c>
    </row>
    <row r="729" spans="1:3" x14ac:dyDescent="0.25">
      <c r="A729" s="1"/>
      <c r="B729" s="6" t="s">
        <v>127</v>
      </c>
      <c r="C729" t="s">
        <v>762</v>
      </c>
    </row>
    <row r="730" spans="1:3" x14ac:dyDescent="0.25">
      <c r="A730" s="1"/>
      <c r="B730" s="6" t="s">
        <v>128</v>
      </c>
      <c r="C730" t="s">
        <v>771</v>
      </c>
    </row>
    <row r="731" spans="1:3" x14ac:dyDescent="0.25">
      <c r="A731" s="1"/>
      <c r="B731" s="6" t="s">
        <v>129</v>
      </c>
      <c r="C731" t="s">
        <v>772</v>
      </c>
    </row>
    <row r="732" spans="1:3" x14ac:dyDescent="0.25">
      <c r="A732" s="1"/>
      <c r="B732" s="6" t="s">
        <v>130</v>
      </c>
      <c r="C732" t="s">
        <v>773</v>
      </c>
    </row>
    <row r="733" spans="1:3" ht="25" x14ac:dyDescent="0.25">
      <c r="A733" s="1" t="s">
        <v>20</v>
      </c>
      <c r="B733" s="6" t="s">
        <v>131</v>
      </c>
      <c r="C733" t="s">
        <v>774</v>
      </c>
    </row>
    <row r="734" spans="1:3" ht="25" x14ac:dyDescent="0.25">
      <c r="A734" s="1"/>
      <c r="B734" s="6" t="s">
        <v>132</v>
      </c>
      <c r="C734" t="s">
        <v>775</v>
      </c>
    </row>
    <row r="735" spans="1:3" ht="25" x14ac:dyDescent="0.25">
      <c r="A735" s="1"/>
      <c r="B735" s="6" t="s">
        <v>118</v>
      </c>
      <c r="C735" t="s">
        <v>776</v>
      </c>
    </row>
    <row r="736" spans="1:3" ht="25" x14ac:dyDescent="0.25">
      <c r="A736" s="1"/>
      <c r="B736" s="6" t="s">
        <v>119</v>
      </c>
      <c r="C736" t="s">
        <v>777</v>
      </c>
    </row>
    <row r="737" spans="1:3" ht="25" x14ac:dyDescent="0.25">
      <c r="A737" s="1"/>
      <c r="B737" s="6" t="s">
        <v>120</v>
      </c>
      <c r="C737" t="s">
        <v>778</v>
      </c>
    </row>
    <row r="738" spans="1:3" ht="25" x14ac:dyDescent="0.25">
      <c r="A738" s="1"/>
      <c r="B738" s="6" t="s">
        <v>121</v>
      </c>
      <c r="C738" t="s">
        <v>321</v>
      </c>
    </row>
    <row r="739" spans="1:3" ht="25" x14ac:dyDescent="0.25">
      <c r="A739" s="1"/>
      <c r="B739" s="6" t="s">
        <v>122</v>
      </c>
      <c r="C739" t="s">
        <v>323</v>
      </c>
    </row>
    <row r="740" spans="1:3" ht="25" x14ac:dyDescent="0.25">
      <c r="A740" s="1"/>
      <c r="B740" s="6" t="s">
        <v>123</v>
      </c>
      <c r="C740" t="s">
        <v>779</v>
      </c>
    </row>
    <row r="741" spans="1:3" ht="25" x14ac:dyDescent="0.25">
      <c r="A741" s="1"/>
      <c r="B741" s="6" t="s">
        <v>124</v>
      </c>
      <c r="C741" t="s">
        <v>780</v>
      </c>
    </row>
    <row r="742" spans="1:3" ht="25" x14ac:dyDescent="0.25">
      <c r="A742" s="1"/>
      <c r="B742" s="6" t="s">
        <v>58</v>
      </c>
      <c r="C742" t="s">
        <v>781</v>
      </c>
    </row>
    <row r="743" spans="1:3" ht="25" x14ac:dyDescent="0.25">
      <c r="A743" s="1"/>
      <c r="B743" s="6" t="s">
        <v>59</v>
      </c>
      <c r="C743" t="s">
        <v>336</v>
      </c>
    </row>
    <row r="744" spans="1:3" ht="25" x14ac:dyDescent="0.25">
      <c r="A744" s="1"/>
      <c r="B744" s="6" t="s">
        <v>60</v>
      </c>
      <c r="C744" t="s">
        <v>782</v>
      </c>
    </row>
    <row r="745" spans="1:3" ht="25" x14ac:dyDescent="0.25">
      <c r="A745" s="1"/>
      <c r="B745" s="6" t="s">
        <v>125</v>
      </c>
      <c r="C745" t="s">
        <v>783</v>
      </c>
    </row>
    <row r="746" spans="1:3" ht="25" x14ac:dyDescent="0.25">
      <c r="A746" s="1"/>
      <c r="B746" s="6" t="s">
        <v>126</v>
      </c>
      <c r="C746" t="s">
        <v>784</v>
      </c>
    </row>
    <row r="747" spans="1:3" ht="25" x14ac:dyDescent="0.25">
      <c r="A747" s="1"/>
      <c r="B747" s="6" t="s">
        <v>127</v>
      </c>
      <c r="C747" t="s">
        <v>785</v>
      </c>
    </row>
    <row r="748" spans="1:3" ht="25" x14ac:dyDescent="0.25">
      <c r="A748" s="1"/>
      <c r="B748" s="6" t="s">
        <v>128</v>
      </c>
      <c r="C748" t="s">
        <v>786</v>
      </c>
    </row>
    <row r="749" spans="1:3" ht="25" x14ac:dyDescent="0.25">
      <c r="A749" s="1"/>
      <c r="B749" s="6" t="s">
        <v>129</v>
      </c>
      <c r="C749" t="s">
        <v>787</v>
      </c>
    </row>
    <row r="750" spans="1:3" ht="25" x14ac:dyDescent="0.25">
      <c r="A750" s="1"/>
      <c r="B750" s="6" t="s">
        <v>130</v>
      </c>
      <c r="C750" t="s">
        <v>347</v>
      </c>
    </row>
    <row r="751" spans="1:3" x14ac:dyDescent="0.25">
      <c r="A751" s="1" t="s">
        <v>32</v>
      </c>
      <c r="B751" s="6" t="s">
        <v>131</v>
      </c>
      <c r="C751" t="s">
        <v>788</v>
      </c>
    </row>
    <row r="752" spans="1:3" x14ac:dyDescent="0.25">
      <c r="A752" s="1"/>
      <c r="B752" s="6" t="s">
        <v>132</v>
      </c>
      <c r="C752" t="s">
        <v>789</v>
      </c>
    </row>
    <row r="753" spans="1:3" x14ac:dyDescent="0.25">
      <c r="A753" s="1"/>
      <c r="B753" s="6" t="s">
        <v>118</v>
      </c>
      <c r="C753" t="s">
        <v>790</v>
      </c>
    </row>
    <row r="754" spans="1:3" x14ac:dyDescent="0.25">
      <c r="A754" s="1"/>
      <c r="B754" s="6" t="s">
        <v>119</v>
      </c>
      <c r="C754" t="s">
        <v>791</v>
      </c>
    </row>
    <row r="755" spans="1:3" x14ac:dyDescent="0.25">
      <c r="A755" s="1"/>
      <c r="B755" s="6" t="s">
        <v>120</v>
      </c>
      <c r="C755" t="s">
        <v>792</v>
      </c>
    </row>
    <row r="756" spans="1:3" x14ac:dyDescent="0.25">
      <c r="A756" s="1"/>
      <c r="B756" s="6" t="s">
        <v>121</v>
      </c>
      <c r="C756" t="s">
        <v>793</v>
      </c>
    </row>
    <row r="757" spans="1:3" x14ac:dyDescent="0.25">
      <c r="A757" s="1"/>
      <c r="B757" s="6" t="s">
        <v>122</v>
      </c>
      <c r="C757" t="s">
        <v>794</v>
      </c>
    </row>
    <row r="758" spans="1:3" x14ac:dyDescent="0.25">
      <c r="A758" s="1"/>
      <c r="B758" s="6" t="s">
        <v>123</v>
      </c>
      <c r="C758" t="s">
        <v>795</v>
      </c>
    </row>
    <row r="759" spans="1:3" x14ac:dyDescent="0.25">
      <c r="A759" s="1"/>
      <c r="B759" s="6" t="s">
        <v>124</v>
      </c>
      <c r="C759" t="s">
        <v>194</v>
      </c>
    </row>
    <row r="760" spans="1:3" x14ac:dyDescent="0.25">
      <c r="A760" s="1"/>
      <c r="B760" s="6" t="s">
        <v>58</v>
      </c>
      <c r="C760" t="s">
        <v>796</v>
      </c>
    </row>
    <row r="761" spans="1:3" x14ac:dyDescent="0.25">
      <c r="A761" s="1"/>
      <c r="B761" s="6" t="s">
        <v>59</v>
      </c>
      <c r="C761" t="s">
        <v>215</v>
      </c>
    </row>
    <row r="762" spans="1:3" x14ac:dyDescent="0.25">
      <c r="A762" s="1"/>
      <c r="B762" s="6" t="s">
        <v>60</v>
      </c>
      <c r="C762" t="s">
        <v>797</v>
      </c>
    </row>
    <row r="763" spans="1:3" x14ac:dyDescent="0.25">
      <c r="A763" s="1"/>
      <c r="B763" s="6" t="s">
        <v>125</v>
      </c>
      <c r="C763" t="s">
        <v>798</v>
      </c>
    </row>
    <row r="764" spans="1:3" x14ac:dyDescent="0.25">
      <c r="A764" s="1"/>
      <c r="B764" s="6" t="s">
        <v>126</v>
      </c>
      <c r="C764" t="s">
        <v>372</v>
      </c>
    </row>
    <row r="765" spans="1:3" x14ac:dyDescent="0.25">
      <c r="A765" s="1"/>
      <c r="B765" s="6" t="s">
        <v>127</v>
      </c>
      <c r="C765" t="s">
        <v>799</v>
      </c>
    </row>
    <row r="766" spans="1:3" x14ac:dyDescent="0.25">
      <c r="A766" s="1"/>
      <c r="B766" s="6" t="s">
        <v>128</v>
      </c>
      <c r="C766" t="s">
        <v>800</v>
      </c>
    </row>
    <row r="767" spans="1:3" x14ac:dyDescent="0.25">
      <c r="A767" s="1"/>
      <c r="B767" s="6" t="s">
        <v>129</v>
      </c>
      <c r="C767" t="s">
        <v>113</v>
      </c>
    </row>
    <row r="768" spans="1:3" x14ac:dyDescent="0.25">
      <c r="A768" s="1"/>
      <c r="B768" s="6" t="s">
        <v>130</v>
      </c>
      <c r="C768" t="s">
        <v>801</v>
      </c>
    </row>
    <row r="769" spans="1:3" x14ac:dyDescent="0.25">
      <c r="A769" s="1" t="s">
        <v>4</v>
      </c>
      <c r="B769" s="6" t="s">
        <v>131</v>
      </c>
      <c r="C769" t="s">
        <v>802</v>
      </c>
    </row>
    <row r="770" spans="1:3" x14ac:dyDescent="0.25">
      <c r="A770" s="1"/>
      <c r="B770" s="6" t="s">
        <v>132</v>
      </c>
      <c r="C770" t="s">
        <v>294</v>
      </c>
    </row>
    <row r="771" spans="1:3" x14ac:dyDescent="0.25">
      <c r="A771" s="1"/>
      <c r="B771" s="6" t="s">
        <v>118</v>
      </c>
      <c r="C771" t="s">
        <v>803</v>
      </c>
    </row>
    <row r="772" spans="1:3" x14ac:dyDescent="0.25">
      <c r="A772" s="1"/>
      <c r="B772" s="6" t="s">
        <v>119</v>
      </c>
      <c r="C772" t="s">
        <v>804</v>
      </c>
    </row>
    <row r="773" spans="1:3" x14ac:dyDescent="0.25">
      <c r="A773" s="1"/>
      <c r="B773" s="6" t="s">
        <v>120</v>
      </c>
      <c r="C773" t="s">
        <v>805</v>
      </c>
    </row>
    <row r="774" spans="1:3" x14ac:dyDescent="0.25">
      <c r="A774" s="1"/>
      <c r="B774" s="6" t="s">
        <v>121</v>
      </c>
      <c r="C774" t="s">
        <v>806</v>
      </c>
    </row>
    <row r="775" spans="1:3" x14ac:dyDescent="0.25">
      <c r="A775" s="1"/>
      <c r="B775" s="6" t="s">
        <v>122</v>
      </c>
      <c r="C775" t="s">
        <v>807</v>
      </c>
    </row>
    <row r="776" spans="1:3" x14ac:dyDescent="0.25">
      <c r="A776" s="1"/>
      <c r="B776" s="6" t="s">
        <v>123</v>
      </c>
      <c r="C776" t="s">
        <v>808</v>
      </c>
    </row>
    <row r="777" spans="1:3" x14ac:dyDescent="0.25">
      <c r="A777" s="1"/>
      <c r="B777" s="6" t="s">
        <v>124</v>
      </c>
      <c r="C777" t="s">
        <v>63</v>
      </c>
    </row>
    <row r="778" spans="1:3" x14ac:dyDescent="0.25">
      <c r="A778" s="1"/>
      <c r="B778" s="6" t="s">
        <v>58</v>
      </c>
      <c r="C778" t="s">
        <v>809</v>
      </c>
    </row>
    <row r="779" spans="1:3" x14ac:dyDescent="0.25">
      <c r="A779" s="1"/>
      <c r="B779" s="6" t="s">
        <v>59</v>
      </c>
      <c r="C779" t="s">
        <v>810</v>
      </c>
    </row>
    <row r="780" spans="1:3" x14ac:dyDescent="0.25">
      <c r="A780" s="1"/>
      <c r="B780" s="6" t="s">
        <v>60</v>
      </c>
      <c r="C780" t="s">
        <v>806</v>
      </c>
    </row>
    <row r="781" spans="1:3" x14ac:dyDescent="0.25">
      <c r="A781" s="1"/>
      <c r="B781" s="6" t="s">
        <v>125</v>
      </c>
      <c r="C781" t="s">
        <v>811</v>
      </c>
    </row>
    <row r="782" spans="1:3" x14ac:dyDescent="0.25">
      <c r="A782" s="1"/>
      <c r="B782" s="6" t="s">
        <v>126</v>
      </c>
      <c r="C782" t="s">
        <v>812</v>
      </c>
    </row>
    <row r="783" spans="1:3" x14ac:dyDescent="0.25">
      <c r="A783" s="1"/>
      <c r="B783" s="6" t="s">
        <v>127</v>
      </c>
      <c r="C783" t="s">
        <v>813</v>
      </c>
    </row>
    <row r="784" spans="1:3" x14ac:dyDescent="0.25">
      <c r="A784" s="1"/>
      <c r="B784" s="6" t="s">
        <v>128</v>
      </c>
      <c r="C784" t="s">
        <v>67</v>
      </c>
    </row>
    <row r="785" spans="1:3" x14ac:dyDescent="0.25">
      <c r="A785" s="1"/>
      <c r="B785" s="6" t="s">
        <v>129</v>
      </c>
      <c r="C785" t="s">
        <v>814</v>
      </c>
    </row>
    <row r="786" spans="1:3" x14ac:dyDescent="0.25">
      <c r="A786" s="1"/>
      <c r="B786" s="6" t="s">
        <v>130</v>
      </c>
      <c r="C786" t="s">
        <v>815</v>
      </c>
    </row>
    <row r="787" spans="1:3" x14ac:dyDescent="0.25">
      <c r="A787" s="1" t="s">
        <v>19</v>
      </c>
      <c r="B787" s="6" t="s">
        <v>131</v>
      </c>
      <c r="C787" t="s">
        <v>816</v>
      </c>
    </row>
    <row r="788" spans="1:3" x14ac:dyDescent="0.25">
      <c r="A788" s="1"/>
      <c r="B788" s="6" t="s">
        <v>132</v>
      </c>
      <c r="C788" t="s">
        <v>817</v>
      </c>
    </row>
    <row r="789" spans="1:3" x14ac:dyDescent="0.25">
      <c r="A789" s="1"/>
      <c r="B789" s="6" t="s">
        <v>118</v>
      </c>
      <c r="C789" t="s">
        <v>818</v>
      </c>
    </row>
    <row r="790" spans="1:3" x14ac:dyDescent="0.25">
      <c r="A790" s="1"/>
      <c r="B790" s="6" t="s">
        <v>119</v>
      </c>
      <c r="C790" t="s">
        <v>796</v>
      </c>
    </row>
    <row r="791" spans="1:3" x14ac:dyDescent="0.25">
      <c r="A791" s="1"/>
      <c r="B791" s="6" t="s">
        <v>120</v>
      </c>
      <c r="C791" t="s">
        <v>819</v>
      </c>
    </row>
    <row r="792" spans="1:3" x14ac:dyDescent="0.25">
      <c r="A792" s="1"/>
      <c r="B792" s="6" t="s">
        <v>121</v>
      </c>
      <c r="C792" t="s">
        <v>820</v>
      </c>
    </row>
    <row r="793" spans="1:3" x14ac:dyDescent="0.25">
      <c r="A793" s="1"/>
      <c r="B793" s="6" t="s">
        <v>122</v>
      </c>
      <c r="C793" t="s">
        <v>305</v>
      </c>
    </row>
    <row r="794" spans="1:3" x14ac:dyDescent="0.25">
      <c r="A794" s="1"/>
      <c r="B794" s="6" t="s">
        <v>123</v>
      </c>
      <c r="C794" t="s">
        <v>764</v>
      </c>
    </row>
    <row r="795" spans="1:3" x14ac:dyDescent="0.25">
      <c r="A795" s="1"/>
      <c r="B795" s="6" t="s">
        <v>124</v>
      </c>
      <c r="C795" t="s">
        <v>821</v>
      </c>
    </row>
    <row r="796" spans="1:3" x14ac:dyDescent="0.25">
      <c r="A796" s="1"/>
      <c r="B796" s="6" t="s">
        <v>58</v>
      </c>
      <c r="C796" t="s">
        <v>446</v>
      </c>
    </row>
    <row r="797" spans="1:3" x14ac:dyDescent="0.25">
      <c r="A797" s="1"/>
      <c r="B797" s="6" t="s">
        <v>59</v>
      </c>
      <c r="C797" t="s">
        <v>192</v>
      </c>
    </row>
    <row r="798" spans="1:3" x14ac:dyDescent="0.25">
      <c r="A798" s="1"/>
      <c r="B798" s="6" t="s">
        <v>60</v>
      </c>
      <c r="C798" t="s">
        <v>822</v>
      </c>
    </row>
    <row r="799" spans="1:3" x14ac:dyDescent="0.25">
      <c r="A799" s="1"/>
      <c r="B799" s="6" t="s">
        <v>125</v>
      </c>
      <c r="C799" t="s">
        <v>823</v>
      </c>
    </row>
    <row r="800" spans="1:3" x14ac:dyDescent="0.25">
      <c r="A800" s="1"/>
      <c r="B800" s="6" t="s">
        <v>126</v>
      </c>
      <c r="C800" t="s">
        <v>824</v>
      </c>
    </row>
    <row r="801" spans="1:3" x14ac:dyDescent="0.25">
      <c r="A801" s="1"/>
      <c r="B801" s="6" t="s">
        <v>127</v>
      </c>
      <c r="C801" t="s">
        <v>825</v>
      </c>
    </row>
    <row r="802" spans="1:3" x14ac:dyDescent="0.25">
      <c r="A802" s="1"/>
      <c r="B802" s="6" t="s">
        <v>128</v>
      </c>
      <c r="C802" t="s">
        <v>90</v>
      </c>
    </row>
    <row r="803" spans="1:3" x14ac:dyDescent="0.25">
      <c r="A803" s="1"/>
      <c r="B803" s="6" t="s">
        <v>129</v>
      </c>
      <c r="C803" t="s">
        <v>81</v>
      </c>
    </row>
    <row r="804" spans="1:3" x14ac:dyDescent="0.25">
      <c r="A804" s="1"/>
      <c r="B804" s="6" t="s">
        <v>130</v>
      </c>
      <c r="C804" t="s">
        <v>559</v>
      </c>
    </row>
    <row r="805" spans="1:3" x14ac:dyDescent="0.25">
      <c r="A805" s="1" t="s">
        <v>29</v>
      </c>
      <c r="B805" s="6" t="s">
        <v>131</v>
      </c>
      <c r="C805" t="s">
        <v>826</v>
      </c>
    </row>
    <row r="806" spans="1:3" x14ac:dyDescent="0.25">
      <c r="A806" s="1"/>
      <c r="B806" s="6" t="s">
        <v>132</v>
      </c>
      <c r="C806" t="s">
        <v>827</v>
      </c>
    </row>
    <row r="807" spans="1:3" x14ac:dyDescent="0.25">
      <c r="A807" s="1"/>
      <c r="B807" s="6" t="s">
        <v>118</v>
      </c>
      <c r="C807" t="s">
        <v>718</v>
      </c>
    </row>
    <row r="808" spans="1:3" x14ac:dyDescent="0.25">
      <c r="A808" s="1"/>
      <c r="B808" s="6" t="s">
        <v>119</v>
      </c>
      <c r="C808" t="s">
        <v>828</v>
      </c>
    </row>
    <row r="809" spans="1:3" x14ac:dyDescent="0.25">
      <c r="A809" s="1"/>
      <c r="B809" s="6" t="s">
        <v>120</v>
      </c>
      <c r="C809" t="s">
        <v>105</v>
      </c>
    </row>
    <row r="810" spans="1:3" x14ac:dyDescent="0.25">
      <c r="A810" s="1"/>
      <c r="B810" s="6" t="s">
        <v>121</v>
      </c>
      <c r="C810" t="s">
        <v>829</v>
      </c>
    </row>
    <row r="811" spans="1:3" x14ac:dyDescent="0.25">
      <c r="A811" s="1"/>
      <c r="B811" s="6" t="s">
        <v>122</v>
      </c>
      <c r="C811" t="s">
        <v>830</v>
      </c>
    </row>
    <row r="812" spans="1:3" x14ac:dyDescent="0.25">
      <c r="A812" s="1"/>
      <c r="B812" s="6" t="s">
        <v>123</v>
      </c>
      <c r="C812" t="s">
        <v>831</v>
      </c>
    </row>
    <row r="813" spans="1:3" x14ac:dyDescent="0.25">
      <c r="A813" s="1"/>
      <c r="B813" s="6" t="s">
        <v>124</v>
      </c>
      <c r="C813" t="s">
        <v>103</v>
      </c>
    </row>
    <row r="814" spans="1:3" x14ac:dyDescent="0.25">
      <c r="A814" s="1"/>
      <c r="B814" s="6" t="s">
        <v>58</v>
      </c>
      <c r="C814" t="s">
        <v>103</v>
      </c>
    </row>
    <row r="815" spans="1:3" x14ac:dyDescent="0.25">
      <c r="A815" s="1"/>
      <c r="B815" s="6" t="s">
        <v>59</v>
      </c>
      <c r="C815" t="s">
        <v>556</v>
      </c>
    </row>
    <row r="816" spans="1:3" x14ac:dyDescent="0.25">
      <c r="A816" s="1"/>
      <c r="B816" s="6" t="s">
        <v>60</v>
      </c>
      <c r="C816" t="s">
        <v>832</v>
      </c>
    </row>
    <row r="817" spans="1:3" x14ac:dyDescent="0.25">
      <c r="A817" s="1"/>
      <c r="B817" s="6" t="s">
        <v>125</v>
      </c>
      <c r="C817" t="s">
        <v>204</v>
      </c>
    </row>
    <row r="818" spans="1:3" x14ac:dyDescent="0.25">
      <c r="A818" s="1"/>
      <c r="B818" s="6" t="s">
        <v>126</v>
      </c>
      <c r="C818" t="s">
        <v>833</v>
      </c>
    </row>
    <row r="819" spans="1:3" x14ac:dyDescent="0.25">
      <c r="A819" s="1"/>
      <c r="B819" s="6" t="s">
        <v>127</v>
      </c>
      <c r="C819" t="s">
        <v>97</v>
      </c>
    </row>
    <row r="820" spans="1:3" x14ac:dyDescent="0.25">
      <c r="A820" s="1"/>
      <c r="B820" s="6" t="s">
        <v>128</v>
      </c>
      <c r="C820" t="s">
        <v>834</v>
      </c>
    </row>
    <row r="821" spans="1:3" x14ac:dyDescent="0.25">
      <c r="A821" s="1"/>
      <c r="B821" s="6" t="s">
        <v>129</v>
      </c>
      <c r="C821" t="s">
        <v>276</v>
      </c>
    </row>
    <row r="822" spans="1:3" x14ac:dyDescent="0.25">
      <c r="A822" s="1"/>
      <c r="B822" s="6" t="s">
        <v>130</v>
      </c>
      <c r="C822" t="s">
        <v>835</v>
      </c>
    </row>
    <row r="823" spans="1:3" x14ac:dyDescent="0.25">
      <c r="A823" s="1" t="s">
        <v>39</v>
      </c>
      <c r="B823" s="6" t="s">
        <v>131</v>
      </c>
      <c r="C823" t="s">
        <v>836</v>
      </c>
    </row>
    <row r="824" spans="1:3" x14ac:dyDescent="0.25">
      <c r="A824" s="1"/>
      <c r="B824" s="6" t="s">
        <v>132</v>
      </c>
      <c r="C824" t="s">
        <v>837</v>
      </c>
    </row>
    <row r="825" spans="1:3" x14ac:dyDescent="0.25">
      <c r="A825" s="1"/>
      <c r="B825" s="6" t="s">
        <v>118</v>
      </c>
      <c r="C825" t="s">
        <v>838</v>
      </c>
    </row>
    <row r="826" spans="1:3" x14ac:dyDescent="0.25">
      <c r="A826" s="1"/>
      <c r="B826" s="6" t="s">
        <v>119</v>
      </c>
      <c r="C826" t="s">
        <v>839</v>
      </c>
    </row>
    <row r="827" spans="1:3" x14ac:dyDescent="0.25">
      <c r="A827" s="1"/>
      <c r="B827" s="6" t="s">
        <v>120</v>
      </c>
      <c r="C827" t="s">
        <v>840</v>
      </c>
    </row>
    <row r="828" spans="1:3" x14ac:dyDescent="0.25">
      <c r="A828" s="1"/>
      <c r="B828" s="6" t="s">
        <v>121</v>
      </c>
      <c r="C828" t="s">
        <v>841</v>
      </c>
    </row>
    <row r="829" spans="1:3" x14ac:dyDescent="0.25">
      <c r="A829" s="1"/>
      <c r="B829" s="6" t="s">
        <v>122</v>
      </c>
      <c r="C829" t="s">
        <v>500</v>
      </c>
    </row>
    <row r="830" spans="1:3" x14ac:dyDescent="0.25">
      <c r="A830" s="1"/>
      <c r="B830" s="6" t="s">
        <v>123</v>
      </c>
      <c r="C830" t="s">
        <v>842</v>
      </c>
    </row>
    <row r="831" spans="1:3" x14ac:dyDescent="0.25">
      <c r="A831" s="1"/>
      <c r="B831" s="6" t="s">
        <v>124</v>
      </c>
      <c r="C831" t="s">
        <v>274</v>
      </c>
    </row>
    <row r="832" spans="1:3" x14ac:dyDescent="0.25">
      <c r="A832" s="1"/>
      <c r="B832" s="6" t="s">
        <v>58</v>
      </c>
      <c r="C832" t="s">
        <v>207</v>
      </c>
    </row>
    <row r="833" spans="1:3" x14ac:dyDescent="0.25">
      <c r="A833" s="1"/>
      <c r="B833" s="6" t="s">
        <v>59</v>
      </c>
      <c r="C833" t="s">
        <v>843</v>
      </c>
    </row>
    <row r="834" spans="1:3" x14ac:dyDescent="0.25">
      <c r="A834" s="1"/>
      <c r="B834" s="6" t="s">
        <v>60</v>
      </c>
      <c r="C834" t="s">
        <v>844</v>
      </c>
    </row>
    <row r="835" spans="1:3" x14ac:dyDescent="0.25">
      <c r="A835" s="1"/>
      <c r="B835" s="6" t="s">
        <v>125</v>
      </c>
      <c r="C835" t="s">
        <v>845</v>
      </c>
    </row>
    <row r="836" spans="1:3" x14ac:dyDescent="0.25">
      <c r="A836" s="1"/>
      <c r="B836" s="6" t="s">
        <v>126</v>
      </c>
      <c r="C836" t="s">
        <v>846</v>
      </c>
    </row>
    <row r="837" spans="1:3" x14ac:dyDescent="0.25">
      <c r="A837" s="1"/>
      <c r="B837" s="6" t="s">
        <v>127</v>
      </c>
      <c r="C837" t="s">
        <v>847</v>
      </c>
    </row>
    <row r="838" spans="1:3" x14ac:dyDescent="0.25">
      <c r="A838" s="1"/>
      <c r="B838" s="6" t="s">
        <v>128</v>
      </c>
      <c r="C838" t="s">
        <v>848</v>
      </c>
    </row>
    <row r="839" spans="1:3" x14ac:dyDescent="0.25">
      <c r="A839" s="1"/>
      <c r="B839" s="6" t="s">
        <v>129</v>
      </c>
      <c r="C839" t="s">
        <v>849</v>
      </c>
    </row>
    <row r="840" spans="1:3" x14ac:dyDescent="0.25">
      <c r="A840" s="1"/>
      <c r="B840" s="6" t="s">
        <v>130</v>
      </c>
      <c r="C840" t="s">
        <v>850</v>
      </c>
    </row>
    <row r="841" spans="1:3" x14ac:dyDescent="0.25">
      <c r="A841" s="1" t="s">
        <v>47</v>
      </c>
      <c r="B841" s="6" t="s">
        <v>131</v>
      </c>
      <c r="C841" t="s">
        <v>587</v>
      </c>
    </row>
    <row r="842" spans="1:3" x14ac:dyDescent="0.25">
      <c r="A842" s="1"/>
      <c r="B842" s="6" t="s">
        <v>132</v>
      </c>
      <c r="C842" t="s">
        <v>851</v>
      </c>
    </row>
    <row r="843" spans="1:3" x14ac:dyDescent="0.25">
      <c r="A843" s="1"/>
      <c r="B843" s="6" t="s">
        <v>118</v>
      </c>
      <c r="C843" t="s">
        <v>852</v>
      </c>
    </row>
    <row r="844" spans="1:3" x14ac:dyDescent="0.25">
      <c r="A844" s="1"/>
      <c r="B844" s="6" t="s">
        <v>119</v>
      </c>
      <c r="C844" t="s">
        <v>853</v>
      </c>
    </row>
    <row r="845" spans="1:3" x14ac:dyDescent="0.25">
      <c r="A845" s="1"/>
      <c r="B845" s="6" t="s">
        <v>120</v>
      </c>
      <c r="C845" t="s">
        <v>854</v>
      </c>
    </row>
    <row r="846" spans="1:3" x14ac:dyDescent="0.25">
      <c r="A846" s="1"/>
      <c r="B846" s="6" t="s">
        <v>121</v>
      </c>
      <c r="C846" t="s">
        <v>855</v>
      </c>
    </row>
    <row r="847" spans="1:3" x14ac:dyDescent="0.25">
      <c r="A847" s="1"/>
      <c r="B847" s="6" t="s">
        <v>122</v>
      </c>
      <c r="C847" t="s">
        <v>856</v>
      </c>
    </row>
    <row r="848" spans="1:3" x14ac:dyDescent="0.25">
      <c r="A848" s="1"/>
      <c r="B848" s="6" t="s">
        <v>123</v>
      </c>
      <c r="C848" t="s">
        <v>857</v>
      </c>
    </row>
    <row r="849" spans="1:3" x14ac:dyDescent="0.25">
      <c r="A849" s="1"/>
      <c r="B849" s="6" t="s">
        <v>124</v>
      </c>
      <c r="C849" t="s">
        <v>858</v>
      </c>
    </row>
    <row r="850" spans="1:3" x14ac:dyDescent="0.25">
      <c r="A850" s="1"/>
      <c r="B850" s="6" t="s">
        <v>58</v>
      </c>
      <c r="C850" t="s">
        <v>859</v>
      </c>
    </row>
    <row r="851" spans="1:3" x14ac:dyDescent="0.25">
      <c r="A851" s="1"/>
      <c r="B851" s="6" t="s">
        <v>59</v>
      </c>
      <c r="C851" t="s">
        <v>693</v>
      </c>
    </row>
    <row r="852" spans="1:3" x14ac:dyDescent="0.25">
      <c r="A852" s="1"/>
      <c r="B852" s="6" t="s">
        <v>60</v>
      </c>
      <c r="C852" t="s">
        <v>239</v>
      </c>
    </row>
    <row r="853" spans="1:3" x14ac:dyDescent="0.25">
      <c r="A853" s="1"/>
      <c r="B853" s="6" t="s">
        <v>125</v>
      </c>
      <c r="C853" t="s">
        <v>212</v>
      </c>
    </row>
    <row r="854" spans="1:3" x14ac:dyDescent="0.25">
      <c r="A854" s="1"/>
      <c r="B854" s="6" t="s">
        <v>126</v>
      </c>
      <c r="C854" t="s">
        <v>860</v>
      </c>
    </row>
    <row r="855" spans="1:3" x14ac:dyDescent="0.25">
      <c r="A855" s="1"/>
      <c r="B855" s="6" t="s">
        <v>127</v>
      </c>
      <c r="C855" t="s">
        <v>861</v>
      </c>
    </row>
    <row r="856" spans="1:3" x14ac:dyDescent="0.25">
      <c r="A856" s="1"/>
      <c r="B856" s="6" t="s">
        <v>128</v>
      </c>
      <c r="C856" t="s">
        <v>862</v>
      </c>
    </row>
    <row r="857" spans="1:3" x14ac:dyDescent="0.25">
      <c r="A857" s="1"/>
      <c r="B857" s="6" t="s">
        <v>129</v>
      </c>
      <c r="C857" t="s">
        <v>863</v>
      </c>
    </row>
    <row r="858" spans="1:3" x14ac:dyDescent="0.25">
      <c r="A858" s="1"/>
      <c r="B858" s="6" t="s">
        <v>130</v>
      </c>
      <c r="C858" t="s">
        <v>864</v>
      </c>
    </row>
    <row r="859" spans="1:3" ht="25" x14ac:dyDescent="0.25">
      <c r="A859" s="1" t="s">
        <v>1</v>
      </c>
      <c r="B859" s="6" t="s">
        <v>131</v>
      </c>
      <c r="C859" t="s">
        <v>865</v>
      </c>
    </row>
    <row r="860" spans="1:3" ht="25" x14ac:dyDescent="0.25">
      <c r="A860" s="1"/>
      <c r="B860" s="6" t="s">
        <v>132</v>
      </c>
      <c r="C860" t="s">
        <v>866</v>
      </c>
    </row>
    <row r="861" spans="1:3" ht="25" x14ac:dyDescent="0.25">
      <c r="A861" s="1"/>
      <c r="B861" s="6" t="s">
        <v>118</v>
      </c>
      <c r="C861" t="s">
        <v>867</v>
      </c>
    </row>
    <row r="862" spans="1:3" ht="25" x14ac:dyDescent="0.25">
      <c r="A862" s="1"/>
      <c r="B862" s="6" t="s">
        <v>119</v>
      </c>
      <c r="C862" t="s">
        <v>867</v>
      </c>
    </row>
    <row r="863" spans="1:3" ht="25" x14ac:dyDescent="0.25">
      <c r="A863" s="1"/>
      <c r="B863" s="6" t="s">
        <v>120</v>
      </c>
      <c r="C863" t="s">
        <v>868</v>
      </c>
    </row>
    <row r="864" spans="1:3" ht="25" x14ac:dyDescent="0.25">
      <c r="A864" s="1"/>
      <c r="B864" s="6" t="s">
        <v>121</v>
      </c>
      <c r="C864" t="s">
        <v>869</v>
      </c>
    </row>
    <row r="865" spans="1:3" ht="25" x14ac:dyDescent="0.25">
      <c r="A865" s="1"/>
      <c r="B865" s="6" t="s">
        <v>122</v>
      </c>
      <c r="C865" t="s">
        <v>870</v>
      </c>
    </row>
    <row r="866" spans="1:3" ht="25" x14ac:dyDescent="0.25">
      <c r="A866" s="1"/>
      <c r="B866" s="6" t="s">
        <v>123</v>
      </c>
      <c r="C866" t="s">
        <v>871</v>
      </c>
    </row>
    <row r="867" spans="1:3" ht="25" x14ac:dyDescent="0.25">
      <c r="A867" s="1"/>
      <c r="B867" s="6" t="s">
        <v>124</v>
      </c>
      <c r="C867" t="s">
        <v>869</v>
      </c>
    </row>
    <row r="868" spans="1:3" ht="25" x14ac:dyDescent="0.25">
      <c r="A868" s="1"/>
      <c r="B868" s="6" t="s">
        <v>58</v>
      </c>
      <c r="C868" t="s">
        <v>872</v>
      </c>
    </row>
    <row r="869" spans="1:3" ht="25" x14ac:dyDescent="0.25">
      <c r="A869" s="1"/>
      <c r="B869" s="6" t="s">
        <v>59</v>
      </c>
      <c r="C869" t="s">
        <v>873</v>
      </c>
    </row>
    <row r="870" spans="1:3" ht="25" x14ac:dyDescent="0.25">
      <c r="A870" s="1"/>
      <c r="B870" s="6" t="s">
        <v>60</v>
      </c>
      <c r="C870" t="s">
        <v>869</v>
      </c>
    </row>
    <row r="871" spans="1:3" ht="25" x14ac:dyDescent="0.25">
      <c r="A871" s="1"/>
      <c r="B871" s="6" t="s">
        <v>125</v>
      </c>
      <c r="C871" t="s">
        <v>874</v>
      </c>
    </row>
    <row r="872" spans="1:3" ht="25" x14ac:dyDescent="0.25">
      <c r="A872" s="1"/>
      <c r="B872" s="6" t="s">
        <v>126</v>
      </c>
      <c r="C872" t="s">
        <v>875</v>
      </c>
    </row>
    <row r="873" spans="1:3" ht="25" x14ac:dyDescent="0.25">
      <c r="A873" s="1"/>
      <c r="B873" s="6" t="s">
        <v>127</v>
      </c>
      <c r="C873" t="s">
        <v>876</v>
      </c>
    </row>
    <row r="874" spans="1:3" ht="25" x14ac:dyDescent="0.25">
      <c r="A874" s="1"/>
      <c r="B874" s="6" t="s">
        <v>128</v>
      </c>
      <c r="C874" t="s">
        <v>877</v>
      </c>
    </row>
    <row r="875" spans="1:3" ht="25" x14ac:dyDescent="0.25">
      <c r="A875" s="1"/>
      <c r="B875" s="6" t="s">
        <v>129</v>
      </c>
      <c r="C875" t="s">
        <v>878</v>
      </c>
    </row>
    <row r="876" spans="1:3" ht="25" x14ac:dyDescent="0.25">
      <c r="A876" s="1"/>
      <c r="B876" s="6" t="s">
        <v>130</v>
      </c>
      <c r="C876" t="s">
        <v>879</v>
      </c>
    </row>
    <row r="877" spans="1:3" x14ac:dyDescent="0.25">
      <c r="A877" s="1" t="s">
        <v>5</v>
      </c>
      <c r="B877" s="6" t="s">
        <v>131</v>
      </c>
      <c r="C877" t="s">
        <v>293</v>
      </c>
    </row>
    <row r="878" spans="1:3" x14ac:dyDescent="0.25">
      <c r="A878" s="1"/>
      <c r="B878" s="6" t="s">
        <v>132</v>
      </c>
      <c r="C878" t="s">
        <v>66</v>
      </c>
    </row>
    <row r="879" spans="1:3" x14ac:dyDescent="0.25">
      <c r="A879" s="1"/>
      <c r="B879" s="6" t="s">
        <v>118</v>
      </c>
      <c r="C879" t="s">
        <v>880</v>
      </c>
    </row>
    <row r="880" spans="1:3" x14ac:dyDescent="0.25">
      <c r="A880" s="1"/>
      <c r="B880" s="6" t="s">
        <v>119</v>
      </c>
      <c r="C880" t="s">
        <v>290</v>
      </c>
    </row>
    <row r="881" spans="1:3" x14ac:dyDescent="0.25">
      <c r="A881" s="1"/>
      <c r="B881" s="6" t="s">
        <v>120</v>
      </c>
      <c r="C881" t="s">
        <v>296</v>
      </c>
    </row>
    <row r="882" spans="1:3" x14ac:dyDescent="0.25">
      <c r="A882" s="1"/>
      <c r="B882" s="6" t="s">
        <v>121</v>
      </c>
      <c r="C882" t="s">
        <v>812</v>
      </c>
    </row>
    <row r="883" spans="1:3" x14ac:dyDescent="0.25">
      <c r="A883" s="1"/>
      <c r="B883" s="6" t="s">
        <v>122</v>
      </c>
      <c r="C883" t="s">
        <v>66</v>
      </c>
    </row>
    <row r="884" spans="1:3" x14ac:dyDescent="0.25">
      <c r="A884" s="1"/>
      <c r="B884" s="6" t="s">
        <v>123</v>
      </c>
      <c r="C884" t="s">
        <v>881</v>
      </c>
    </row>
    <row r="885" spans="1:3" x14ac:dyDescent="0.25">
      <c r="A885" s="1"/>
      <c r="B885" s="6" t="s">
        <v>124</v>
      </c>
      <c r="C885" t="s">
        <v>882</v>
      </c>
    </row>
    <row r="886" spans="1:3" x14ac:dyDescent="0.25">
      <c r="A886" s="1"/>
      <c r="B886" s="6" t="s">
        <v>58</v>
      </c>
      <c r="C886" t="s">
        <v>883</v>
      </c>
    </row>
    <row r="887" spans="1:3" x14ac:dyDescent="0.25">
      <c r="A887" s="1"/>
      <c r="B887" s="6" t="s">
        <v>59</v>
      </c>
      <c r="C887" t="s">
        <v>884</v>
      </c>
    </row>
    <row r="888" spans="1:3" x14ac:dyDescent="0.25">
      <c r="A888" s="1"/>
      <c r="B888" s="6" t="s">
        <v>60</v>
      </c>
      <c r="C888" t="s">
        <v>885</v>
      </c>
    </row>
    <row r="889" spans="1:3" x14ac:dyDescent="0.25">
      <c r="A889" s="1"/>
      <c r="B889" s="6" t="s">
        <v>129</v>
      </c>
      <c r="C889" t="s">
        <v>804</v>
      </c>
    </row>
    <row r="890" spans="1:3" x14ac:dyDescent="0.25">
      <c r="A890" s="1"/>
      <c r="B890" s="6" t="s">
        <v>130</v>
      </c>
      <c r="C890" t="s">
        <v>69</v>
      </c>
    </row>
    <row r="891" spans="1:3" x14ac:dyDescent="0.25">
      <c r="A891" s="1" t="s">
        <v>9</v>
      </c>
      <c r="B891" s="6" t="s">
        <v>131</v>
      </c>
      <c r="C891" t="s">
        <v>674</v>
      </c>
    </row>
    <row r="892" spans="1:3" x14ac:dyDescent="0.25">
      <c r="A892" s="1"/>
      <c r="B892" s="6" t="s">
        <v>132</v>
      </c>
      <c r="C892" t="s">
        <v>886</v>
      </c>
    </row>
    <row r="893" spans="1:3" x14ac:dyDescent="0.25">
      <c r="A893" s="1"/>
      <c r="B893" s="6" t="s">
        <v>118</v>
      </c>
      <c r="C893" t="s">
        <v>887</v>
      </c>
    </row>
    <row r="894" spans="1:3" x14ac:dyDescent="0.25">
      <c r="A894" s="1"/>
      <c r="B894" s="6" t="s">
        <v>119</v>
      </c>
      <c r="C894" t="s">
        <v>89</v>
      </c>
    </row>
    <row r="895" spans="1:3" x14ac:dyDescent="0.25">
      <c r="A895" s="1"/>
      <c r="B895" s="6" t="s">
        <v>120</v>
      </c>
      <c r="C895" t="s">
        <v>888</v>
      </c>
    </row>
    <row r="896" spans="1:3" x14ac:dyDescent="0.25">
      <c r="A896" s="1"/>
      <c r="B896" s="6" t="s">
        <v>121</v>
      </c>
      <c r="C896" t="s">
        <v>76</v>
      </c>
    </row>
    <row r="897" spans="1:3" x14ac:dyDescent="0.25">
      <c r="A897" s="1"/>
      <c r="B897" s="6" t="s">
        <v>122</v>
      </c>
      <c r="C897" t="s">
        <v>302</v>
      </c>
    </row>
    <row r="898" spans="1:3" x14ac:dyDescent="0.25">
      <c r="A898" s="1"/>
      <c r="B898" s="6" t="s">
        <v>123</v>
      </c>
      <c r="C898" t="s">
        <v>889</v>
      </c>
    </row>
    <row r="899" spans="1:3" x14ac:dyDescent="0.25">
      <c r="A899" s="1"/>
      <c r="B899" s="6" t="s">
        <v>124</v>
      </c>
      <c r="C899" t="s">
        <v>890</v>
      </c>
    </row>
    <row r="900" spans="1:3" x14ac:dyDescent="0.25">
      <c r="A900" s="1"/>
      <c r="B900" s="6" t="s">
        <v>58</v>
      </c>
      <c r="C900" t="s">
        <v>890</v>
      </c>
    </row>
    <row r="901" spans="1:3" x14ac:dyDescent="0.25">
      <c r="A901" s="1"/>
      <c r="B901" s="6" t="s">
        <v>59</v>
      </c>
      <c r="C901" t="s">
        <v>891</v>
      </c>
    </row>
    <row r="902" spans="1:3" x14ac:dyDescent="0.25">
      <c r="A902" s="1"/>
      <c r="B902" s="6" t="s">
        <v>60</v>
      </c>
      <c r="C902" t="s">
        <v>892</v>
      </c>
    </row>
    <row r="903" spans="1:3" x14ac:dyDescent="0.25">
      <c r="A903" s="1"/>
      <c r="B903" s="6" t="s">
        <v>125</v>
      </c>
      <c r="C903" t="s">
        <v>601</v>
      </c>
    </row>
    <row r="904" spans="1:3" x14ac:dyDescent="0.25">
      <c r="A904" s="1"/>
      <c r="B904" s="6" t="s">
        <v>126</v>
      </c>
      <c r="C904" t="s">
        <v>893</v>
      </c>
    </row>
    <row r="905" spans="1:3" x14ac:dyDescent="0.25">
      <c r="A905" s="1"/>
      <c r="B905" s="6" t="s">
        <v>127</v>
      </c>
      <c r="C905" t="s">
        <v>89</v>
      </c>
    </row>
    <row r="906" spans="1:3" x14ac:dyDescent="0.25">
      <c r="A906" s="1"/>
      <c r="B906" s="6" t="s">
        <v>128</v>
      </c>
      <c r="C906" t="s">
        <v>894</v>
      </c>
    </row>
    <row r="907" spans="1:3" x14ac:dyDescent="0.25">
      <c r="A907" s="1"/>
      <c r="B907" s="6" t="s">
        <v>129</v>
      </c>
      <c r="C907" t="s">
        <v>895</v>
      </c>
    </row>
    <row r="908" spans="1:3" x14ac:dyDescent="0.25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/>
  </sheetViews>
  <sheetFormatPr defaultColWidth="9.1796875" defaultRowHeight="12.5" x14ac:dyDescent="0.25"/>
  <cols>
    <col min="1" max="1" width="10.1796875" style="3" bestFit="1" customWidth="1"/>
    <col min="2" max="2" width="9.1796875" style="3"/>
    <col min="3" max="3" width="8" style="3" customWidth="1"/>
    <col min="4" max="8" width="9.1796875" style="3"/>
    <col min="9" max="9" width="13" style="3" customWidth="1"/>
    <col min="10" max="16384" width="9.1796875" style="3"/>
  </cols>
  <sheetData>
    <row r="1" spans="1:10" x14ac:dyDescent="0.25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5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5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5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5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5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5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5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5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5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5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5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5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5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5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5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5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5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5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5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5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5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5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5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5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5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5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5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5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5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5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5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5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5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5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5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5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5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5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5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5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5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5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5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5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5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5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5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5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5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5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5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5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5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AA252"/>
  <sheetViews>
    <sheetView topLeftCell="H133" zoomScale="78" zoomScaleNormal="78" workbookViewId="0">
      <selection activeCell="O209" sqref="O209"/>
    </sheetView>
  </sheetViews>
  <sheetFormatPr defaultColWidth="9.1796875" defaultRowHeight="12.5" x14ac:dyDescent="0.25"/>
  <cols>
    <col min="1" max="1" width="15" style="11" bestFit="1" customWidth="1"/>
    <col min="2" max="2" width="18.1796875" style="11" bestFit="1" customWidth="1"/>
    <col min="3" max="5" width="8.7265625" style="11" bestFit="1" customWidth="1"/>
    <col min="6" max="6" width="12.81640625" style="11" bestFit="1" customWidth="1"/>
    <col min="7" max="7" width="11.26953125" style="11" customWidth="1"/>
    <col min="8" max="8" width="12.81640625" style="11" bestFit="1" customWidth="1"/>
    <col min="9" max="9" width="18" style="11" bestFit="1" customWidth="1"/>
    <col min="10" max="10" width="13.7265625" style="11" bestFit="1" customWidth="1"/>
    <col min="11" max="11" width="16" style="11" customWidth="1"/>
    <col min="12" max="12" width="23.81640625" style="11" customWidth="1"/>
    <col min="13" max="13" width="18.1796875" style="11" bestFit="1" customWidth="1"/>
    <col min="14" max="14" width="13.7265625" style="11" bestFit="1" customWidth="1"/>
    <col min="15" max="15" width="13.7265625" style="11" customWidth="1"/>
    <col min="16" max="16" width="21.26953125" style="11" customWidth="1"/>
    <col min="17" max="17" width="10.1796875" style="11" customWidth="1"/>
    <col min="18" max="18" width="18.81640625" style="11" customWidth="1"/>
    <col min="19" max="19" width="23.26953125" style="11" customWidth="1"/>
    <col min="20" max="20" width="20.1796875" style="11" customWidth="1"/>
    <col min="21" max="21" width="21.26953125" style="11" customWidth="1"/>
    <col min="22" max="22" width="3.1796875" style="11" customWidth="1"/>
    <col min="23" max="23" width="5.81640625" style="11" customWidth="1"/>
    <col min="24" max="24" width="6.7265625" style="11" bestFit="1" customWidth="1"/>
    <col min="25" max="25" width="4.7265625" style="11" bestFit="1" customWidth="1"/>
    <col min="26" max="26" width="25.453125" style="11" customWidth="1"/>
    <col min="27" max="16384" width="9.1796875" style="11"/>
  </cols>
  <sheetData>
    <row r="1" spans="1:23" x14ac:dyDescent="0.25">
      <c r="A1" s="3"/>
      <c r="B1" s="3"/>
    </row>
    <row r="3" spans="1:23" x14ac:dyDescent="0.25">
      <c r="A3" s="12" t="s">
        <v>912</v>
      </c>
      <c r="B3" s="13" t="s">
        <v>913</v>
      </c>
      <c r="C3" s="3"/>
      <c r="D3" s="3"/>
      <c r="E3" s="3"/>
      <c r="F3" s="3"/>
    </row>
    <row r="4" spans="1:23" x14ac:dyDescent="0.25">
      <c r="A4" s="14" t="s">
        <v>916</v>
      </c>
      <c r="B4" s="13"/>
      <c r="C4" s="3"/>
      <c r="D4" s="3"/>
      <c r="E4" s="3"/>
      <c r="F4" s="3"/>
    </row>
    <row r="5" spans="1:23" x14ac:dyDescent="0.25">
      <c r="A5" s="14" t="s">
        <v>917</v>
      </c>
      <c r="B5" s="13">
        <v>822060</v>
      </c>
      <c r="C5" s="3"/>
      <c r="D5" s="3"/>
      <c r="E5" s="3"/>
      <c r="F5" s="3"/>
    </row>
    <row r="6" spans="1:23" x14ac:dyDescent="0.25">
      <c r="A6" s="14" t="s">
        <v>918</v>
      </c>
      <c r="B6" s="13">
        <v>940140</v>
      </c>
      <c r="C6" s="3"/>
      <c r="D6" s="3"/>
      <c r="E6" s="3"/>
      <c r="F6" s="3"/>
    </row>
    <row r="7" spans="1:23" x14ac:dyDescent="0.25">
      <c r="A7" s="14" t="s">
        <v>919</v>
      </c>
      <c r="B7" s="13">
        <v>587002</v>
      </c>
      <c r="C7" s="3"/>
      <c r="D7" s="3"/>
      <c r="E7" s="3"/>
      <c r="F7" s="3"/>
    </row>
    <row r="8" spans="1:23" x14ac:dyDescent="0.25">
      <c r="A8" s="14" t="s">
        <v>920</v>
      </c>
      <c r="B8" s="13">
        <v>706563</v>
      </c>
      <c r="W8" s="11" t="s">
        <v>922</v>
      </c>
    </row>
    <row r="9" spans="1:23" x14ac:dyDescent="0.25">
      <c r="A9" s="14" t="s">
        <v>921</v>
      </c>
      <c r="B9" s="13"/>
    </row>
    <row r="10" spans="1:23" x14ac:dyDescent="0.25">
      <c r="A10" s="14" t="s">
        <v>917</v>
      </c>
      <c r="B10" s="13">
        <v>855266</v>
      </c>
    </row>
    <row r="11" spans="1:23" x14ac:dyDescent="0.25">
      <c r="A11" s="14" t="s">
        <v>918</v>
      </c>
      <c r="B11" s="13">
        <v>965282</v>
      </c>
    </row>
    <row r="12" spans="1:23" x14ac:dyDescent="0.25">
      <c r="A12" s="14" t="s">
        <v>911</v>
      </c>
      <c r="B12" s="13">
        <v>4876313</v>
      </c>
    </row>
    <row r="17" spans="1:16" x14ac:dyDescent="0.25">
      <c r="A17" s="12" t="s">
        <v>906</v>
      </c>
      <c r="B17" s="13" t="s">
        <v>899</v>
      </c>
    </row>
    <row r="19" spans="1:16" x14ac:dyDescent="0.25">
      <c r="A19" s="12" t="s">
        <v>913</v>
      </c>
      <c r="B19" s="12" t="s">
        <v>923</v>
      </c>
      <c r="C19" s="13"/>
      <c r="D19" s="13"/>
      <c r="E19" s="13"/>
      <c r="F19" s="13"/>
      <c r="G19"/>
      <c r="H19"/>
    </row>
    <row r="20" spans="1:16" x14ac:dyDescent="0.25">
      <c r="A20" s="13"/>
      <c r="B20" s="13" t="s">
        <v>916</v>
      </c>
      <c r="C20" s="13"/>
      <c r="D20" s="13" t="s">
        <v>921</v>
      </c>
      <c r="E20" s="13"/>
      <c r="F20" s="13" t="s">
        <v>911</v>
      </c>
      <c r="G20"/>
      <c r="H20"/>
    </row>
    <row r="21" spans="1:16" x14ac:dyDescent="0.25">
      <c r="A21" s="12" t="s">
        <v>912</v>
      </c>
      <c r="B21" s="13" t="s">
        <v>917</v>
      </c>
      <c r="C21" s="13" t="s">
        <v>918</v>
      </c>
      <c r="D21" s="13" t="s">
        <v>917</v>
      </c>
      <c r="E21" s="13" t="s">
        <v>918</v>
      </c>
      <c r="F21" s="13"/>
      <c r="G21"/>
      <c r="H21"/>
    </row>
    <row r="22" spans="1:16" x14ac:dyDescent="0.25">
      <c r="A22" s="14" t="s">
        <v>22</v>
      </c>
      <c r="B22" s="13">
        <v>1974</v>
      </c>
      <c r="C22" s="13">
        <v>2425</v>
      </c>
      <c r="D22" s="13">
        <v>1992</v>
      </c>
      <c r="E22" s="13">
        <v>1737</v>
      </c>
      <c r="F22" s="13">
        <v>8128</v>
      </c>
      <c r="G22"/>
      <c r="H22"/>
    </row>
    <row r="23" spans="1:16" x14ac:dyDescent="0.25">
      <c r="A23" s="14" t="s">
        <v>15</v>
      </c>
      <c r="B23" s="13">
        <v>1442</v>
      </c>
      <c r="C23" s="13">
        <v>1773</v>
      </c>
      <c r="D23" s="13">
        <v>1483</v>
      </c>
      <c r="E23" s="13">
        <v>1826</v>
      </c>
      <c r="F23" s="13">
        <v>6524</v>
      </c>
      <c r="G23"/>
      <c r="H23"/>
    </row>
    <row r="24" spans="1:16" x14ac:dyDescent="0.25">
      <c r="A24" s="14" t="s">
        <v>31</v>
      </c>
      <c r="B24" s="13">
        <v>3070</v>
      </c>
      <c r="C24" s="13">
        <v>3648</v>
      </c>
      <c r="D24" s="13">
        <v>3086</v>
      </c>
      <c r="E24" s="13">
        <v>3722</v>
      </c>
      <c r="F24" s="13">
        <v>13526</v>
      </c>
      <c r="G24"/>
      <c r="H24"/>
    </row>
    <row r="25" spans="1:16" x14ac:dyDescent="0.25">
      <c r="A25" s="14" t="s">
        <v>27</v>
      </c>
      <c r="B25" s="13">
        <v>62302</v>
      </c>
      <c r="C25" s="13">
        <v>69102</v>
      </c>
      <c r="D25" s="13">
        <v>63613</v>
      </c>
      <c r="E25" s="13">
        <v>71175</v>
      </c>
      <c r="F25" s="13">
        <v>266192</v>
      </c>
      <c r="G25"/>
      <c r="H25"/>
    </row>
    <row r="26" spans="1:16" x14ac:dyDescent="0.25">
      <c r="A26" s="14" t="s">
        <v>18</v>
      </c>
      <c r="B26" s="13">
        <v>1877</v>
      </c>
      <c r="C26" s="13">
        <v>1932</v>
      </c>
      <c r="D26" s="13">
        <v>1891</v>
      </c>
      <c r="E26" s="13">
        <v>1943</v>
      </c>
      <c r="F26" s="13">
        <v>7643</v>
      </c>
      <c r="G26"/>
      <c r="H26"/>
    </row>
    <row r="27" spans="1:16" x14ac:dyDescent="0.25">
      <c r="A27" s="14" t="s">
        <v>20</v>
      </c>
      <c r="B27" s="13">
        <v>73638</v>
      </c>
      <c r="C27" s="13">
        <v>90624</v>
      </c>
      <c r="D27" s="13">
        <v>74564</v>
      </c>
      <c r="E27" s="13">
        <v>91867</v>
      </c>
      <c r="F27" s="13">
        <v>330693</v>
      </c>
      <c r="G27"/>
      <c r="H27"/>
    </row>
    <row r="28" spans="1:16" x14ac:dyDescent="0.25">
      <c r="A28" s="14" t="s">
        <v>32</v>
      </c>
      <c r="B28" s="13">
        <v>3264</v>
      </c>
      <c r="C28" s="13">
        <v>3740</v>
      </c>
      <c r="D28" s="13">
        <v>3295</v>
      </c>
      <c r="E28" s="13">
        <v>3738</v>
      </c>
      <c r="F28" s="13">
        <v>14037</v>
      </c>
      <c r="G28"/>
      <c r="H28"/>
    </row>
    <row r="29" spans="1:16" x14ac:dyDescent="0.25">
      <c r="A29" s="14" t="s">
        <v>4</v>
      </c>
      <c r="B29" s="13">
        <v>285</v>
      </c>
      <c r="C29" s="13">
        <v>322</v>
      </c>
      <c r="D29" s="13">
        <v>280</v>
      </c>
      <c r="E29" s="13">
        <v>330</v>
      </c>
      <c r="F29" s="13">
        <v>1217</v>
      </c>
      <c r="G29"/>
      <c r="H29"/>
      <c r="P29" s="19" t="s">
        <v>942</v>
      </c>
    </row>
    <row r="30" spans="1:16" x14ac:dyDescent="0.25">
      <c r="A30" s="14" t="s">
        <v>911</v>
      </c>
      <c r="B30" s="13">
        <v>147852</v>
      </c>
      <c r="C30" s="13">
        <v>173566</v>
      </c>
      <c r="D30" s="13">
        <v>150204</v>
      </c>
      <c r="E30" s="13">
        <v>176338</v>
      </c>
      <c r="F30" s="13">
        <v>647960</v>
      </c>
      <c r="G30"/>
      <c r="H30"/>
      <c r="P30" s="19" t="s">
        <v>941</v>
      </c>
    </row>
    <row r="31" spans="1:16" x14ac:dyDescent="0.25">
      <c r="A31"/>
      <c r="B31"/>
      <c r="C31"/>
      <c r="D31"/>
      <c r="E31"/>
      <c r="F31"/>
      <c r="G31"/>
      <c r="H31"/>
    </row>
    <row r="32" spans="1:16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21" x14ac:dyDescent="0.25">
      <c r="A49" s="14"/>
      <c r="B49" s="13"/>
      <c r="C49" s="13"/>
      <c r="D49" s="13"/>
      <c r="E49" s="13"/>
      <c r="F49" s="13"/>
      <c r="G49" s="13"/>
      <c r="H49" s="13"/>
    </row>
    <row r="50" spans="1:21" x14ac:dyDescent="0.25">
      <c r="A50" s="14"/>
      <c r="B50" s="13"/>
      <c r="C50" s="13"/>
      <c r="D50" s="13"/>
      <c r="E50" s="13"/>
      <c r="F50" s="13"/>
      <c r="G50" s="13"/>
      <c r="H50" s="13"/>
    </row>
    <row r="51" spans="1:21" x14ac:dyDescent="0.25">
      <c r="A51" s="14"/>
      <c r="B51" s="13"/>
      <c r="C51" s="13"/>
      <c r="D51" s="13"/>
      <c r="E51" s="13"/>
      <c r="F51" s="13"/>
      <c r="G51" s="13"/>
      <c r="H51" s="13"/>
    </row>
    <row r="52" spans="1:21" x14ac:dyDescent="0.25">
      <c r="A52" s="14"/>
      <c r="B52" s="13"/>
      <c r="C52" s="13"/>
      <c r="D52" s="13"/>
      <c r="E52" s="13"/>
      <c r="F52" s="13"/>
      <c r="G52" s="13"/>
      <c r="H52" s="13"/>
    </row>
    <row r="53" spans="1:21" x14ac:dyDescent="0.25">
      <c r="A53" s="14"/>
      <c r="B53" s="13"/>
      <c r="C53" s="13"/>
      <c r="D53" s="13"/>
      <c r="E53" s="13"/>
      <c r="F53" s="13"/>
      <c r="G53" s="13"/>
      <c r="H53" s="13"/>
    </row>
    <row r="54" spans="1:21" x14ac:dyDescent="0.25">
      <c r="A54" s="14"/>
      <c r="B54" s="13"/>
      <c r="C54" s="13"/>
      <c r="D54" s="13"/>
      <c r="E54" s="13"/>
      <c r="F54" s="13"/>
      <c r="G54" s="13"/>
      <c r="H54" s="13"/>
    </row>
    <row r="55" spans="1:21" x14ac:dyDescent="0.25">
      <c r="A55" s="14"/>
      <c r="B55" s="13"/>
      <c r="C55" s="13"/>
      <c r="D55" s="13"/>
      <c r="E55" s="13"/>
      <c r="F55" s="13"/>
      <c r="G55" s="13"/>
      <c r="H55" s="13"/>
    </row>
    <row r="56" spans="1:21" x14ac:dyDescent="0.25">
      <c r="A56" s="14"/>
      <c r="B56" s="13"/>
      <c r="C56" s="13"/>
      <c r="D56" s="13"/>
      <c r="E56" s="13"/>
      <c r="F56" s="13"/>
      <c r="G56" s="13"/>
      <c r="H56" s="13"/>
    </row>
    <row r="57" spans="1:21" x14ac:dyDescent="0.25">
      <c r="A57" s="14"/>
      <c r="B57" s="13"/>
      <c r="C57" s="13"/>
      <c r="D57" s="13"/>
      <c r="E57" s="13"/>
      <c r="F57" s="13"/>
      <c r="G57" s="13"/>
      <c r="H57" s="13"/>
    </row>
    <row r="58" spans="1:21" x14ac:dyDescent="0.25">
      <c r="A58" s="14"/>
      <c r="B58" s="13"/>
      <c r="C58" s="13"/>
      <c r="D58" s="13"/>
      <c r="E58" s="13"/>
      <c r="F58" s="13"/>
      <c r="G58" s="13"/>
      <c r="H58" s="13"/>
    </row>
    <row r="59" spans="1:21" x14ac:dyDescent="0.25">
      <c r="A59" s="14"/>
      <c r="B59" s="13"/>
      <c r="C59" s="13"/>
      <c r="D59" s="13"/>
      <c r="E59" s="13"/>
      <c r="F59" s="13"/>
      <c r="G59" s="13"/>
      <c r="H59" s="13"/>
    </row>
    <row r="60" spans="1:21" x14ac:dyDescent="0.25">
      <c r="A60" s="14"/>
      <c r="B60" s="13"/>
      <c r="C60" s="13"/>
      <c r="D60" s="13"/>
      <c r="E60" s="13"/>
      <c r="F60" s="13"/>
      <c r="G60" s="13"/>
      <c r="H60" s="13"/>
    </row>
    <row r="61" spans="1:21" x14ac:dyDescent="0.25">
      <c r="A61" s="14"/>
      <c r="B61" s="13"/>
      <c r="C61" s="13"/>
      <c r="D61" s="13"/>
      <c r="E61" s="13"/>
      <c r="F61" s="13"/>
      <c r="G61" s="13"/>
      <c r="H61" s="13"/>
    </row>
    <row r="62" spans="1:21" x14ac:dyDescent="0.25">
      <c r="B62" s="11" t="s">
        <v>916</v>
      </c>
      <c r="D62" s="11" t="s">
        <v>921</v>
      </c>
      <c r="F62" s="11" t="s">
        <v>911</v>
      </c>
    </row>
    <row r="63" spans="1:21" x14ac:dyDescent="0.25">
      <c r="A63" s="11" t="s">
        <v>912</v>
      </c>
      <c r="B63" s="11" t="s">
        <v>917</v>
      </c>
      <c r="C63" s="11" t="s">
        <v>918</v>
      </c>
      <c r="D63" s="11" t="s">
        <v>917</v>
      </c>
      <c r="E63" s="11" t="s">
        <v>918</v>
      </c>
      <c r="I63" s="11" t="s">
        <v>925</v>
      </c>
      <c r="K63" s="11" t="s">
        <v>947</v>
      </c>
      <c r="L63" s="11" t="s">
        <v>926</v>
      </c>
      <c r="N63" s="11" t="s">
        <v>947</v>
      </c>
      <c r="P63" s="17" t="s">
        <v>943</v>
      </c>
      <c r="Q63" s="17" t="s">
        <v>946</v>
      </c>
      <c r="R63" s="17" t="s">
        <v>950</v>
      </c>
      <c r="S63" s="17"/>
      <c r="T63" s="17" t="s">
        <v>948</v>
      </c>
      <c r="U63" s="11" t="s">
        <v>956</v>
      </c>
    </row>
    <row r="65" spans="1:21" x14ac:dyDescent="0.25">
      <c r="A65" s="11" t="s">
        <v>898</v>
      </c>
      <c r="B65" s="11">
        <v>509419</v>
      </c>
      <c r="C65" s="11">
        <v>576618</v>
      </c>
      <c r="D65" s="11">
        <v>530019</v>
      </c>
      <c r="E65" s="11">
        <v>596502</v>
      </c>
      <c r="F65" s="11">
        <v>2212558</v>
      </c>
      <c r="G65" s="15">
        <f>F65/$F$70</f>
        <v>0.61755892404377866</v>
      </c>
      <c r="I65" s="11">
        <f>D65-B65</f>
        <v>20600</v>
      </c>
      <c r="J65" s="20">
        <f>I65/B65</f>
        <v>4.0438224722674262E-2</v>
      </c>
      <c r="K65" s="15">
        <f>I65/$I70</f>
        <v>0.62036981268445457</v>
      </c>
      <c r="L65" s="16">
        <f>E65-C65</f>
        <v>19884</v>
      </c>
      <c r="M65" s="20">
        <f>L65/E65</f>
        <v>3.3334339197521552E-2</v>
      </c>
      <c r="N65" s="15">
        <f>L65/$I70</f>
        <v>0.59880744443775225</v>
      </c>
      <c r="O65" s="15"/>
      <c r="P65" s="11">
        <f>(C65*J65)</f>
        <v>23317.408263138987</v>
      </c>
      <c r="Q65" s="11">
        <f>L65-P65</f>
        <v>-3433.4082631389865</v>
      </c>
      <c r="R65" s="20">
        <f>Q65/ABS($Q$70)</f>
        <v>-0.26614315868034094</v>
      </c>
      <c r="T65" s="20">
        <f>N209/Q70</f>
        <v>0.21491140547605153</v>
      </c>
      <c r="U65" s="11" t="s">
        <v>957</v>
      </c>
    </row>
    <row r="66" spans="1:21" x14ac:dyDescent="0.25">
      <c r="A66" s="11" t="s">
        <v>899</v>
      </c>
      <c r="B66" s="11">
        <v>147852</v>
      </c>
      <c r="C66" s="11">
        <v>173566</v>
      </c>
      <c r="D66" s="11">
        <v>150204</v>
      </c>
      <c r="E66" s="11">
        <v>176338</v>
      </c>
      <c r="F66" s="11">
        <v>647960</v>
      </c>
      <c r="G66" s="15">
        <f>F66/$F$70</f>
        <v>0.18085558906180396</v>
      </c>
      <c r="I66" s="11">
        <f t="shared" ref="I66:I68" si="0">D66-B66</f>
        <v>2352</v>
      </c>
      <c r="J66" s="20">
        <f t="shared" ref="J66:J68" si="1">I66/B66</f>
        <v>1.5907799691583475E-2</v>
      </c>
      <c r="K66" s="15">
        <f t="shared" ref="K66:K68" si="2">I66/$I$70</f>
        <v>7.0830572788050356E-2</v>
      </c>
      <c r="L66" s="16">
        <f>E66-C66</f>
        <v>2772</v>
      </c>
      <c r="M66" s="20">
        <f>L66/E66</f>
        <v>1.5719810817861155E-2</v>
      </c>
      <c r="N66" s="15">
        <f t="shared" ref="N66:N68" si="3">L66/$I$70</f>
        <v>8.3478889357345057E-2</v>
      </c>
      <c r="O66" s="15"/>
      <c r="P66" s="11">
        <f>(C66*J66)</f>
        <v>2761.0531612693776</v>
      </c>
      <c r="Q66" s="11">
        <f>L66-P66</f>
        <v>10.946838730622403</v>
      </c>
      <c r="R66" s="20">
        <f t="shared" ref="R66:R68" si="4">Q66/ABS($Q$70)</f>
        <v>8.4855222975101317E-4</v>
      </c>
      <c r="T66" s="20"/>
    </row>
    <row r="67" spans="1:21" x14ac:dyDescent="0.25">
      <c r="A67" s="11" t="s">
        <v>905</v>
      </c>
      <c r="B67" s="11">
        <v>95736</v>
      </c>
      <c r="C67" s="11">
        <v>107338</v>
      </c>
      <c r="D67" s="11">
        <v>99778</v>
      </c>
      <c r="E67" s="11">
        <v>109811</v>
      </c>
      <c r="F67" s="11">
        <v>412663</v>
      </c>
      <c r="G67" s="15">
        <f>F67/$F$70</f>
        <v>0.11518058205600841</v>
      </c>
      <c r="I67" s="11">
        <f t="shared" si="0"/>
        <v>4042</v>
      </c>
      <c r="J67" s="20">
        <f t="shared" si="1"/>
        <v>4.2220272415810146E-2</v>
      </c>
      <c r="K67" s="15">
        <f t="shared" si="2"/>
        <v>0.12172498945973619</v>
      </c>
      <c r="L67" s="16">
        <f>E67-C67</f>
        <v>2473</v>
      </c>
      <c r="M67" s="20">
        <f>L67/E67</f>
        <v>2.252051251696096E-2</v>
      </c>
      <c r="N67" s="15">
        <f t="shared" si="3"/>
        <v>7.4474492561585254E-2</v>
      </c>
      <c r="O67" s="15"/>
      <c r="P67" s="11">
        <f>(C67*J67)</f>
        <v>4531.8396005682298</v>
      </c>
      <c r="Q67" s="11">
        <f>L67-P67</f>
        <v>-2058.8396005682298</v>
      </c>
      <c r="R67" s="20">
        <f>Q67/ABS($Q$70)</f>
        <v>-0.15959246105222616</v>
      </c>
      <c r="T67" s="20">
        <f>(N144-P144)/ABS(Q70)</f>
        <v>0.13490972084436212</v>
      </c>
      <c r="U67" s="17" t="s">
        <v>953</v>
      </c>
    </row>
    <row r="68" spans="1:21" x14ac:dyDescent="0.25">
      <c r="A68" s="11" t="s">
        <v>904</v>
      </c>
      <c r="B68" s="11">
        <v>69053</v>
      </c>
      <c r="C68" s="11">
        <v>82618</v>
      </c>
      <c r="D68" s="11">
        <v>75265</v>
      </c>
      <c r="E68" s="11">
        <v>82631</v>
      </c>
      <c r="F68" s="11">
        <v>309567</v>
      </c>
      <c r="G68" s="15">
        <f>F68/$F$70</f>
        <v>8.6404904838408958E-2</v>
      </c>
      <c r="I68" s="11">
        <f t="shared" si="0"/>
        <v>6212</v>
      </c>
      <c r="J68" s="20">
        <f t="shared" si="1"/>
        <v>8.9959885884755189E-2</v>
      </c>
      <c r="K68" s="15">
        <f t="shared" si="2"/>
        <v>0.18707462506775885</v>
      </c>
      <c r="L68" s="16">
        <f>E68-C68</f>
        <v>13</v>
      </c>
      <c r="M68" s="20">
        <f>L68/E68</f>
        <v>1.5732594304800862E-4</v>
      </c>
      <c r="N68" s="15">
        <f t="shared" si="3"/>
        <v>3.9149551285912182E-4</v>
      </c>
      <c r="O68" s="15"/>
      <c r="P68" s="11">
        <f>(C68*J68)</f>
        <v>7432.3058520267041</v>
      </c>
      <c r="Q68" s="11">
        <f>L68-P68</f>
        <v>-7419.3058520267041</v>
      </c>
      <c r="R68" s="20">
        <f t="shared" si="4"/>
        <v>-0.57511293249718387</v>
      </c>
      <c r="T68" s="20">
        <f>(M106-J104)/Q70</f>
        <v>0.51842522322899942</v>
      </c>
      <c r="U68" s="11" t="s">
        <v>949</v>
      </c>
    </row>
    <row r="69" spans="1:21" x14ac:dyDescent="0.25">
      <c r="J69" s="20"/>
      <c r="M69" s="21"/>
      <c r="R69" s="15"/>
      <c r="S69" s="15"/>
    </row>
    <row r="70" spans="1:21" x14ac:dyDescent="0.25">
      <c r="A70" s="11" t="s">
        <v>911</v>
      </c>
      <c r="B70" s="11">
        <v>822060</v>
      </c>
      <c r="C70" s="11">
        <v>940140</v>
      </c>
      <c r="D70" s="11">
        <v>855266</v>
      </c>
      <c r="E70" s="11">
        <v>965282</v>
      </c>
      <c r="F70" s="11">
        <v>3582748</v>
      </c>
      <c r="I70" s="11">
        <f>SUM(I65:I68)</f>
        <v>33206</v>
      </c>
      <c r="J70" s="20">
        <f>I70/B70</f>
        <v>4.0393645232708074E-2</v>
      </c>
      <c r="L70" s="11">
        <f>SUM(L65:L68)</f>
        <v>25142</v>
      </c>
      <c r="M70" s="20">
        <f>L70/C70</f>
        <v>2.6742825536622206E-2</v>
      </c>
      <c r="P70" s="11">
        <f>SUM(P65:P68)</f>
        <v>38042.606877003302</v>
      </c>
      <c r="Q70" s="11">
        <f>SUM(Q65:Q68)</f>
        <v>-12900.606877003298</v>
      </c>
      <c r="R70" s="15"/>
      <c r="S70" s="15"/>
      <c r="T70" s="15">
        <f>SUM(T65:T68)</f>
        <v>0.86824634954941304</v>
      </c>
    </row>
    <row r="71" spans="1:21" x14ac:dyDescent="0.25">
      <c r="B71" s="15">
        <f>B70/$F$70</f>
        <v>0.22944957334425978</v>
      </c>
      <c r="C71" s="15">
        <f>C70/$F$70</f>
        <v>0.26240751512526139</v>
      </c>
      <c r="D71" s="15">
        <f>D70/$F$70</f>
        <v>0.23871787800872402</v>
      </c>
      <c r="E71" s="15">
        <f>E70/$F$70</f>
        <v>0.26942503352175479</v>
      </c>
      <c r="J71" s="15"/>
      <c r="M71" s="15"/>
    </row>
    <row r="74" spans="1:21" ht="25" x14ac:dyDescent="0.5">
      <c r="A74" s="18" t="s">
        <v>904</v>
      </c>
      <c r="P74" s="68">
        <f>Q68/C70</f>
        <v>-7.891703205933907E-3</v>
      </c>
    </row>
    <row r="76" spans="1:21" x14ac:dyDescent="0.25">
      <c r="A76" s="11" t="s">
        <v>913</v>
      </c>
      <c r="B76" s="11" t="s">
        <v>923</v>
      </c>
    </row>
    <row r="77" spans="1:21" x14ac:dyDescent="0.25">
      <c r="B77" s="11" t="s">
        <v>916</v>
      </c>
      <c r="F77" s="11" t="s">
        <v>921</v>
      </c>
      <c r="H77" s="11" t="s">
        <v>911</v>
      </c>
    </row>
    <row r="78" spans="1:21" x14ac:dyDescent="0.25">
      <c r="A78" s="11" t="s">
        <v>912</v>
      </c>
      <c r="B78" s="11" t="s">
        <v>917</v>
      </c>
      <c r="C78" s="11" t="s">
        <v>918</v>
      </c>
      <c r="D78" s="11" t="s">
        <v>919</v>
      </c>
      <c r="E78" s="11" t="s">
        <v>920</v>
      </c>
      <c r="F78" s="11" t="s">
        <v>917</v>
      </c>
      <c r="G78" s="11" t="s">
        <v>918</v>
      </c>
    </row>
    <row r="79" spans="1:21" x14ac:dyDescent="0.25">
      <c r="A79" s="11" t="s">
        <v>8</v>
      </c>
      <c r="B79" s="11">
        <v>41282</v>
      </c>
      <c r="C79" s="11">
        <v>49071</v>
      </c>
      <c r="D79" s="11">
        <v>28827</v>
      </c>
      <c r="E79" s="11">
        <v>36607</v>
      </c>
      <c r="F79" s="11">
        <v>41985</v>
      </c>
      <c r="G79" s="11">
        <v>50429</v>
      </c>
      <c r="H79" s="11">
        <v>248201</v>
      </c>
      <c r="I79" s="15">
        <f t="shared" ref="I79:I89" si="5">H79/$H$91</f>
        <v>0.58364255447230173</v>
      </c>
    </row>
    <row r="80" spans="1:21" x14ac:dyDescent="0.25">
      <c r="A80" s="11" t="s">
        <v>50</v>
      </c>
      <c r="B80" s="11">
        <v>11480</v>
      </c>
      <c r="C80" s="11">
        <v>13176</v>
      </c>
      <c r="D80" s="11">
        <v>8078</v>
      </c>
      <c r="E80" s="11">
        <v>9778</v>
      </c>
      <c r="F80" s="11">
        <v>11595</v>
      </c>
      <c r="G80" s="11">
        <v>13523</v>
      </c>
      <c r="H80" s="11">
        <v>67630</v>
      </c>
      <c r="I80" s="15">
        <f t="shared" si="5"/>
        <v>0.15903137360027467</v>
      </c>
    </row>
    <row r="81" spans="1:16" x14ac:dyDescent="0.25">
      <c r="A81" s="11" t="s">
        <v>41</v>
      </c>
      <c r="B81" s="11">
        <v>4139</v>
      </c>
      <c r="C81" s="11">
        <v>4910</v>
      </c>
      <c r="D81" s="11">
        <v>2891</v>
      </c>
      <c r="E81" s="11">
        <v>3665</v>
      </c>
      <c r="F81" s="11">
        <v>4268</v>
      </c>
      <c r="G81" s="11">
        <v>4961</v>
      </c>
      <c r="H81" s="11">
        <v>24834</v>
      </c>
      <c r="I81" s="15">
        <f t="shared" si="5"/>
        <v>5.8396941179790343E-2</v>
      </c>
    </row>
    <row r="82" spans="1:16" x14ac:dyDescent="0.25">
      <c r="A82" s="11" t="s">
        <v>40</v>
      </c>
      <c r="B82" s="11">
        <v>4076</v>
      </c>
      <c r="C82" s="11">
        <v>4680</v>
      </c>
      <c r="D82" s="11">
        <v>2879</v>
      </c>
      <c r="E82" s="11">
        <v>3476</v>
      </c>
      <c r="F82" s="11">
        <v>4222</v>
      </c>
      <c r="G82" s="11">
        <v>4678</v>
      </c>
      <c r="H82" s="11">
        <v>24011</v>
      </c>
      <c r="I82" s="15">
        <f t="shared" si="5"/>
        <v>5.6461663633242565E-2</v>
      </c>
    </row>
    <row r="83" spans="1:16" x14ac:dyDescent="0.25">
      <c r="A83" s="11" t="s">
        <v>28</v>
      </c>
      <c r="B83" s="11">
        <v>2665</v>
      </c>
      <c r="C83" s="11">
        <v>3174</v>
      </c>
      <c r="D83" s="11">
        <v>1864</v>
      </c>
      <c r="E83" s="11">
        <v>2376</v>
      </c>
      <c r="F83" s="11">
        <v>2667</v>
      </c>
      <c r="G83" s="11">
        <v>3248</v>
      </c>
      <c r="H83" s="11">
        <v>15994</v>
      </c>
      <c r="I83" s="15">
        <f t="shared" si="5"/>
        <v>3.7609755868147167E-2</v>
      </c>
    </row>
    <row r="84" spans="1:16" x14ac:dyDescent="0.25">
      <c r="A84" s="11" t="s">
        <v>23</v>
      </c>
      <c r="B84" s="11">
        <v>884</v>
      </c>
      <c r="C84" s="11">
        <v>2418</v>
      </c>
      <c r="D84" s="11">
        <v>1623</v>
      </c>
      <c r="E84" s="11">
        <v>1781</v>
      </c>
      <c r="F84" s="11">
        <v>2315</v>
      </c>
      <c r="G84" s="11">
        <v>2453</v>
      </c>
      <c r="H84" s="11">
        <v>11474</v>
      </c>
      <c r="I84" s="15">
        <f t="shared" si="5"/>
        <v>2.6981014057216493E-2</v>
      </c>
    </row>
    <row r="85" spans="1:16" x14ac:dyDescent="0.25">
      <c r="A85" s="11" t="s">
        <v>44</v>
      </c>
      <c r="D85" s="11">
        <v>1249</v>
      </c>
      <c r="E85" s="11">
        <v>3569</v>
      </c>
      <c r="F85" s="11">
        <v>4809</v>
      </c>
      <c r="H85" s="11">
        <v>9627</v>
      </c>
      <c r="I85" s="15">
        <f t="shared" si="5"/>
        <v>2.2637809162351679E-2</v>
      </c>
      <c r="L85" s="17" t="s">
        <v>929</v>
      </c>
    </row>
    <row r="86" spans="1:16" x14ac:dyDescent="0.25">
      <c r="A86" s="11" t="s">
        <v>14</v>
      </c>
      <c r="B86" s="11">
        <v>1324</v>
      </c>
      <c r="C86" s="11">
        <v>1619</v>
      </c>
      <c r="D86" s="11">
        <v>913</v>
      </c>
      <c r="E86" s="11">
        <v>1211</v>
      </c>
      <c r="F86" s="11">
        <v>1336</v>
      </c>
      <c r="G86" s="11">
        <v>1636</v>
      </c>
      <c r="H86" s="11">
        <v>8039</v>
      </c>
      <c r="I86" s="15">
        <f t="shared" si="5"/>
        <v>1.8903640579219397E-2</v>
      </c>
    </row>
    <row r="87" spans="1:16" x14ac:dyDescent="0.25">
      <c r="A87" s="11" t="s">
        <v>16</v>
      </c>
      <c r="B87" s="11">
        <v>1639</v>
      </c>
      <c r="C87" s="11">
        <v>1879</v>
      </c>
      <c r="D87" s="11">
        <v>1153</v>
      </c>
      <c r="E87" s="11">
        <v>1402</v>
      </c>
      <c r="F87" s="11">
        <v>483</v>
      </c>
      <c r="H87" s="11">
        <v>6556</v>
      </c>
      <c r="I87" s="15">
        <f t="shared" si="5"/>
        <v>1.5416378608951658E-2</v>
      </c>
    </row>
    <row r="88" spans="1:16" x14ac:dyDescent="0.25">
      <c r="A88" s="11" t="s">
        <v>11</v>
      </c>
      <c r="B88" s="11">
        <v>982</v>
      </c>
      <c r="C88" s="11">
        <v>1079</v>
      </c>
      <c r="D88" s="11">
        <v>691</v>
      </c>
      <c r="E88" s="11">
        <v>806</v>
      </c>
      <c r="F88" s="11">
        <v>996</v>
      </c>
      <c r="G88" s="11">
        <v>1088</v>
      </c>
      <c r="H88" s="11">
        <v>5642</v>
      </c>
      <c r="I88" s="15">
        <f t="shared" si="5"/>
        <v>1.3267115331254615E-2</v>
      </c>
    </row>
    <row r="89" spans="1:16" x14ac:dyDescent="0.25">
      <c r="A89" s="11" t="s">
        <v>6</v>
      </c>
      <c r="B89" s="11">
        <v>582</v>
      </c>
      <c r="C89" s="11">
        <v>612</v>
      </c>
      <c r="D89" s="11">
        <v>406</v>
      </c>
      <c r="E89" s="11">
        <v>450</v>
      </c>
      <c r="F89" s="11">
        <v>589</v>
      </c>
      <c r="G89" s="11">
        <v>615</v>
      </c>
      <c r="H89" s="11">
        <v>3254</v>
      </c>
      <c r="I89" s="15">
        <f t="shared" si="5"/>
        <v>7.6517535072496484E-3</v>
      </c>
    </row>
    <row r="91" spans="1:16" x14ac:dyDescent="0.25">
      <c r="A91" s="11" t="s">
        <v>911</v>
      </c>
      <c r="B91" s="11">
        <v>69053</v>
      </c>
      <c r="C91" s="11">
        <v>82618</v>
      </c>
      <c r="D91" s="11">
        <v>50574</v>
      </c>
      <c r="E91" s="11">
        <v>65121</v>
      </c>
      <c r="F91" s="11">
        <v>75265</v>
      </c>
      <c r="G91" s="11">
        <v>82631</v>
      </c>
      <c r="H91" s="11">
        <v>425262</v>
      </c>
    </row>
    <row r="94" spans="1:16" x14ac:dyDescent="0.25">
      <c r="A94" s="11" t="s">
        <v>913</v>
      </c>
      <c r="B94" s="11" t="s">
        <v>923</v>
      </c>
    </row>
    <row r="95" spans="1:16" x14ac:dyDescent="0.25">
      <c r="B95" s="11" t="s">
        <v>916</v>
      </c>
      <c r="D95" s="11" t="s">
        <v>921</v>
      </c>
      <c r="G95" s="11" t="s">
        <v>911</v>
      </c>
      <c r="H95" s="17" t="s">
        <v>924</v>
      </c>
      <c r="J95" s="17" t="s">
        <v>930</v>
      </c>
      <c r="L95" s="17" t="s">
        <v>934</v>
      </c>
    </row>
    <row r="96" spans="1:16" x14ac:dyDescent="0.25">
      <c r="A96" s="11" t="s">
        <v>912</v>
      </c>
      <c r="B96" s="11" t="s">
        <v>917</v>
      </c>
      <c r="C96" s="11" t="s">
        <v>918</v>
      </c>
      <c r="D96" s="11" t="s">
        <v>917</v>
      </c>
      <c r="E96" s="15" t="s">
        <v>918</v>
      </c>
      <c r="J96" s="17" t="s">
        <v>927</v>
      </c>
      <c r="K96" s="17" t="s">
        <v>924</v>
      </c>
      <c r="M96" s="17" t="s">
        <v>928</v>
      </c>
      <c r="N96" s="17" t="s">
        <v>924</v>
      </c>
      <c r="O96" s="17"/>
      <c r="P96" s="17" t="s">
        <v>937</v>
      </c>
    </row>
    <row r="97" spans="1:20" x14ac:dyDescent="0.25">
      <c r="A97" s="11" t="s">
        <v>8</v>
      </c>
      <c r="B97" s="11">
        <v>41282</v>
      </c>
      <c r="C97" s="11">
        <v>49071</v>
      </c>
      <c r="D97" s="11">
        <v>41985</v>
      </c>
      <c r="E97" s="11">
        <v>50429</v>
      </c>
      <c r="G97" s="11">
        <v>182767</v>
      </c>
      <c r="H97" s="15">
        <f t="shared" ref="H97:H107" si="6">G97/$G$109</f>
        <v>0.59039561710389032</v>
      </c>
      <c r="J97" s="11">
        <f t="shared" ref="J97:J107" si="7">D97-B97</f>
        <v>703</v>
      </c>
      <c r="K97" s="15">
        <f t="shared" ref="K97:K107" si="8">J97/B97</f>
        <v>1.7029213700886586E-2</v>
      </c>
      <c r="L97" s="11">
        <f>C97*$J$68</f>
        <v>4414.421560250822</v>
      </c>
      <c r="M97" s="11">
        <f>E97-C97</f>
        <v>1358</v>
      </c>
      <c r="N97" s="15">
        <f t="shared" ref="N97:N107" si="9">M97/E97</f>
        <v>2.6928949612326242E-2</v>
      </c>
      <c r="O97" s="15"/>
      <c r="P97" s="15">
        <f>M97/$M$109</f>
        <v>0.35973509933774833</v>
      </c>
      <c r="R97" s="15"/>
      <c r="S97" s="15"/>
      <c r="T97" s="17"/>
    </row>
    <row r="98" spans="1:20" x14ac:dyDescent="0.25">
      <c r="A98" s="11" t="s">
        <v>50</v>
      </c>
      <c r="B98" s="11">
        <v>11480</v>
      </c>
      <c r="C98" s="11">
        <v>13176</v>
      </c>
      <c r="D98" s="11">
        <v>11595</v>
      </c>
      <c r="E98" s="11">
        <v>13523</v>
      </c>
      <c r="G98" s="11">
        <v>49774</v>
      </c>
      <c r="H98" s="15">
        <f t="shared" si="6"/>
        <v>0.16078587187910856</v>
      </c>
      <c r="J98" s="11">
        <f t="shared" si="7"/>
        <v>115</v>
      </c>
      <c r="K98" s="15">
        <f t="shared" si="8"/>
        <v>1.0017421602787456E-2</v>
      </c>
      <c r="L98" s="11">
        <f t="shared" ref="L98:L107" si="10">C98*$J$68</f>
        <v>1185.3114564175344</v>
      </c>
      <c r="M98" s="11">
        <f t="shared" ref="M98:M107" si="11">E98-C98</f>
        <v>347</v>
      </c>
      <c r="N98" s="15">
        <f t="shared" si="9"/>
        <v>2.5659986689344081E-2</v>
      </c>
      <c r="O98" s="15"/>
      <c r="P98" s="15">
        <f t="shared" ref="P98:P107" si="12">M98/$M$109</f>
        <v>9.1920529801324508E-2</v>
      </c>
    </row>
    <row r="99" spans="1:20" x14ac:dyDescent="0.25">
      <c r="A99" s="11" t="s">
        <v>41</v>
      </c>
      <c r="B99" s="11">
        <v>4139</v>
      </c>
      <c r="C99" s="11">
        <v>4910</v>
      </c>
      <c r="D99" s="11">
        <v>4268</v>
      </c>
      <c r="E99" s="11">
        <v>4961</v>
      </c>
      <c r="G99" s="11">
        <v>18278</v>
      </c>
      <c r="H99" s="15">
        <f t="shared" si="6"/>
        <v>5.9043761124409254E-2</v>
      </c>
      <c r="J99" s="11">
        <f t="shared" si="7"/>
        <v>129</v>
      </c>
      <c r="K99" s="15">
        <f t="shared" si="8"/>
        <v>3.1166948538294274E-2</v>
      </c>
      <c r="L99" s="11">
        <f t="shared" si="10"/>
        <v>441.703039694148</v>
      </c>
      <c r="M99" s="11">
        <f t="shared" si="11"/>
        <v>51</v>
      </c>
      <c r="N99" s="15">
        <f t="shared" si="9"/>
        <v>1.0280185446482563E-2</v>
      </c>
      <c r="O99" s="15"/>
      <c r="P99" s="15">
        <f t="shared" si="12"/>
        <v>1.3509933774834438E-2</v>
      </c>
    </row>
    <row r="100" spans="1:20" x14ac:dyDescent="0.25">
      <c r="A100" s="11" t="s">
        <v>40</v>
      </c>
      <c r="B100" s="11">
        <v>4076</v>
      </c>
      <c r="C100" s="11">
        <v>4680</v>
      </c>
      <c r="D100" s="11">
        <v>4222</v>
      </c>
      <c r="E100" s="11">
        <v>4678</v>
      </c>
      <c r="G100" s="11">
        <v>17656</v>
      </c>
      <c r="H100" s="15">
        <f t="shared" si="6"/>
        <v>5.7034503031653888E-2</v>
      </c>
      <c r="J100" s="11">
        <f t="shared" si="7"/>
        <v>146</v>
      </c>
      <c r="K100" s="15">
        <f t="shared" si="8"/>
        <v>3.5819430814524045E-2</v>
      </c>
      <c r="L100" s="11">
        <f t="shared" si="10"/>
        <v>421.01226594065429</v>
      </c>
      <c r="M100" s="11">
        <f t="shared" si="11"/>
        <v>-2</v>
      </c>
      <c r="N100" s="15">
        <f t="shared" si="9"/>
        <v>-4.2753313381787086E-4</v>
      </c>
      <c r="O100" s="15"/>
      <c r="P100" s="15">
        <f t="shared" si="12"/>
        <v>-5.2980132450331126E-4</v>
      </c>
    </row>
    <row r="101" spans="1:20" x14ac:dyDescent="0.25">
      <c r="A101" s="11" t="s">
        <v>28</v>
      </c>
      <c r="B101" s="11">
        <v>2665</v>
      </c>
      <c r="C101" s="11">
        <v>3174</v>
      </c>
      <c r="D101" s="11">
        <v>2667</v>
      </c>
      <c r="E101" s="11">
        <v>3248</v>
      </c>
      <c r="G101" s="11">
        <v>11754</v>
      </c>
      <c r="H101" s="15">
        <f t="shared" si="6"/>
        <v>3.7969163379817615E-2</v>
      </c>
      <c r="J101" s="11">
        <f t="shared" si="7"/>
        <v>2</v>
      </c>
      <c r="K101" s="15">
        <f t="shared" si="8"/>
        <v>7.5046904315196998E-4</v>
      </c>
      <c r="L101" s="11">
        <f t="shared" si="10"/>
        <v>285.53267779821294</v>
      </c>
      <c r="M101" s="11">
        <f t="shared" si="11"/>
        <v>74</v>
      </c>
      <c r="N101" s="15">
        <f t="shared" si="9"/>
        <v>2.2783251231527094E-2</v>
      </c>
      <c r="O101" s="15"/>
      <c r="P101" s="15">
        <f t="shared" si="12"/>
        <v>1.9602649006622518E-2</v>
      </c>
    </row>
    <row r="102" spans="1:20" x14ac:dyDescent="0.25">
      <c r="A102" s="11" t="s">
        <v>23</v>
      </c>
      <c r="B102" s="11">
        <v>884</v>
      </c>
      <c r="C102" s="11">
        <v>2418</v>
      </c>
      <c r="D102" s="11">
        <v>2315</v>
      </c>
      <c r="E102" s="11">
        <v>2453</v>
      </c>
      <c r="G102" s="11">
        <v>8070</v>
      </c>
      <c r="H102" s="15">
        <f t="shared" si="6"/>
        <v>2.6068670110186164E-2</v>
      </c>
      <c r="J102" s="11">
        <f t="shared" si="7"/>
        <v>1431</v>
      </c>
      <c r="K102" s="15">
        <f t="shared" si="8"/>
        <v>1.6187782805429864</v>
      </c>
      <c r="L102" s="11">
        <f t="shared" si="10"/>
        <v>217.52300406933804</v>
      </c>
      <c r="M102" s="11">
        <f t="shared" si="11"/>
        <v>35</v>
      </c>
      <c r="N102" s="15">
        <f t="shared" si="9"/>
        <v>1.4268242967794538E-2</v>
      </c>
      <c r="O102" s="15"/>
      <c r="P102" s="15">
        <f t="shared" si="12"/>
        <v>9.2715231788079479E-3</v>
      </c>
      <c r="Q102" s="17" t="s">
        <v>945</v>
      </c>
    </row>
    <row r="103" spans="1:20" x14ac:dyDescent="0.25">
      <c r="A103" s="11" t="s">
        <v>14</v>
      </c>
      <c r="B103" s="11">
        <v>1324</v>
      </c>
      <c r="C103" s="11">
        <v>1619</v>
      </c>
      <c r="D103" s="11">
        <v>1336</v>
      </c>
      <c r="E103" s="11">
        <v>1636</v>
      </c>
      <c r="G103" s="11">
        <v>5915</v>
      </c>
      <c r="H103" s="15">
        <f t="shared" si="6"/>
        <v>1.9107333792038557E-2</v>
      </c>
      <c r="J103" s="11">
        <f t="shared" si="7"/>
        <v>12</v>
      </c>
      <c r="K103" s="15">
        <f t="shared" si="8"/>
        <v>9.0634441087613302E-3</v>
      </c>
      <c r="L103" s="11">
        <f t="shared" si="10"/>
        <v>145.64505524741864</v>
      </c>
      <c r="M103" s="11">
        <f t="shared" si="11"/>
        <v>17</v>
      </c>
      <c r="N103" s="15">
        <f t="shared" si="9"/>
        <v>1.0391198044009779E-2</v>
      </c>
      <c r="O103" s="15"/>
      <c r="P103" s="15">
        <f t="shared" si="12"/>
        <v>4.5033112582781457E-3</v>
      </c>
    </row>
    <row r="104" spans="1:20" x14ac:dyDescent="0.25">
      <c r="A104" s="11" t="s">
        <v>44</v>
      </c>
      <c r="B104" s="11">
        <v>0</v>
      </c>
      <c r="C104" s="11">
        <v>0</v>
      </c>
      <c r="D104" s="11">
        <v>4809</v>
      </c>
      <c r="E104" s="11">
        <v>0</v>
      </c>
      <c r="G104" s="11">
        <v>4809</v>
      </c>
      <c r="H104" s="15">
        <f t="shared" si="6"/>
        <v>1.5534601556367442E-2</v>
      </c>
      <c r="J104" s="11">
        <f t="shared" si="7"/>
        <v>4809</v>
      </c>
      <c r="K104" s="15" t="e">
        <f t="shared" si="8"/>
        <v>#DIV/0!</v>
      </c>
      <c r="L104" s="11">
        <f t="shared" si="10"/>
        <v>0</v>
      </c>
      <c r="M104" s="11">
        <f>E104-C104</f>
        <v>0</v>
      </c>
      <c r="N104" s="15" t="e">
        <f t="shared" si="9"/>
        <v>#DIV/0!</v>
      </c>
      <c r="O104" s="15"/>
      <c r="P104" s="15">
        <f t="shared" si="12"/>
        <v>0</v>
      </c>
      <c r="Q104" s="17" t="s">
        <v>931</v>
      </c>
    </row>
    <row r="105" spans="1:20" x14ac:dyDescent="0.25">
      <c r="A105" s="11" t="s">
        <v>11</v>
      </c>
      <c r="B105" s="11">
        <v>982</v>
      </c>
      <c r="C105" s="11">
        <v>1079</v>
      </c>
      <c r="D105" s="11">
        <v>996</v>
      </c>
      <c r="E105" s="11">
        <v>1088</v>
      </c>
      <c r="G105" s="11">
        <v>4145</v>
      </c>
      <c r="H105" s="15">
        <f t="shared" si="6"/>
        <v>1.3389670087573934E-2</v>
      </c>
      <c r="J105" s="11">
        <f t="shared" si="7"/>
        <v>14</v>
      </c>
      <c r="K105" s="15">
        <f t="shared" si="8"/>
        <v>1.4256619144602852E-2</v>
      </c>
      <c r="L105" s="11">
        <f t="shared" si="10"/>
        <v>97.066716869650847</v>
      </c>
      <c r="M105" s="11">
        <f t="shared" si="11"/>
        <v>9</v>
      </c>
      <c r="N105" s="15">
        <f t="shared" si="9"/>
        <v>8.2720588235294119E-3</v>
      </c>
      <c r="O105" s="15"/>
      <c r="P105" s="15">
        <f t="shared" si="12"/>
        <v>2.3841059602649007E-3</v>
      </c>
    </row>
    <row r="106" spans="1:20" x14ac:dyDescent="0.25">
      <c r="A106" s="11" t="s">
        <v>16</v>
      </c>
      <c r="B106" s="11">
        <v>1639</v>
      </c>
      <c r="C106" s="11">
        <v>1879</v>
      </c>
      <c r="D106" s="11">
        <v>483</v>
      </c>
      <c r="E106" s="11">
        <v>0</v>
      </c>
      <c r="G106" s="11">
        <v>4001</v>
      </c>
      <c r="H106" s="15">
        <f t="shared" si="6"/>
        <v>1.2924504226871728E-2</v>
      </c>
      <c r="J106" s="11">
        <f t="shared" si="7"/>
        <v>-1156</v>
      </c>
      <c r="K106" s="15">
        <f t="shared" si="8"/>
        <v>-0.70530811470408783</v>
      </c>
      <c r="L106" s="11">
        <f t="shared" si="10"/>
        <v>169.03462557745499</v>
      </c>
      <c r="M106" s="11">
        <f t="shared" si="11"/>
        <v>-1879</v>
      </c>
      <c r="N106" s="15" t="e">
        <f t="shared" si="9"/>
        <v>#DIV/0!</v>
      </c>
      <c r="O106" s="15"/>
      <c r="P106" s="15">
        <f t="shared" si="12"/>
        <v>-0.49774834437086091</v>
      </c>
      <c r="Q106" s="17" t="s">
        <v>932</v>
      </c>
    </row>
    <row r="107" spans="1:20" x14ac:dyDescent="0.25">
      <c r="A107" s="11" t="s">
        <v>6</v>
      </c>
      <c r="B107" s="11">
        <v>582</v>
      </c>
      <c r="C107" s="11">
        <v>612</v>
      </c>
      <c r="D107" s="11">
        <v>589</v>
      </c>
      <c r="E107" s="11">
        <v>615</v>
      </c>
      <c r="G107" s="11">
        <v>2398</v>
      </c>
      <c r="H107" s="15">
        <f t="shared" si="6"/>
        <v>7.7463037080825799E-3</v>
      </c>
      <c r="J107" s="11">
        <f t="shared" si="7"/>
        <v>7</v>
      </c>
      <c r="K107" s="15">
        <f t="shared" si="8"/>
        <v>1.2027491408934709E-2</v>
      </c>
      <c r="L107" s="11">
        <f t="shared" si="10"/>
        <v>55.055450161470176</v>
      </c>
      <c r="M107" s="11">
        <f t="shared" si="11"/>
        <v>3</v>
      </c>
      <c r="N107" s="15">
        <f t="shared" si="9"/>
        <v>4.8780487804878049E-3</v>
      </c>
      <c r="O107" s="15"/>
      <c r="P107" s="15">
        <f t="shared" si="12"/>
        <v>7.9470198675496689E-4</v>
      </c>
    </row>
    <row r="109" spans="1:20" x14ac:dyDescent="0.25">
      <c r="A109" s="11" t="s">
        <v>911</v>
      </c>
      <c r="B109" s="11">
        <v>69053</v>
      </c>
      <c r="C109" s="11">
        <v>82618</v>
      </c>
      <c r="D109" s="11">
        <v>75265</v>
      </c>
      <c r="E109" s="11">
        <v>82631</v>
      </c>
      <c r="G109" s="11">
        <v>309567</v>
      </c>
      <c r="I109" s="17"/>
      <c r="J109" s="11">
        <f>SUM(J97:J107)</f>
        <v>6212</v>
      </c>
      <c r="L109" s="17">
        <f>SUM(L97:L107)</f>
        <v>7432.305852026705</v>
      </c>
      <c r="M109" s="11" cm="1">
        <f t="array" ref="M109">SUM(ABS(M97:M107))</f>
        <v>3775</v>
      </c>
    </row>
    <row r="116" spans="1:10" ht="25" x14ac:dyDescent="0.5">
      <c r="A116" s="18" t="s">
        <v>905</v>
      </c>
    </row>
    <row r="119" spans="1:10" x14ac:dyDescent="0.25">
      <c r="A119" s="11" t="s">
        <v>913</v>
      </c>
      <c r="B119" s="11" t="s">
        <v>923</v>
      </c>
    </row>
    <row r="120" spans="1:10" x14ac:dyDescent="0.25">
      <c r="B120" s="11" t="s">
        <v>916</v>
      </c>
      <c r="F120" s="11" t="s">
        <v>921</v>
      </c>
      <c r="I120" s="11" t="s">
        <v>911</v>
      </c>
    </row>
    <row r="121" spans="1:10" x14ac:dyDescent="0.25">
      <c r="A121" s="11" t="s">
        <v>912</v>
      </c>
      <c r="B121" s="11" t="s">
        <v>917</v>
      </c>
      <c r="C121" s="11" t="s">
        <v>918</v>
      </c>
      <c r="D121" s="11" t="s">
        <v>919</v>
      </c>
      <c r="E121" s="11" t="s">
        <v>920</v>
      </c>
      <c r="F121" s="11" t="s">
        <v>917</v>
      </c>
      <c r="G121" s="11" t="s">
        <v>918</v>
      </c>
    </row>
    <row r="122" spans="1:10" x14ac:dyDescent="0.25">
      <c r="A122" s="11" t="s">
        <v>43</v>
      </c>
      <c r="B122" s="11">
        <v>45887</v>
      </c>
      <c r="C122" s="11">
        <v>52686</v>
      </c>
      <c r="D122" s="11">
        <v>32292</v>
      </c>
      <c r="E122" s="11">
        <v>39086</v>
      </c>
      <c r="F122" s="11">
        <v>47835</v>
      </c>
      <c r="G122" s="11">
        <v>53170</v>
      </c>
      <c r="I122" s="11">
        <v>270956</v>
      </c>
      <c r="J122" s="15">
        <f>I122/$I$137</f>
        <v>0.48212382452113417</v>
      </c>
    </row>
    <row r="123" spans="1:10" x14ac:dyDescent="0.25">
      <c r="A123" s="11" t="s">
        <v>53</v>
      </c>
      <c r="B123" s="11">
        <v>28263</v>
      </c>
      <c r="C123" s="11">
        <v>29249</v>
      </c>
      <c r="D123" s="11">
        <v>20329</v>
      </c>
      <c r="E123" s="11">
        <v>21319</v>
      </c>
      <c r="F123" s="11">
        <v>28252</v>
      </c>
      <c r="G123" s="11">
        <v>29896</v>
      </c>
      <c r="I123" s="11">
        <v>157308</v>
      </c>
      <c r="J123" s="15">
        <f t="shared" ref="J123:J135" si="13">I123/$I$137</f>
        <v>0.27990498305175221</v>
      </c>
    </row>
    <row r="124" spans="1:10" x14ac:dyDescent="0.25">
      <c r="A124" s="11" t="s">
        <v>42</v>
      </c>
      <c r="B124" s="11">
        <v>4269</v>
      </c>
      <c r="C124" s="11">
        <v>5070</v>
      </c>
      <c r="D124" s="11">
        <v>2987</v>
      </c>
      <c r="E124" s="11">
        <v>3779</v>
      </c>
      <c r="F124" s="11">
        <v>4356</v>
      </c>
      <c r="G124" s="11">
        <v>5246</v>
      </c>
      <c r="I124" s="11">
        <v>25707</v>
      </c>
      <c r="J124" s="15">
        <f t="shared" si="13"/>
        <v>4.5741585928950813E-2</v>
      </c>
    </row>
    <row r="125" spans="1:10" x14ac:dyDescent="0.25">
      <c r="A125" s="11" t="s">
        <v>39</v>
      </c>
      <c r="B125" s="11">
        <v>4018</v>
      </c>
      <c r="C125" s="11">
        <v>4449</v>
      </c>
      <c r="D125" s="11">
        <v>2852</v>
      </c>
      <c r="E125" s="11">
        <v>3278</v>
      </c>
      <c r="F125" s="11">
        <v>4071</v>
      </c>
      <c r="G125" s="11">
        <v>4522</v>
      </c>
      <c r="I125" s="11">
        <v>23190</v>
      </c>
      <c r="J125" s="15">
        <f t="shared" si="13"/>
        <v>4.1262978087383564E-2</v>
      </c>
    </row>
    <row r="126" spans="1:10" x14ac:dyDescent="0.25">
      <c r="A126" s="11" t="s">
        <v>30</v>
      </c>
      <c r="B126" s="11">
        <v>3050</v>
      </c>
      <c r="C126" s="11">
        <v>3385</v>
      </c>
      <c r="D126" s="11">
        <v>2165</v>
      </c>
      <c r="E126" s="11">
        <v>2490</v>
      </c>
      <c r="F126" s="11">
        <v>3081</v>
      </c>
      <c r="G126" s="11">
        <v>3483</v>
      </c>
      <c r="I126" s="11">
        <v>17654</v>
      </c>
      <c r="J126" s="15">
        <f t="shared" si="13"/>
        <v>3.1412531916975829E-2</v>
      </c>
    </row>
    <row r="127" spans="1:10" x14ac:dyDescent="0.25">
      <c r="A127" s="11" t="s">
        <v>29</v>
      </c>
      <c r="B127" s="11">
        <v>2911</v>
      </c>
      <c r="C127" s="11">
        <v>3228</v>
      </c>
      <c r="D127" s="11">
        <v>2065</v>
      </c>
      <c r="E127" s="11">
        <v>2382</v>
      </c>
      <c r="F127" s="11">
        <v>3001</v>
      </c>
      <c r="G127" s="11">
        <v>3255</v>
      </c>
      <c r="I127" s="11">
        <v>16842</v>
      </c>
      <c r="J127" s="15">
        <f t="shared" si="13"/>
        <v>2.9967704913657352E-2</v>
      </c>
    </row>
    <row r="128" spans="1:10" x14ac:dyDescent="0.25">
      <c r="A128" s="11" t="s">
        <v>25</v>
      </c>
      <c r="B128" s="11">
        <v>1725</v>
      </c>
      <c r="C128" s="11">
        <v>2813</v>
      </c>
      <c r="D128" s="11">
        <v>1724</v>
      </c>
      <c r="E128" s="11">
        <v>2087</v>
      </c>
      <c r="F128" s="11">
        <v>2487</v>
      </c>
      <c r="G128" s="11">
        <v>2885</v>
      </c>
      <c r="I128" s="11">
        <v>13721</v>
      </c>
      <c r="J128" s="15">
        <f t="shared" si="13"/>
        <v>2.441437353760198E-2</v>
      </c>
    </row>
    <row r="129" spans="1:25" x14ac:dyDescent="0.25">
      <c r="A129" s="11" t="s">
        <v>24</v>
      </c>
      <c r="B129" s="11">
        <v>2272</v>
      </c>
      <c r="C129" s="11">
        <v>2699</v>
      </c>
      <c r="D129" s="11">
        <v>1590</v>
      </c>
      <c r="E129" s="11">
        <v>2014</v>
      </c>
      <c r="F129" s="11">
        <v>2351</v>
      </c>
      <c r="G129" s="11">
        <v>2772</v>
      </c>
      <c r="I129" s="11">
        <v>13698</v>
      </c>
      <c r="J129" s="15">
        <f t="shared" si="13"/>
        <v>2.4373448634798622E-2</v>
      </c>
    </row>
    <row r="130" spans="1:25" x14ac:dyDescent="0.25">
      <c r="A130" s="11" t="s">
        <v>13</v>
      </c>
      <c r="B130" s="11">
        <v>1182</v>
      </c>
      <c r="C130" s="11">
        <v>1455</v>
      </c>
      <c r="D130" s="11">
        <v>823</v>
      </c>
      <c r="E130" s="11">
        <v>1096</v>
      </c>
      <c r="F130" s="11">
        <v>1193</v>
      </c>
      <c r="G130" s="11">
        <v>1459</v>
      </c>
      <c r="I130" s="11">
        <v>7208</v>
      </c>
      <c r="J130" s="15">
        <f t="shared" si="13"/>
        <v>1.2825508669851693E-2</v>
      </c>
    </row>
    <row r="131" spans="1:25" x14ac:dyDescent="0.25">
      <c r="A131" s="11" t="s">
        <v>10</v>
      </c>
      <c r="B131" s="11">
        <v>858</v>
      </c>
      <c r="C131" s="11">
        <v>907</v>
      </c>
      <c r="D131" s="11">
        <v>622</v>
      </c>
      <c r="E131" s="11">
        <v>676</v>
      </c>
      <c r="F131" s="11">
        <v>871</v>
      </c>
      <c r="G131" s="11">
        <v>921</v>
      </c>
      <c r="I131" s="11">
        <v>4855</v>
      </c>
      <c r="J131" s="15">
        <f t="shared" si="13"/>
        <v>8.6387131787083737E-3</v>
      </c>
    </row>
    <row r="132" spans="1:25" x14ac:dyDescent="0.25">
      <c r="A132" s="11" t="s">
        <v>12</v>
      </c>
      <c r="D132" s="11">
        <v>811</v>
      </c>
      <c r="E132" s="11">
        <v>896</v>
      </c>
      <c r="F132" s="11">
        <v>1132</v>
      </c>
      <c r="G132" s="11">
        <v>1254</v>
      </c>
      <c r="I132" s="11">
        <v>4093</v>
      </c>
      <c r="J132" s="15">
        <f t="shared" si="13"/>
        <v>7.282853355397194E-3</v>
      </c>
    </row>
    <row r="133" spans="1:25" x14ac:dyDescent="0.25">
      <c r="A133" s="11" t="s">
        <v>9</v>
      </c>
      <c r="B133" s="11">
        <v>705</v>
      </c>
      <c r="C133" s="11">
        <v>782</v>
      </c>
      <c r="D133" s="11">
        <v>503</v>
      </c>
      <c r="E133" s="11">
        <v>578</v>
      </c>
      <c r="F133" s="11">
        <v>716</v>
      </c>
      <c r="G133" s="11">
        <v>779</v>
      </c>
      <c r="I133" s="11">
        <v>4063</v>
      </c>
      <c r="J133" s="15">
        <f t="shared" si="13"/>
        <v>7.2294730473928164E-3</v>
      </c>
    </row>
    <row r="134" spans="1:25" x14ac:dyDescent="0.25">
      <c r="A134" s="11" t="s">
        <v>5</v>
      </c>
      <c r="B134" s="11">
        <v>438</v>
      </c>
      <c r="C134" s="11">
        <v>460</v>
      </c>
      <c r="D134" s="11">
        <v>316</v>
      </c>
      <c r="E134" s="11">
        <v>339</v>
      </c>
      <c r="F134" s="11">
        <v>266</v>
      </c>
      <c r="I134" s="11">
        <v>1819</v>
      </c>
      <c r="J134" s="15">
        <f t="shared" si="13"/>
        <v>3.2366260086654033E-3</v>
      </c>
    </row>
    <row r="135" spans="1:25" x14ac:dyDescent="0.25">
      <c r="A135" s="11" t="s">
        <v>2</v>
      </c>
      <c r="B135" s="11">
        <v>158</v>
      </c>
      <c r="C135" s="11">
        <v>155</v>
      </c>
      <c r="D135" s="11">
        <v>119</v>
      </c>
      <c r="E135" s="11">
        <v>124</v>
      </c>
      <c r="F135" s="11">
        <v>166</v>
      </c>
      <c r="G135" s="11">
        <v>169</v>
      </c>
      <c r="I135" s="11">
        <v>891</v>
      </c>
      <c r="J135" s="15">
        <f t="shared" si="13"/>
        <v>1.5853951477300024E-3</v>
      </c>
    </row>
    <row r="137" spans="1:25" x14ac:dyDescent="0.25">
      <c r="A137" s="11" t="s">
        <v>911</v>
      </c>
      <c r="B137" s="11">
        <v>95736</v>
      </c>
      <c r="C137" s="11">
        <v>107338</v>
      </c>
      <c r="D137" s="11">
        <v>69198</v>
      </c>
      <c r="E137" s="11">
        <v>80144</v>
      </c>
      <c r="F137" s="11">
        <v>99778</v>
      </c>
      <c r="G137" s="11">
        <v>109811</v>
      </c>
      <c r="I137" s="11">
        <v>562005</v>
      </c>
    </row>
    <row r="141" spans="1:25" x14ac:dyDescent="0.25">
      <c r="A141" s="11" t="s">
        <v>913</v>
      </c>
      <c r="B141" s="11" t="s">
        <v>923</v>
      </c>
    </row>
    <row r="142" spans="1:25" x14ac:dyDescent="0.25">
      <c r="B142" s="11" t="s">
        <v>916</v>
      </c>
      <c r="D142" s="11" t="s">
        <v>921</v>
      </c>
      <c r="G142" s="11" t="s">
        <v>911</v>
      </c>
      <c r="J142" s="17" t="s">
        <v>930</v>
      </c>
      <c r="N142" s="17" t="s">
        <v>934</v>
      </c>
      <c r="O142" s="11" t="s">
        <v>946</v>
      </c>
      <c r="P142" s="17" t="s">
        <v>930</v>
      </c>
      <c r="Q142" s="17"/>
    </row>
    <row r="143" spans="1:25" x14ac:dyDescent="0.25">
      <c r="A143" s="11" t="s">
        <v>912</v>
      </c>
      <c r="B143" s="11" t="s">
        <v>917</v>
      </c>
      <c r="C143" s="11" t="s">
        <v>918</v>
      </c>
      <c r="D143" s="11" t="s">
        <v>917</v>
      </c>
      <c r="E143" s="11" t="s">
        <v>918</v>
      </c>
      <c r="J143" s="17" t="s">
        <v>927</v>
      </c>
      <c r="K143" s="17" t="s">
        <v>924</v>
      </c>
      <c r="L143" s="17" t="s">
        <v>951</v>
      </c>
      <c r="P143" s="17" t="s">
        <v>928</v>
      </c>
      <c r="Q143" s="17" t="s">
        <v>924</v>
      </c>
      <c r="R143" s="17" t="s">
        <v>937</v>
      </c>
    </row>
    <row r="144" spans="1:25" x14ac:dyDescent="0.25">
      <c r="A144" s="11" t="s">
        <v>43</v>
      </c>
      <c r="B144" s="11">
        <v>45887</v>
      </c>
      <c r="C144" s="11">
        <v>52686</v>
      </c>
      <c r="D144" s="11">
        <v>47835</v>
      </c>
      <c r="E144" s="11">
        <v>53170</v>
      </c>
      <c r="G144" s="11">
        <v>199578</v>
      </c>
      <c r="H144" s="15">
        <f t="shared" ref="H144:H157" si="14">G144/$G$159</f>
        <v>0.48363434570097147</v>
      </c>
      <c r="J144" s="11">
        <f t="shared" ref="J144:J157" si="15">D144-B144</f>
        <v>1948</v>
      </c>
      <c r="K144" s="15">
        <f t="shared" ref="K144:K157" si="16">J144/B144</f>
        <v>4.2452110619565456E-2</v>
      </c>
      <c r="L144" s="15">
        <f>J144/$J$159</f>
        <v>0.48193963384463134</v>
      </c>
      <c r="N144" s="11">
        <f t="shared" ref="N144:N157" si="17">C144*$J$67</f>
        <v>2224.4172724993732</v>
      </c>
      <c r="O144" s="11">
        <f>P144-N144</f>
        <v>-1740.4172724993732</v>
      </c>
      <c r="P144" s="11">
        <f t="shared" ref="P144:P157" si="18">E144-C144</f>
        <v>484</v>
      </c>
      <c r="Q144" s="15">
        <f t="shared" ref="Q144:Q157" si="19">P144/E144</f>
        <v>9.1028775625352637E-3</v>
      </c>
      <c r="R144" s="15">
        <f t="shared" ref="R144:R157" si="20">P144/$P$159</f>
        <v>0.1957137080469066</v>
      </c>
      <c r="S144" s="17" t="s">
        <v>936</v>
      </c>
      <c r="T144" s="17"/>
      <c r="X144" s="15">
        <f>SUM(R144:R146)</f>
        <v>0.52850788515972513</v>
      </c>
      <c r="Y144" s="17" t="s">
        <v>938</v>
      </c>
    </row>
    <row r="145" spans="1:24" x14ac:dyDescent="0.25">
      <c r="A145" s="11" t="s">
        <v>53</v>
      </c>
      <c r="B145" s="11">
        <v>28263</v>
      </c>
      <c r="C145" s="11">
        <v>29249</v>
      </c>
      <c r="D145" s="11">
        <v>28252</v>
      </c>
      <c r="E145" s="11">
        <v>29896</v>
      </c>
      <c r="G145" s="11">
        <v>115660</v>
      </c>
      <c r="H145" s="15">
        <f t="shared" si="14"/>
        <v>0.2802771268565391</v>
      </c>
      <c r="J145" s="11">
        <f t="shared" si="15"/>
        <v>-11</v>
      </c>
      <c r="K145" s="15">
        <f t="shared" si="16"/>
        <v>-3.8920142943070447E-4</v>
      </c>
      <c r="L145" s="15">
        <f t="shared" ref="L145:L157" si="21">J145/$J$159</f>
        <v>-2.7214250371103412E-3</v>
      </c>
      <c r="N145" s="11">
        <f t="shared" si="17"/>
        <v>1234.900747890031</v>
      </c>
      <c r="O145" s="11">
        <f t="shared" ref="O145:O157" si="22">P145-N145</f>
        <v>-587.90074789003097</v>
      </c>
      <c r="P145" s="11">
        <f t="shared" si="18"/>
        <v>647</v>
      </c>
      <c r="Q145" s="15">
        <f t="shared" si="19"/>
        <v>2.1641691196146642E-2</v>
      </c>
      <c r="R145" s="15">
        <f t="shared" si="20"/>
        <v>0.26162555600485243</v>
      </c>
      <c r="S145" s="17" t="s">
        <v>936</v>
      </c>
      <c r="T145" s="17"/>
    </row>
    <row r="146" spans="1:24" x14ac:dyDescent="0.25">
      <c r="A146" s="11" t="s">
        <v>42</v>
      </c>
      <c r="B146" s="11">
        <v>4269</v>
      </c>
      <c r="C146" s="11">
        <v>5070</v>
      </c>
      <c r="D146" s="11">
        <v>4356</v>
      </c>
      <c r="E146" s="11">
        <v>5246</v>
      </c>
      <c r="G146" s="11">
        <v>18941</v>
      </c>
      <c r="H146" s="15">
        <f t="shared" si="14"/>
        <v>4.5899438524898042E-2</v>
      </c>
      <c r="J146" s="11">
        <f t="shared" si="15"/>
        <v>87</v>
      </c>
      <c r="K146" s="15">
        <f t="shared" si="16"/>
        <v>2.0379479971890373E-2</v>
      </c>
      <c r="L146" s="15">
        <f t="shared" si="21"/>
        <v>2.1523998020781792E-2</v>
      </c>
      <c r="N146" s="11">
        <f t="shared" si="17"/>
        <v>214.05678114815746</v>
      </c>
      <c r="O146" s="11">
        <f t="shared" si="22"/>
        <v>-38.056781148157455</v>
      </c>
      <c r="P146" s="11">
        <f t="shared" si="18"/>
        <v>176</v>
      </c>
      <c r="Q146" s="15">
        <f t="shared" si="19"/>
        <v>3.35493709492947E-2</v>
      </c>
      <c r="R146" s="15">
        <f t="shared" si="20"/>
        <v>7.1168621107966026E-2</v>
      </c>
    </row>
    <row r="147" spans="1:24" x14ac:dyDescent="0.25">
      <c r="A147" s="11" t="s">
        <v>39</v>
      </c>
      <c r="B147" s="11">
        <v>4018</v>
      </c>
      <c r="C147" s="11">
        <v>4449</v>
      </c>
      <c r="D147" s="11">
        <v>4071</v>
      </c>
      <c r="E147" s="11">
        <v>4522</v>
      </c>
      <c r="G147" s="11">
        <v>17060</v>
      </c>
      <c r="H147" s="15">
        <f t="shared" si="14"/>
        <v>4.1341239704068451E-2</v>
      </c>
      <c r="J147" s="11">
        <f t="shared" si="15"/>
        <v>53</v>
      </c>
      <c r="K147" s="15">
        <f t="shared" si="16"/>
        <v>1.3190642110502738E-2</v>
      </c>
      <c r="L147" s="15">
        <f t="shared" si="21"/>
        <v>1.3112320633349828E-2</v>
      </c>
      <c r="N147" s="11">
        <f t="shared" si="17"/>
        <v>187.83799197793934</v>
      </c>
      <c r="O147" s="11">
        <f t="shared" si="22"/>
        <v>-114.83799197793934</v>
      </c>
      <c r="P147" s="11">
        <f t="shared" si="18"/>
        <v>73</v>
      </c>
      <c r="Q147" s="15">
        <f t="shared" si="19"/>
        <v>1.6143299425033172E-2</v>
      </c>
      <c r="R147" s="15">
        <f t="shared" si="20"/>
        <v>2.9518803073190457E-2</v>
      </c>
    </row>
    <row r="148" spans="1:24" x14ac:dyDescent="0.25">
      <c r="A148" s="11" t="s">
        <v>30</v>
      </c>
      <c r="B148" s="11">
        <v>3050</v>
      </c>
      <c r="C148" s="11">
        <v>3385</v>
      </c>
      <c r="D148" s="11">
        <v>3081</v>
      </c>
      <c r="E148" s="11">
        <v>3483</v>
      </c>
      <c r="G148" s="11">
        <v>12999</v>
      </c>
      <c r="H148" s="15">
        <f t="shared" si="14"/>
        <v>3.1500279889401281E-2</v>
      </c>
      <c r="J148" s="11">
        <f t="shared" si="15"/>
        <v>31</v>
      </c>
      <c r="K148" s="15">
        <f t="shared" si="16"/>
        <v>1.0163934426229508E-2</v>
      </c>
      <c r="L148" s="15">
        <f t="shared" si="21"/>
        <v>7.6694705591291443E-3</v>
      </c>
      <c r="N148" s="11">
        <f t="shared" si="17"/>
        <v>142.91562212751734</v>
      </c>
      <c r="O148" s="11">
        <f t="shared" si="22"/>
        <v>-44.915622127517338</v>
      </c>
      <c r="P148" s="11">
        <f t="shared" si="18"/>
        <v>98</v>
      </c>
      <c r="Q148" s="15">
        <f t="shared" si="19"/>
        <v>2.8136663795578526E-2</v>
      </c>
      <c r="R148" s="15">
        <f t="shared" si="20"/>
        <v>3.962798220784472E-2</v>
      </c>
    </row>
    <row r="149" spans="1:24" x14ac:dyDescent="0.25">
      <c r="A149" s="11" t="s">
        <v>29</v>
      </c>
      <c r="B149" s="11">
        <v>2911</v>
      </c>
      <c r="C149" s="11">
        <v>3228</v>
      </c>
      <c r="D149" s="11">
        <v>3001</v>
      </c>
      <c r="E149" s="11">
        <v>3255</v>
      </c>
      <c r="G149" s="11">
        <v>12395</v>
      </c>
      <c r="H149" s="15">
        <f t="shared" si="14"/>
        <v>3.0036615834227929E-2</v>
      </c>
      <c r="J149" s="11">
        <f t="shared" si="15"/>
        <v>90</v>
      </c>
      <c r="K149" s="15">
        <f t="shared" si="16"/>
        <v>3.091721058055651E-2</v>
      </c>
      <c r="L149" s="15">
        <f t="shared" si="21"/>
        <v>2.2266204849084613E-2</v>
      </c>
      <c r="N149" s="11">
        <f t="shared" si="17"/>
        <v>136.28703935823515</v>
      </c>
      <c r="O149" s="11">
        <f t="shared" si="22"/>
        <v>-109.28703935823515</v>
      </c>
      <c r="P149" s="11">
        <f t="shared" si="18"/>
        <v>27</v>
      </c>
      <c r="Q149" s="15">
        <f t="shared" si="19"/>
        <v>8.2949308755760377E-3</v>
      </c>
      <c r="R149" s="15">
        <f t="shared" si="20"/>
        <v>1.0917913465426607E-2</v>
      </c>
    </row>
    <row r="150" spans="1:24" x14ac:dyDescent="0.25">
      <c r="A150" s="11" t="s">
        <v>24</v>
      </c>
      <c r="B150" s="11">
        <v>2272</v>
      </c>
      <c r="C150" s="11">
        <v>2699</v>
      </c>
      <c r="D150" s="11">
        <v>2351</v>
      </c>
      <c r="E150" s="11">
        <v>2772</v>
      </c>
      <c r="G150" s="11">
        <v>10094</v>
      </c>
      <c r="H150" s="15">
        <f t="shared" si="14"/>
        <v>2.446063737238376E-2</v>
      </c>
      <c r="J150" s="11">
        <f t="shared" si="15"/>
        <v>79</v>
      </c>
      <c r="K150" s="15">
        <f t="shared" si="16"/>
        <v>3.4771126760563383E-2</v>
      </c>
      <c r="L150" s="15">
        <f t="shared" si="21"/>
        <v>1.9544779811974271E-2</v>
      </c>
      <c r="N150" s="11">
        <f t="shared" si="17"/>
        <v>113.95251525027159</v>
      </c>
      <c r="O150" s="11">
        <f t="shared" si="22"/>
        <v>-40.952515250271588</v>
      </c>
      <c r="P150" s="11">
        <f t="shared" si="18"/>
        <v>73</v>
      </c>
      <c r="Q150" s="15">
        <f t="shared" si="19"/>
        <v>2.6334776334776336E-2</v>
      </c>
      <c r="R150" s="15">
        <f t="shared" si="20"/>
        <v>2.9518803073190457E-2</v>
      </c>
    </row>
    <row r="151" spans="1:24" x14ac:dyDescent="0.25">
      <c r="A151" s="11" t="s">
        <v>25</v>
      </c>
      <c r="B151" s="11">
        <v>1725</v>
      </c>
      <c r="C151" s="11">
        <v>2813</v>
      </c>
      <c r="D151" s="11">
        <v>2487</v>
      </c>
      <c r="E151" s="11">
        <v>2885</v>
      </c>
      <c r="G151" s="11">
        <v>9910</v>
      </c>
      <c r="H151" s="15">
        <f t="shared" si="14"/>
        <v>2.4014752958224993E-2</v>
      </c>
      <c r="J151" s="11">
        <f t="shared" si="15"/>
        <v>762</v>
      </c>
      <c r="K151" s="15">
        <f t="shared" si="16"/>
        <v>0.44173913043478263</v>
      </c>
      <c r="L151" s="15">
        <f t="shared" si="21"/>
        <v>0.18852053438891639</v>
      </c>
      <c r="N151" s="11">
        <f t="shared" si="17"/>
        <v>118.76562630567395</v>
      </c>
      <c r="O151" s="11">
        <f t="shared" si="22"/>
        <v>-46.765626305673948</v>
      </c>
      <c r="P151" s="11">
        <f t="shared" si="18"/>
        <v>72</v>
      </c>
      <c r="Q151" s="15">
        <f t="shared" si="19"/>
        <v>2.4956672443674176E-2</v>
      </c>
      <c r="R151" s="15">
        <f t="shared" si="20"/>
        <v>2.9114435907804288E-2</v>
      </c>
    </row>
    <row r="152" spans="1:24" x14ac:dyDescent="0.25">
      <c r="A152" s="11" t="s">
        <v>13</v>
      </c>
      <c r="B152" s="11">
        <v>1182</v>
      </c>
      <c r="C152" s="11">
        <v>1455</v>
      </c>
      <c r="D152" s="11">
        <v>1193</v>
      </c>
      <c r="E152" s="11">
        <v>1459</v>
      </c>
      <c r="G152" s="11">
        <v>5289</v>
      </c>
      <c r="H152" s="15">
        <f t="shared" si="14"/>
        <v>1.2816753622205045E-2</v>
      </c>
      <c r="J152" s="11">
        <f t="shared" si="15"/>
        <v>11</v>
      </c>
      <c r="K152" s="15">
        <f t="shared" si="16"/>
        <v>9.3062605752961079E-3</v>
      </c>
      <c r="L152" s="15">
        <f t="shared" si="21"/>
        <v>2.7214250371103412E-3</v>
      </c>
      <c r="N152" s="11">
        <f t="shared" si="17"/>
        <v>61.430496365003762</v>
      </c>
      <c r="O152" s="11">
        <f>P152-N152</f>
        <v>-57.430496365003762</v>
      </c>
      <c r="P152" s="11">
        <f t="shared" si="18"/>
        <v>4</v>
      </c>
      <c r="Q152" s="15">
        <f t="shared" si="19"/>
        <v>2.7416038382453737E-3</v>
      </c>
      <c r="R152" s="15">
        <f t="shared" si="20"/>
        <v>1.6174686615446825E-3</v>
      </c>
    </row>
    <row r="153" spans="1:24" x14ac:dyDescent="0.25">
      <c r="A153" s="11" t="s">
        <v>10</v>
      </c>
      <c r="B153" s="11">
        <v>858</v>
      </c>
      <c r="C153" s="11">
        <v>907</v>
      </c>
      <c r="D153" s="11">
        <v>871</v>
      </c>
      <c r="E153" s="11">
        <v>921</v>
      </c>
      <c r="G153" s="11">
        <v>3557</v>
      </c>
      <c r="H153" s="15">
        <f t="shared" si="14"/>
        <v>8.6196242454496773E-3</v>
      </c>
      <c r="J153" s="11">
        <f t="shared" si="15"/>
        <v>13</v>
      </c>
      <c r="K153" s="15">
        <f t="shared" si="16"/>
        <v>1.5151515151515152E-2</v>
      </c>
      <c r="L153" s="15">
        <f t="shared" si="21"/>
        <v>3.2162295893122216E-3</v>
      </c>
      <c r="N153" s="11">
        <f t="shared" si="17"/>
        <v>38.293787081139804</v>
      </c>
      <c r="O153" s="11">
        <f t="shared" si="22"/>
        <v>-24.293787081139804</v>
      </c>
      <c r="P153" s="11">
        <f t="shared" si="18"/>
        <v>14</v>
      </c>
      <c r="Q153" s="15">
        <f t="shared" si="19"/>
        <v>1.5200868621064061E-2</v>
      </c>
      <c r="R153" s="15">
        <f t="shared" si="20"/>
        <v>5.6611403154063888E-3</v>
      </c>
      <c r="X153" s="15">
        <f>(J159-J155)/B159</f>
        <v>3.0396089245424918E-2</v>
      </c>
    </row>
    <row r="154" spans="1:24" x14ac:dyDescent="0.25">
      <c r="A154" s="11" t="s">
        <v>9</v>
      </c>
      <c r="B154" s="11">
        <v>705</v>
      </c>
      <c r="C154" s="11">
        <v>782</v>
      </c>
      <c r="D154" s="11">
        <v>716</v>
      </c>
      <c r="E154" s="11">
        <v>779</v>
      </c>
      <c r="G154" s="11">
        <v>2982</v>
      </c>
      <c r="H154" s="15">
        <f t="shared" si="14"/>
        <v>7.2262354512035243E-3</v>
      </c>
      <c r="J154" s="11">
        <f t="shared" si="15"/>
        <v>11</v>
      </c>
      <c r="K154" s="15">
        <f t="shared" si="16"/>
        <v>1.5602836879432624E-2</v>
      </c>
      <c r="L154" s="15">
        <f t="shared" si="21"/>
        <v>2.7214250371103412E-3</v>
      </c>
      <c r="N154" s="11">
        <f t="shared" si="17"/>
        <v>33.016253029163536</v>
      </c>
      <c r="O154" s="11">
        <f t="shared" si="22"/>
        <v>-36.016253029163536</v>
      </c>
      <c r="P154" s="11">
        <f t="shared" si="18"/>
        <v>-3</v>
      </c>
      <c r="Q154" s="15">
        <f t="shared" si="19"/>
        <v>-3.8510911424903724E-3</v>
      </c>
      <c r="R154" s="15">
        <f t="shared" si="20"/>
        <v>-1.2131014961585119E-3</v>
      </c>
    </row>
    <row r="155" spans="1:24" x14ac:dyDescent="0.25">
      <c r="A155" s="11" t="s">
        <v>12</v>
      </c>
      <c r="D155" s="11">
        <v>1132</v>
      </c>
      <c r="E155" s="11">
        <v>1254</v>
      </c>
      <c r="G155" s="11">
        <v>2386</v>
      </c>
      <c r="H155" s="15">
        <f t="shared" si="14"/>
        <v>5.7819576749066426E-3</v>
      </c>
      <c r="J155" s="11">
        <f t="shared" si="15"/>
        <v>1132</v>
      </c>
      <c r="K155" s="15" t="e">
        <f t="shared" si="16"/>
        <v>#DIV/0!</v>
      </c>
      <c r="L155" s="15">
        <f t="shared" si="21"/>
        <v>0.28005937654626423</v>
      </c>
      <c r="N155" s="11">
        <f t="shared" si="17"/>
        <v>0</v>
      </c>
      <c r="O155" s="11">
        <f t="shared" si="22"/>
        <v>1254</v>
      </c>
      <c r="P155" s="11">
        <f t="shared" si="18"/>
        <v>1254</v>
      </c>
      <c r="Q155" s="15">
        <f t="shared" si="19"/>
        <v>1</v>
      </c>
      <c r="R155" s="15">
        <f t="shared" si="20"/>
        <v>0.50707642539425801</v>
      </c>
      <c r="S155" s="11" t="s">
        <v>952</v>
      </c>
      <c r="U155" s="15"/>
      <c r="V155" s="17"/>
    </row>
    <row r="156" spans="1:24" x14ac:dyDescent="0.25">
      <c r="A156" s="11" t="s">
        <v>5</v>
      </c>
      <c r="B156" s="11">
        <v>438</v>
      </c>
      <c r="C156" s="11">
        <v>460</v>
      </c>
      <c r="D156" s="11">
        <v>266</v>
      </c>
      <c r="G156" s="11">
        <v>1164</v>
      </c>
      <c r="H156" s="15">
        <f t="shared" si="14"/>
        <v>2.8207035765261241E-3</v>
      </c>
      <c r="J156" s="11">
        <f t="shared" si="15"/>
        <v>-172</v>
      </c>
      <c r="K156" s="15">
        <f t="shared" si="16"/>
        <v>-0.39269406392694062</v>
      </c>
      <c r="L156" s="15">
        <f t="shared" si="21"/>
        <v>-4.2553191489361701E-2</v>
      </c>
      <c r="N156" s="11">
        <f t="shared" si="17"/>
        <v>19.421325311272668</v>
      </c>
      <c r="O156" s="11">
        <f t="shared" si="22"/>
        <v>-479.42132531127265</v>
      </c>
      <c r="P156" s="11">
        <f t="shared" si="18"/>
        <v>-460</v>
      </c>
      <c r="Q156" s="15" t="e">
        <f t="shared" si="19"/>
        <v>#DIV/0!</v>
      </c>
      <c r="R156" s="15">
        <f t="shared" si="20"/>
        <v>-0.18600889607763849</v>
      </c>
    </row>
    <row r="157" spans="1:24" x14ac:dyDescent="0.25">
      <c r="A157" s="11" t="s">
        <v>2</v>
      </c>
      <c r="B157" s="11">
        <v>158</v>
      </c>
      <c r="C157" s="11">
        <v>155</v>
      </c>
      <c r="D157" s="11">
        <v>166</v>
      </c>
      <c r="E157" s="11">
        <v>169</v>
      </c>
      <c r="G157" s="11">
        <v>648</v>
      </c>
      <c r="H157" s="15">
        <f t="shared" si="14"/>
        <v>1.5702885889939248E-3</v>
      </c>
      <c r="J157" s="11">
        <f t="shared" si="15"/>
        <v>8</v>
      </c>
      <c r="K157" s="15">
        <f t="shared" si="16"/>
        <v>5.0632911392405063E-2</v>
      </c>
      <c r="L157" s="15">
        <f t="shared" si="21"/>
        <v>1.9792182088075212E-3</v>
      </c>
      <c r="N157" s="11">
        <f t="shared" si="17"/>
        <v>6.5441422244505727</v>
      </c>
      <c r="O157" s="11">
        <f t="shared" si="22"/>
        <v>7.4558577755494273</v>
      </c>
      <c r="P157" s="11">
        <f t="shared" si="18"/>
        <v>14</v>
      </c>
      <c r="Q157" s="15">
        <f t="shared" si="19"/>
        <v>8.2840236686390539E-2</v>
      </c>
      <c r="R157" s="15">
        <f t="shared" si="20"/>
        <v>5.6611403154063888E-3</v>
      </c>
    </row>
    <row r="159" spans="1:24" x14ac:dyDescent="0.25">
      <c r="A159" s="11" t="s">
        <v>911</v>
      </c>
      <c r="B159" s="11">
        <v>95736</v>
      </c>
      <c r="C159" s="11">
        <v>107338</v>
      </c>
      <c r="D159" s="11">
        <v>99778</v>
      </c>
      <c r="E159" s="11">
        <v>109811</v>
      </c>
      <c r="G159" s="11">
        <v>412663</v>
      </c>
      <c r="I159" s="17"/>
      <c r="J159" s="11">
        <f>SUM(J144:J157)</f>
        <v>4042</v>
      </c>
      <c r="N159" s="11">
        <f>SUM(N144:N157)</f>
        <v>4531.8396005682307</v>
      </c>
      <c r="O159" s="11">
        <f>SUM(O144:O157)</f>
        <v>-2058.8396005682298</v>
      </c>
      <c r="P159" s="11">
        <f>SUM(P144:P157)</f>
        <v>2473</v>
      </c>
    </row>
    <row r="162" spans="1:10" ht="25" x14ac:dyDescent="0.5">
      <c r="A162" s="18" t="s">
        <v>898</v>
      </c>
    </row>
    <row r="164" spans="1:10" x14ac:dyDescent="0.25">
      <c r="A164" s="11" t="s">
        <v>913</v>
      </c>
      <c r="B164" s="11" t="s">
        <v>923</v>
      </c>
    </row>
    <row r="165" spans="1:10" x14ac:dyDescent="0.25">
      <c r="B165" s="11" t="s">
        <v>916</v>
      </c>
      <c r="F165" s="11" t="s">
        <v>921</v>
      </c>
      <c r="I165" s="11" t="s">
        <v>911</v>
      </c>
    </row>
    <row r="166" spans="1:10" x14ac:dyDescent="0.25">
      <c r="A166" s="11" t="s">
        <v>912</v>
      </c>
      <c r="B166" s="11" t="s">
        <v>917</v>
      </c>
      <c r="C166" s="11" t="s">
        <v>918</v>
      </c>
      <c r="D166" s="11" t="s">
        <v>919</v>
      </c>
      <c r="E166" s="11" t="s">
        <v>920</v>
      </c>
      <c r="F166" s="11" t="s">
        <v>917</v>
      </c>
      <c r="G166" s="11" t="s">
        <v>918</v>
      </c>
    </row>
    <row r="167" spans="1:10" x14ac:dyDescent="0.25">
      <c r="A167" s="11" t="s">
        <v>7</v>
      </c>
      <c r="B167" s="11">
        <v>95153</v>
      </c>
      <c r="C167" s="11">
        <v>101946</v>
      </c>
      <c r="D167" s="11">
        <v>67976</v>
      </c>
      <c r="E167" s="11">
        <v>74763</v>
      </c>
      <c r="F167" s="11">
        <v>98412</v>
      </c>
      <c r="G167" s="11">
        <v>105213</v>
      </c>
      <c r="I167" s="11">
        <v>543463</v>
      </c>
      <c r="J167" s="15">
        <f>I167/$I$188</f>
        <v>0.18065536322011935</v>
      </c>
    </row>
    <row r="168" spans="1:10" x14ac:dyDescent="0.25">
      <c r="A168" s="11" t="s">
        <v>1</v>
      </c>
      <c r="B168" s="11">
        <v>87224</v>
      </c>
      <c r="C168" s="11">
        <v>93457</v>
      </c>
      <c r="D168" s="11">
        <v>62305</v>
      </c>
      <c r="E168" s="11">
        <v>68540</v>
      </c>
      <c r="F168" s="11">
        <v>89246</v>
      </c>
      <c r="G168" s="11">
        <v>94887</v>
      </c>
      <c r="I168" s="11">
        <v>495659</v>
      </c>
      <c r="J168" s="15">
        <f t="shared" ref="J168:J186" si="23">I168/$I$188</f>
        <v>0.16476458687771042</v>
      </c>
    </row>
    <row r="169" spans="1:10" x14ac:dyDescent="0.25">
      <c r="A169" s="11" t="s">
        <v>17</v>
      </c>
      <c r="B169" s="11">
        <v>68822</v>
      </c>
      <c r="C169" s="11">
        <v>79019</v>
      </c>
      <c r="D169" s="11">
        <v>48434</v>
      </c>
      <c r="E169" s="11">
        <v>58625</v>
      </c>
      <c r="F169" s="11">
        <v>69761</v>
      </c>
      <c r="G169" s="11">
        <v>81839</v>
      </c>
      <c r="I169" s="11">
        <v>406500</v>
      </c>
      <c r="J169" s="15">
        <f t="shared" si="23"/>
        <v>0.13512677983409821</v>
      </c>
    </row>
    <row r="170" spans="1:10" x14ac:dyDescent="0.25">
      <c r="A170" s="11" t="s">
        <v>36</v>
      </c>
      <c r="B170" s="11">
        <v>57353</v>
      </c>
      <c r="C170" s="11">
        <v>65847</v>
      </c>
      <c r="D170" s="11">
        <v>40364</v>
      </c>
      <c r="E170" s="11">
        <v>48865</v>
      </c>
      <c r="F170" s="11">
        <v>58740</v>
      </c>
      <c r="G170" s="11">
        <v>67226</v>
      </c>
      <c r="I170" s="11">
        <v>338395</v>
      </c>
      <c r="J170" s="15">
        <f t="shared" si="23"/>
        <v>0.11248764246484542</v>
      </c>
    </row>
    <row r="171" spans="1:10" x14ac:dyDescent="0.25">
      <c r="A171" s="11" t="s">
        <v>3</v>
      </c>
      <c r="B171" s="11">
        <v>51543</v>
      </c>
      <c r="C171" s="11">
        <v>63438</v>
      </c>
      <c r="D171" s="11">
        <v>35691</v>
      </c>
      <c r="E171" s="11">
        <v>47581</v>
      </c>
      <c r="F171" s="11">
        <v>52266</v>
      </c>
      <c r="G171" s="11">
        <v>65834</v>
      </c>
      <c r="I171" s="11">
        <v>316353</v>
      </c>
      <c r="J171" s="15">
        <f t="shared" si="23"/>
        <v>0.10516054657037263</v>
      </c>
    </row>
    <row r="172" spans="1:10" x14ac:dyDescent="0.25">
      <c r="A172" s="11" t="s">
        <v>35</v>
      </c>
      <c r="B172" s="11">
        <v>47869</v>
      </c>
      <c r="C172" s="11">
        <v>58910</v>
      </c>
      <c r="D172" s="11">
        <v>33137</v>
      </c>
      <c r="E172" s="11">
        <v>44184</v>
      </c>
      <c r="F172" s="11">
        <v>49385</v>
      </c>
      <c r="G172" s="11">
        <v>60071</v>
      </c>
      <c r="I172" s="11">
        <v>293556</v>
      </c>
      <c r="J172" s="15">
        <f t="shared" si="23"/>
        <v>9.7582477197979176E-2</v>
      </c>
    </row>
    <row r="173" spans="1:10" x14ac:dyDescent="0.25">
      <c r="A173" s="11" t="s">
        <v>21</v>
      </c>
      <c r="B173" s="11">
        <v>38242</v>
      </c>
      <c r="C173" s="11">
        <v>43900</v>
      </c>
      <c r="D173" s="11">
        <v>26910</v>
      </c>
      <c r="E173" s="11">
        <v>32575</v>
      </c>
      <c r="F173" s="11">
        <v>39302</v>
      </c>
      <c r="G173" s="11">
        <v>44111</v>
      </c>
      <c r="I173" s="11">
        <v>225040</v>
      </c>
      <c r="J173" s="15">
        <f t="shared" si="23"/>
        <v>7.4806717180480847E-2</v>
      </c>
    </row>
    <row r="174" spans="1:10" x14ac:dyDescent="0.25">
      <c r="A174" s="11" t="s">
        <v>52</v>
      </c>
      <c r="B174" s="11">
        <v>20189</v>
      </c>
      <c r="C174" s="11">
        <v>20896</v>
      </c>
      <c r="D174" s="11">
        <v>14525</v>
      </c>
      <c r="E174" s="11">
        <v>15234</v>
      </c>
      <c r="F174" s="11">
        <v>20317</v>
      </c>
      <c r="G174" s="11">
        <v>21097</v>
      </c>
      <c r="I174" s="11">
        <v>112258</v>
      </c>
      <c r="J174" s="15">
        <f t="shared" si="23"/>
        <v>3.7316265807173919E-2</v>
      </c>
    </row>
    <row r="175" spans="1:10" x14ac:dyDescent="0.25">
      <c r="A175" s="11" t="s">
        <v>51</v>
      </c>
      <c r="B175" s="11">
        <v>8078</v>
      </c>
      <c r="C175" s="11">
        <v>8367</v>
      </c>
      <c r="D175" s="11">
        <v>5826</v>
      </c>
      <c r="E175" s="11">
        <v>6094</v>
      </c>
      <c r="F175" s="11">
        <v>8296</v>
      </c>
      <c r="G175" s="11">
        <v>8401</v>
      </c>
      <c r="I175" s="11">
        <v>45062</v>
      </c>
      <c r="J175" s="15">
        <f t="shared" si="23"/>
        <v>1.4979293857033541E-2</v>
      </c>
    </row>
    <row r="176" spans="1:10" x14ac:dyDescent="0.25">
      <c r="A176" s="11" t="s">
        <v>48</v>
      </c>
      <c r="B176" s="11">
        <v>5024</v>
      </c>
      <c r="C176" s="11">
        <v>5769</v>
      </c>
      <c r="D176" s="11">
        <v>3536</v>
      </c>
      <c r="E176" s="11">
        <v>4278</v>
      </c>
      <c r="F176" s="11">
        <v>5035</v>
      </c>
      <c r="G176" s="11">
        <v>5895</v>
      </c>
      <c r="I176" s="11">
        <v>29537</v>
      </c>
      <c r="J176" s="15">
        <f t="shared" si="23"/>
        <v>9.8185478375393837E-3</v>
      </c>
    </row>
    <row r="177" spans="1:16" x14ac:dyDescent="0.25">
      <c r="A177" s="11" t="s">
        <v>47</v>
      </c>
      <c r="B177" s="11">
        <v>4798</v>
      </c>
      <c r="C177" s="11">
        <v>5696</v>
      </c>
      <c r="D177" s="11">
        <v>3354</v>
      </c>
      <c r="E177" s="11">
        <v>4261</v>
      </c>
      <c r="F177" s="11">
        <v>4844</v>
      </c>
      <c r="G177" s="11">
        <v>5860</v>
      </c>
      <c r="I177" s="11">
        <v>28813</v>
      </c>
      <c r="J177" s="15">
        <f t="shared" si="23"/>
        <v>9.5778792308975937E-3</v>
      </c>
    </row>
    <row r="178" spans="1:16" x14ac:dyDescent="0.25">
      <c r="A178" s="11" t="s">
        <v>46</v>
      </c>
      <c r="B178" s="11">
        <v>4934</v>
      </c>
      <c r="C178" s="11">
        <v>5281</v>
      </c>
      <c r="D178" s="11">
        <v>3520</v>
      </c>
      <c r="E178" s="11">
        <v>3875</v>
      </c>
      <c r="F178" s="11">
        <v>5039</v>
      </c>
      <c r="G178" s="11">
        <v>5432</v>
      </c>
      <c r="I178" s="11">
        <v>28081</v>
      </c>
      <c r="J178" s="15">
        <f t="shared" si="23"/>
        <v>9.3345513026354549E-3</v>
      </c>
    </row>
    <row r="179" spans="1:16" x14ac:dyDescent="0.25">
      <c r="A179" s="11" t="s">
        <v>45</v>
      </c>
      <c r="B179" s="11">
        <v>4533</v>
      </c>
      <c r="C179" s="11">
        <v>5388</v>
      </c>
      <c r="D179" s="11">
        <v>3167</v>
      </c>
      <c r="E179" s="11">
        <v>4019</v>
      </c>
      <c r="F179" s="11">
        <v>4623</v>
      </c>
      <c r="G179" s="11">
        <v>5591</v>
      </c>
      <c r="I179" s="11">
        <v>27321</v>
      </c>
      <c r="J179" s="15">
        <f t="shared" si="23"/>
        <v>9.0819157487020841E-3</v>
      </c>
    </row>
    <row r="180" spans="1:16" x14ac:dyDescent="0.25">
      <c r="A180" s="11" t="s">
        <v>38</v>
      </c>
      <c r="B180" s="11">
        <v>3809</v>
      </c>
      <c r="C180" s="11">
        <v>4363</v>
      </c>
      <c r="D180" s="11">
        <v>2684</v>
      </c>
      <c r="E180" s="11">
        <v>3246</v>
      </c>
      <c r="F180" s="11">
        <v>3775</v>
      </c>
      <c r="G180" s="11">
        <v>4424</v>
      </c>
      <c r="I180" s="11">
        <v>22301</v>
      </c>
      <c r="J180" s="15">
        <f t="shared" si="23"/>
        <v>7.4131914319316714E-3</v>
      </c>
    </row>
    <row r="181" spans="1:16" x14ac:dyDescent="0.25">
      <c r="A181" s="11" t="s">
        <v>49</v>
      </c>
      <c r="C181" s="11">
        <v>1342</v>
      </c>
      <c r="D181" s="11">
        <v>3824</v>
      </c>
      <c r="E181" s="11">
        <v>4213</v>
      </c>
      <c r="F181" s="11">
        <v>5531</v>
      </c>
      <c r="G181" s="11">
        <v>5817</v>
      </c>
      <c r="I181" s="11">
        <v>20727</v>
      </c>
      <c r="J181" s="15">
        <f t="shared" si="23"/>
        <v>6.8899699031275616E-3</v>
      </c>
    </row>
    <row r="182" spans="1:16" x14ac:dyDescent="0.25">
      <c r="A182" s="11" t="s">
        <v>33</v>
      </c>
      <c r="B182" s="11">
        <v>3584</v>
      </c>
      <c r="C182" s="11">
        <v>3716</v>
      </c>
      <c r="D182" s="11">
        <v>2587</v>
      </c>
      <c r="E182" s="11">
        <v>2713</v>
      </c>
      <c r="F182" s="11">
        <v>3613</v>
      </c>
      <c r="G182" s="11">
        <v>3743</v>
      </c>
      <c r="I182" s="11">
        <v>19956</v>
      </c>
      <c r="J182" s="15">
        <f t="shared" si="23"/>
        <v>6.6336777819662089E-3</v>
      </c>
    </row>
    <row r="183" spans="1:16" x14ac:dyDescent="0.25">
      <c r="A183" s="11" t="s">
        <v>37</v>
      </c>
      <c r="B183" s="11">
        <v>3673</v>
      </c>
      <c r="C183" s="11">
        <v>4216</v>
      </c>
      <c r="D183" s="11">
        <v>2588</v>
      </c>
      <c r="E183" s="11">
        <v>3131</v>
      </c>
      <c r="F183" s="11">
        <v>3759</v>
      </c>
      <c r="G183" s="11">
        <v>1614</v>
      </c>
      <c r="I183" s="11">
        <v>18981</v>
      </c>
      <c r="J183" s="15">
        <f t="shared" si="23"/>
        <v>6.3095729594858999E-3</v>
      </c>
    </row>
    <row r="184" spans="1:16" x14ac:dyDescent="0.25">
      <c r="A184" s="11" t="s">
        <v>26</v>
      </c>
      <c r="B184" s="11">
        <v>2680</v>
      </c>
      <c r="C184" s="11">
        <v>2873</v>
      </c>
      <c r="D184" s="11">
        <v>1919</v>
      </c>
      <c r="E184" s="11">
        <v>2114</v>
      </c>
      <c r="F184" s="11">
        <v>2699</v>
      </c>
      <c r="G184" s="11">
        <v>2912</v>
      </c>
      <c r="I184" s="11">
        <v>15197</v>
      </c>
      <c r="J184" s="15">
        <f t="shared" si="23"/>
        <v>5.0517138330597559E-3</v>
      </c>
    </row>
    <row r="185" spans="1:16" x14ac:dyDescent="0.25">
      <c r="A185" s="11" t="s">
        <v>19</v>
      </c>
      <c r="B185" s="11">
        <v>1911</v>
      </c>
      <c r="C185" s="11">
        <v>2194</v>
      </c>
      <c r="D185" s="11">
        <v>1347</v>
      </c>
      <c r="E185" s="11">
        <v>1631</v>
      </c>
      <c r="F185" s="11">
        <v>1911</v>
      </c>
      <c r="G185" s="11">
        <v>2214</v>
      </c>
      <c r="I185" s="11">
        <v>11208</v>
      </c>
      <c r="J185" s="15">
        <f t="shared" si="23"/>
        <v>3.7257095901121104E-3</v>
      </c>
    </row>
    <row r="186" spans="1:16" x14ac:dyDescent="0.25">
      <c r="A186" s="11" t="s">
        <v>34</v>
      </c>
      <c r="E186" s="11">
        <v>2092</v>
      </c>
      <c r="F186" s="11">
        <v>3465</v>
      </c>
      <c r="G186" s="11">
        <v>4321</v>
      </c>
      <c r="I186" s="11">
        <v>9878</v>
      </c>
      <c r="J186" s="15">
        <f t="shared" si="23"/>
        <v>3.2835973707287139E-3</v>
      </c>
    </row>
    <row r="188" spans="1:16" x14ac:dyDescent="0.25">
      <c r="A188" s="11" t="s">
        <v>911</v>
      </c>
      <c r="B188" s="11">
        <v>509419</v>
      </c>
      <c r="C188" s="11">
        <v>576618</v>
      </c>
      <c r="D188" s="11">
        <v>363694</v>
      </c>
      <c r="E188" s="11">
        <v>432034</v>
      </c>
      <c r="F188" s="11">
        <v>530019</v>
      </c>
      <c r="G188" s="11">
        <v>596502</v>
      </c>
      <c r="I188" s="11">
        <v>3008286</v>
      </c>
    </row>
    <row r="191" spans="1:16" x14ac:dyDescent="0.25">
      <c r="A191" s="11" t="s">
        <v>913</v>
      </c>
      <c r="B191" s="11" t="s">
        <v>923</v>
      </c>
    </row>
    <row r="192" spans="1:16" x14ac:dyDescent="0.25">
      <c r="B192" s="11" t="s">
        <v>916</v>
      </c>
      <c r="D192" s="11" t="s">
        <v>921</v>
      </c>
      <c r="G192" s="11" t="s">
        <v>911</v>
      </c>
      <c r="I192" s="17" t="s">
        <v>930</v>
      </c>
      <c r="M192" s="17" t="s">
        <v>934</v>
      </c>
      <c r="N192" s="11" t="s">
        <v>946</v>
      </c>
      <c r="O192" s="17" t="s">
        <v>930</v>
      </c>
      <c r="P192" s="17"/>
    </row>
    <row r="193" spans="1:27" x14ac:dyDescent="0.25">
      <c r="A193" s="11" t="s">
        <v>912</v>
      </c>
      <c r="B193" s="11" t="s">
        <v>917</v>
      </c>
      <c r="C193" s="11" t="s">
        <v>918</v>
      </c>
      <c r="D193" s="11" t="s">
        <v>917</v>
      </c>
      <c r="E193" s="11" t="s">
        <v>918</v>
      </c>
      <c r="I193" s="17" t="s">
        <v>927</v>
      </c>
      <c r="J193" s="17" t="s">
        <v>924</v>
      </c>
      <c r="K193" s="17" t="s">
        <v>951</v>
      </c>
      <c r="O193" s="17" t="s">
        <v>928</v>
      </c>
      <c r="P193" s="17" t="s">
        <v>924</v>
      </c>
      <c r="Q193" s="17" t="s">
        <v>951</v>
      </c>
    </row>
    <row r="194" spans="1:27" x14ac:dyDescent="0.25">
      <c r="A194" s="11" t="s">
        <v>7</v>
      </c>
      <c r="B194" s="11">
        <v>95153</v>
      </c>
      <c r="C194" s="11">
        <v>101946</v>
      </c>
      <c r="D194" s="11">
        <v>98412</v>
      </c>
      <c r="E194" s="11">
        <v>105213</v>
      </c>
      <c r="G194" s="11">
        <v>400724</v>
      </c>
      <c r="I194" s="11">
        <f>D194-B194</f>
        <v>3259</v>
      </c>
      <c r="J194" s="20">
        <f>I194/B194</f>
        <v>3.4250102466553863E-2</v>
      </c>
      <c r="K194" s="15">
        <f>I194/$I$215</f>
        <v>0.15820388349514564</v>
      </c>
      <c r="M194" s="11">
        <f>C194*$J$65</f>
        <v>4122.5152575777502</v>
      </c>
      <c r="N194" s="11">
        <f>O194-M194</f>
        <v>-855.51525757775016</v>
      </c>
      <c r="O194" s="11">
        <f>E194-C194</f>
        <v>3267</v>
      </c>
      <c r="P194" s="20">
        <f>O194/C194</f>
        <v>3.2046377493967396E-2</v>
      </c>
      <c r="Q194" s="15">
        <f>O194/$O$215</f>
        <v>0.16430295715147858</v>
      </c>
      <c r="S194" s="17" t="s">
        <v>935</v>
      </c>
      <c r="T194" s="17"/>
      <c r="Z194" s="15">
        <f>SUM(Q194:Q199)</f>
        <v>0.62628243814121909</v>
      </c>
      <c r="AA194" s="17" t="s">
        <v>939</v>
      </c>
    </row>
    <row r="195" spans="1:27" x14ac:dyDescent="0.25">
      <c r="A195" s="11" t="s">
        <v>1</v>
      </c>
      <c r="B195" s="11">
        <v>87224</v>
      </c>
      <c r="C195" s="11">
        <v>93457</v>
      </c>
      <c r="D195" s="11">
        <v>89246</v>
      </c>
      <c r="E195" s="11">
        <v>94887</v>
      </c>
      <c r="G195" s="11">
        <v>364814</v>
      </c>
      <c r="I195" s="11">
        <f t="shared" ref="I195:I213" si="24">D195-B195</f>
        <v>2022</v>
      </c>
      <c r="J195" s="20">
        <f t="shared" ref="J195:J213" si="25">I195/B195</f>
        <v>2.3181693111987527E-2</v>
      </c>
      <c r="K195" s="15">
        <f t="shared" ref="K195:K213" si="26">I195/$I$215</f>
        <v>9.8155339805825248E-2</v>
      </c>
      <c r="M195" s="11">
        <f t="shared" ref="M195:M213" si="27">C195*$J$65</f>
        <v>3779.2351679069684</v>
      </c>
      <c r="N195" s="11">
        <f t="shared" ref="N195:N214" si="28">O195-M195</f>
        <v>-2349.2351679069684</v>
      </c>
      <c r="O195" s="11">
        <f t="shared" ref="O195:O213" si="29">E195-C195</f>
        <v>1430</v>
      </c>
      <c r="P195" s="20">
        <f t="shared" ref="P195:P213" si="30">O195/C195</f>
        <v>1.5301154541660872E-2</v>
      </c>
      <c r="Q195" s="15">
        <f t="shared" ref="Q195:Q213" si="31">O195/$O$215</f>
        <v>7.1917119291892984E-2</v>
      </c>
    </row>
    <row r="196" spans="1:27" x14ac:dyDescent="0.25">
      <c r="A196" s="11" t="s">
        <v>17</v>
      </c>
      <c r="B196" s="11">
        <v>68822</v>
      </c>
      <c r="C196" s="11">
        <v>79019</v>
      </c>
      <c r="D196" s="11">
        <v>69761</v>
      </c>
      <c r="E196" s="11">
        <v>81839</v>
      </c>
      <c r="G196" s="11">
        <v>299441</v>
      </c>
      <c r="I196" s="11">
        <f t="shared" si="24"/>
        <v>939</v>
      </c>
      <c r="J196" s="20">
        <f t="shared" si="25"/>
        <v>1.3643892941210659E-2</v>
      </c>
      <c r="K196" s="15">
        <f t="shared" si="26"/>
        <v>4.5582524271844657E-2</v>
      </c>
      <c r="M196" s="11">
        <f t="shared" si="27"/>
        <v>3195.3880793609974</v>
      </c>
      <c r="N196" s="11">
        <f t="shared" si="28"/>
        <v>-375.38807936099738</v>
      </c>
      <c r="O196" s="11">
        <f t="shared" si="29"/>
        <v>2820</v>
      </c>
      <c r="P196" s="20">
        <f t="shared" si="30"/>
        <v>3.568761943330085E-2</v>
      </c>
      <c r="Q196" s="15">
        <f t="shared" si="31"/>
        <v>0.14182257091128544</v>
      </c>
      <c r="S196" s="17" t="s">
        <v>935</v>
      </c>
      <c r="T196" s="17"/>
    </row>
    <row r="197" spans="1:27" x14ac:dyDescent="0.25">
      <c r="A197" s="11" t="s">
        <v>36</v>
      </c>
      <c r="B197" s="11">
        <v>57353</v>
      </c>
      <c r="C197" s="11">
        <v>65847</v>
      </c>
      <c r="D197" s="11">
        <v>58740</v>
      </c>
      <c r="E197" s="11">
        <v>67226</v>
      </c>
      <c r="G197" s="11">
        <v>249166</v>
      </c>
      <c r="I197" s="11">
        <f t="shared" si="24"/>
        <v>1387</v>
      </c>
      <c r="J197" s="20">
        <f t="shared" si="25"/>
        <v>2.4183564939933396E-2</v>
      </c>
      <c r="K197" s="15">
        <f t="shared" si="26"/>
        <v>6.7330097087378638E-2</v>
      </c>
      <c r="M197" s="11">
        <f t="shared" si="27"/>
        <v>2662.7357833139322</v>
      </c>
      <c r="N197" s="11">
        <f t="shared" si="28"/>
        <v>-1283.7357833139322</v>
      </c>
      <c r="O197" s="11">
        <f t="shared" si="29"/>
        <v>1379</v>
      </c>
      <c r="P197" s="20">
        <f t="shared" si="30"/>
        <v>2.0942487888590218E-2</v>
      </c>
      <c r="Q197" s="15">
        <f t="shared" si="31"/>
        <v>6.9352243009454834E-2</v>
      </c>
    </row>
    <row r="198" spans="1:27" x14ac:dyDescent="0.25">
      <c r="A198" s="11" t="s">
        <v>3</v>
      </c>
      <c r="B198" s="11">
        <v>51543</v>
      </c>
      <c r="C198" s="11">
        <v>63438</v>
      </c>
      <c r="D198" s="11">
        <v>52266</v>
      </c>
      <c r="E198" s="11">
        <v>65834</v>
      </c>
      <c r="G198" s="11">
        <v>233081</v>
      </c>
      <c r="I198" s="11">
        <f t="shared" si="24"/>
        <v>723</v>
      </c>
      <c r="J198" s="20">
        <f t="shared" si="25"/>
        <v>1.4027122984692393E-2</v>
      </c>
      <c r="K198" s="15">
        <f t="shared" si="26"/>
        <v>3.5097087378640777E-2</v>
      </c>
      <c r="M198" s="11">
        <f t="shared" si="27"/>
        <v>2565.3200999570099</v>
      </c>
      <c r="N198" s="11">
        <f t="shared" si="28"/>
        <v>-169.32009995700992</v>
      </c>
      <c r="O198" s="11">
        <f t="shared" si="29"/>
        <v>2396</v>
      </c>
      <c r="P198" s="20">
        <f t="shared" si="30"/>
        <v>3.776916044011476E-2</v>
      </c>
      <c r="Q198" s="15">
        <f t="shared" si="31"/>
        <v>0.12049889358278013</v>
      </c>
      <c r="S198" s="17" t="s">
        <v>935</v>
      </c>
      <c r="T198" s="17"/>
    </row>
    <row r="199" spans="1:27" x14ac:dyDescent="0.25">
      <c r="A199" s="11" t="s">
        <v>35</v>
      </c>
      <c r="B199" s="11">
        <v>47869</v>
      </c>
      <c r="C199" s="11">
        <v>58910</v>
      </c>
      <c r="D199" s="11">
        <v>49385</v>
      </c>
      <c r="E199" s="11">
        <v>60071</v>
      </c>
      <c r="G199" s="11">
        <v>216235</v>
      </c>
      <c r="I199" s="11">
        <f t="shared" si="24"/>
        <v>1516</v>
      </c>
      <c r="J199" s="20">
        <f t="shared" si="25"/>
        <v>3.1669765401408007E-2</v>
      </c>
      <c r="K199" s="15">
        <f t="shared" si="26"/>
        <v>7.3592233009708741E-2</v>
      </c>
      <c r="M199" s="11">
        <f t="shared" si="27"/>
        <v>2382.2158184127406</v>
      </c>
      <c r="N199" s="11">
        <f t="shared" si="28"/>
        <v>-1221.2158184127406</v>
      </c>
      <c r="O199" s="11">
        <f t="shared" si="29"/>
        <v>1161</v>
      </c>
      <c r="P199" s="20">
        <f t="shared" si="30"/>
        <v>1.9708029197080291E-2</v>
      </c>
      <c r="Q199" s="15">
        <f t="shared" si="31"/>
        <v>5.8388654194327094E-2</v>
      </c>
    </row>
    <row r="200" spans="1:27" x14ac:dyDescent="0.25">
      <c r="A200" s="11" t="s">
        <v>21</v>
      </c>
      <c r="B200" s="11">
        <v>38242</v>
      </c>
      <c r="C200" s="11">
        <v>43900</v>
      </c>
      <c r="D200" s="11">
        <v>39302</v>
      </c>
      <c r="E200" s="11">
        <v>44111</v>
      </c>
      <c r="G200" s="11">
        <v>165555</v>
      </c>
      <c r="I200" s="11">
        <f t="shared" si="24"/>
        <v>1060</v>
      </c>
      <c r="J200" s="20">
        <f t="shared" si="25"/>
        <v>2.7718215574499241E-2</v>
      </c>
      <c r="K200" s="15">
        <f t="shared" si="26"/>
        <v>5.145631067961165E-2</v>
      </c>
      <c r="M200" s="11">
        <f t="shared" si="27"/>
        <v>1775.2380653254002</v>
      </c>
      <c r="N200" s="11">
        <f t="shared" si="28"/>
        <v>-1564.2380653254002</v>
      </c>
      <c r="O200" s="11">
        <f t="shared" si="29"/>
        <v>211</v>
      </c>
      <c r="P200" s="20">
        <f t="shared" si="30"/>
        <v>4.8063781321184508E-3</v>
      </c>
      <c r="Q200" s="15">
        <f t="shared" si="31"/>
        <v>1.0611546972440152E-2</v>
      </c>
    </row>
    <row r="201" spans="1:27" x14ac:dyDescent="0.25">
      <c r="A201" s="11" t="s">
        <v>52</v>
      </c>
      <c r="B201" s="11">
        <v>20189</v>
      </c>
      <c r="C201" s="11">
        <v>20896</v>
      </c>
      <c r="D201" s="11">
        <v>20317</v>
      </c>
      <c r="E201" s="11">
        <v>21097</v>
      </c>
      <c r="G201" s="11">
        <v>82499</v>
      </c>
      <c r="I201" s="11">
        <f t="shared" si="24"/>
        <v>128</v>
      </c>
      <c r="J201" s="20">
        <f t="shared" si="25"/>
        <v>6.340086185546585E-3</v>
      </c>
      <c r="K201" s="15">
        <f t="shared" si="26"/>
        <v>6.2135922330097092E-3</v>
      </c>
      <c r="M201" s="11">
        <f t="shared" si="27"/>
        <v>844.99714380500143</v>
      </c>
      <c r="N201" s="11">
        <f t="shared" si="28"/>
        <v>-643.99714380500143</v>
      </c>
      <c r="O201" s="11">
        <f t="shared" si="29"/>
        <v>201</v>
      </c>
      <c r="P201" s="20">
        <f t="shared" si="30"/>
        <v>9.6190658499234298E-3</v>
      </c>
      <c r="Q201" s="15">
        <f t="shared" si="31"/>
        <v>1.0108630054315027E-2</v>
      </c>
    </row>
    <row r="202" spans="1:27" x14ac:dyDescent="0.25">
      <c r="A202" s="11" t="s">
        <v>51</v>
      </c>
      <c r="B202" s="11">
        <v>8078</v>
      </c>
      <c r="C202" s="11">
        <v>8367</v>
      </c>
      <c r="D202" s="11">
        <v>8296</v>
      </c>
      <c r="E202" s="11">
        <v>8401</v>
      </c>
      <c r="G202" s="11">
        <v>33142</v>
      </c>
      <c r="I202" s="11">
        <f t="shared" si="24"/>
        <v>218</v>
      </c>
      <c r="J202" s="20">
        <f t="shared" si="25"/>
        <v>2.698687794008418E-2</v>
      </c>
      <c r="K202" s="15">
        <f t="shared" si="26"/>
        <v>1.0582524271844661E-2</v>
      </c>
      <c r="M202" s="11">
        <f t="shared" si="27"/>
        <v>338.34662625461556</v>
      </c>
      <c r="N202" s="11">
        <f t="shared" si="28"/>
        <v>-304.34662625461556</v>
      </c>
      <c r="O202" s="11">
        <f t="shared" si="29"/>
        <v>34</v>
      </c>
      <c r="P202" s="20">
        <f t="shared" si="30"/>
        <v>4.0635831241783195E-3</v>
      </c>
      <c r="Q202" s="15">
        <f t="shared" si="31"/>
        <v>1.7099175216254276E-3</v>
      </c>
    </row>
    <row r="203" spans="1:27" x14ac:dyDescent="0.25">
      <c r="A203" s="11" t="s">
        <v>48</v>
      </c>
      <c r="B203" s="11">
        <v>5024</v>
      </c>
      <c r="C203" s="11">
        <v>5769</v>
      </c>
      <c r="D203" s="11">
        <v>5035</v>
      </c>
      <c r="E203" s="11">
        <v>5895</v>
      </c>
      <c r="G203" s="11">
        <v>21723</v>
      </c>
      <c r="I203" s="11">
        <f t="shared" si="24"/>
        <v>11</v>
      </c>
      <c r="J203" s="20">
        <f t="shared" si="25"/>
        <v>2.1894904458598726E-3</v>
      </c>
      <c r="K203" s="15">
        <f t="shared" si="26"/>
        <v>5.3398058252427185E-4</v>
      </c>
      <c r="M203" s="11">
        <f t="shared" si="27"/>
        <v>233.28811842510783</v>
      </c>
      <c r="N203" s="11">
        <f t="shared" si="28"/>
        <v>-107.28811842510783</v>
      </c>
      <c r="O203" s="11">
        <f t="shared" si="29"/>
        <v>126</v>
      </c>
      <c r="P203" s="20">
        <f t="shared" si="30"/>
        <v>2.1840873634945399E-2</v>
      </c>
      <c r="Q203" s="15">
        <f t="shared" si="31"/>
        <v>6.336753168376584E-3</v>
      </c>
    </row>
    <row r="204" spans="1:27" x14ac:dyDescent="0.25">
      <c r="A204" s="11" t="s">
        <v>47</v>
      </c>
      <c r="B204" s="11">
        <v>4798</v>
      </c>
      <c r="C204" s="11">
        <v>5696</v>
      </c>
      <c r="D204" s="11">
        <v>4844</v>
      </c>
      <c r="E204" s="11">
        <v>5860</v>
      </c>
      <c r="G204" s="11">
        <v>21198</v>
      </c>
      <c r="I204" s="11">
        <f t="shared" si="24"/>
        <v>46</v>
      </c>
      <c r="J204" s="20">
        <f t="shared" si="25"/>
        <v>9.5873280533555656E-3</v>
      </c>
      <c r="K204" s="15">
        <f t="shared" si="26"/>
        <v>2.2330097087378642E-3</v>
      </c>
      <c r="M204" s="11">
        <f t="shared" si="27"/>
        <v>230.33612802035259</v>
      </c>
      <c r="N204" s="11">
        <f t="shared" si="28"/>
        <v>-66.336128020352589</v>
      </c>
      <c r="O204" s="11">
        <f t="shared" si="29"/>
        <v>164</v>
      </c>
      <c r="P204" s="20">
        <f t="shared" si="30"/>
        <v>2.8792134831460675E-2</v>
      </c>
      <c r="Q204" s="15">
        <f t="shared" si="31"/>
        <v>8.2478374572520618E-3</v>
      </c>
    </row>
    <row r="205" spans="1:27" x14ac:dyDescent="0.25">
      <c r="A205" s="11" t="s">
        <v>46</v>
      </c>
      <c r="B205" s="11">
        <v>4934</v>
      </c>
      <c r="C205" s="11">
        <v>5281</v>
      </c>
      <c r="D205" s="11">
        <v>5039</v>
      </c>
      <c r="E205" s="11">
        <v>5432</v>
      </c>
      <c r="G205" s="11">
        <v>20686</v>
      </c>
      <c r="I205" s="11">
        <f t="shared" si="24"/>
        <v>105</v>
      </c>
      <c r="J205" s="20">
        <f t="shared" si="25"/>
        <v>2.1280907985407379E-2</v>
      </c>
      <c r="K205" s="15">
        <f t="shared" si="26"/>
        <v>5.0970873786407769E-3</v>
      </c>
      <c r="M205" s="11">
        <f t="shared" si="27"/>
        <v>213.55426476044278</v>
      </c>
      <c r="N205" s="11">
        <f t="shared" si="28"/>
        <v>-62.554264760442777</v>
      </c>
      <c r="O205" s="11">
        <f t="shared" si="29"/>
        <v>151</v>
      </c>
      <c r="P205" s="20">
        <f t="shared" si="30"/>
        <v>2.8593069494413936E-2</v>
      </c>
      <c r="Q205" s="15">
        <f t="shared" si="31"/>
        <v>7.5940454636893983E-3</v>
      </c>
    </row>
    <row r="206" spans="1:27" x14ac:dyDescent="0.25">
      <c r="A206" s="11" t="s">
        <v>45</v>
      </c>
      <c r="B206" s="11">
        <v>4533</v>
      </c>
      <c r="C206" s="11">
        <v>5388</v>
      </c>
      <c r="D206" s="11">
        <v>4623</v>
      </c>
      <c r="E206" s="11">
        <v>5591</v>
      </c>
      <c r="G206" s="11">
        <v>20135</v>
      </c>
      <c r="I206" s="11">
        <f t="shared" si="24"/>
        <v>90</v>
      </c>
      <c r="J206" s="20">
        <f t="shared" si="25"/>
        <v>1.9854401058901391E-2</v>
      </c>
      <c r="K206" s="15">
        <f t="shared" si="26"/>
        <v>4.3689320388349516E-3</v>
      </c>
      <c r="M206" s="11">
        <f t="shared" si="27"/>
        <v>217.88115480576892</v>
      </c>
      <c r="N206" s="11">
        <f t="shared" si="28"/>
        <v>-14.881154805768915</v>
      </c>
      <c r="O206" s="11">
        <f t="shared" si="29"/>
        <v>203</v>
      </c>
      <c r="P206" s="20">
        <f t="shared" si="30"/>
        <v>3.7676317743132889E-2</v>
      </c>
      <c r="Q206" s="15">
        <f t="shared" si="31"/>
        <v>1.0209213437940052E-2</v>
      </c>
    </row>
    <row r="207" spans="1:27" x14ac:dyDescent="0.25">
      <c r="A207" s="11" t="s">
        <v>38</v>
      </c>
      <c r="B207" s="11">
        <v>3809</v>
      </c>
      <c r="C207" s="11">
        <v>4363</v>
      </c>
      <c r="D207" s="11">
        <v>3775</v>
      </c>
      <c r="E207" s="11">
        <v>4424</v>
      </c>
      <c r="G207" s="11">
        <v>16371</v>
      </c>
      <c r="I207" s="11">
        <f t="shared" si="24"/>
        <v>-34</v>
      </c>
      <c r="J207" s="20">
        <f t="shared" si="25"/>
        <v>-8.9262273562614857E-3</v>
      </c>
      <c r="K207" s="15">
        <f t="shared" si="26"/>
        <v>-1.6504854368932038E-3</v>
      </c>
      <c r="M207" s="11">
        <f t="shared" si="27"/>
        <v>176.43197446502782</v>
      </c>
      <c r="N207" s="11">
        <f t="shared" si="28"/>
        <v>-115.43197446502782</v>
      </c>
      <c r="O207" s="11">
        <f t="shared" si="29"/>
        <v>61</v>
      </c>
      <c r="P207" s="20">
        <f t="shared" si="30"/>
        <v>1.3981205592482237E-2</v>
      </c>
      <c r="Q207" s="15">
        <f t="shared" si="31"/>
        <v>3.067793200563267E-3</v>
      </c>
    </row>
    <row r="208" spans="1:27" x14ac:dyDescent="0.25">
      <c r="A208" s="11" t="s">
        <v>33</v>
      </c>
      <c r="B208" s="11">
        <v>3584</v>
      </c>
      <c r="C208" s="11">
        <v>3716</v>
      </c>
      <c r="D208" s="11">
        <v>3613</v>
      </c>
      <c r="E208" s="11">
        <v>3743</v>
      </c>
      <c r="G208" s="11">
        <v>14656</v>
      </c>
      <c r="I208" s="11">
        <f t="shared" si="24"/>
        <v>29</v>
      </c>
      <c r="J208" s="20">
        <f t="shared" si="25"/>
        <v>8.0915178571428579E-3</v>
      </c>
      <c r="K208" s="15">
        <f t="shared" si="26"/>
        <v>1.4077669902912622E-3</v>
      </c>
      <c r="M208" s="11">
        <f t="shared" si="27"/>
        <v>150.26844306945756</v>
      </c>
      <c r="N208" s="11">
        <f t="shared" si="28"/>
        <v>-123.26844306945756</v>
      </c>
      <c r="O208" s="11">
        <f t="shared" si="29"/>
        <v>27</v>
      </c>
      <c r="P208" s="20">
        <f t="shared" si="30"/>
        <v>7.2658772874058123E-3</v>
      </c>
      <c r="Q208" s="15">
        <f t="shared" si="31"/>
        <v>1.3578756789378395E-3</v>
      </c>
    </row>
    <row r="209" spans="1:27" x14ac:dyDescent="0.25">
      <c r="A209" s="11" t="s">
        <v>37</v>
      </c>
      <c r="B209" s="11">
        <v>3673</v>
      </c>
      <c r="C209" s="11">
        <v>4216</v>
      </c>
      <c r="D209" s="11">
        <v>3759</v>
      </c>
      <c r="E209" s="11">
        <v>1614</v>
      </c>
      <c r="G209" s="11">
        <v>13262</v>
      </c>
      <c r="I209" s="11">
        <f t="shared" si="24"/>
        <v>86</v>
      </c>
      <c r="J209" s="20">
        <f t="shared" si="25"/>
        <v>2.3414102913150013E-2</v>
      </c>
      <c r="K209" s="15">
        <f t="shared" si="26"/>
        <v>4.1747572815533981E-3</v>
      </c>
      <c r="M209" s="11">
        <f t="shared" si="27"/>
        <v>170.48755543079469</v>
      </c>
      <c r="N209" s="11">
        <f t="shared" si="28"/>
        <v>-2772.4875554307946</v>
      </c>
      <c r="O209" s="11">
        <f t="shared" si="29"/>
        <v>-2602</v>
      </c>
      <c r="P209" s="20">
        <f>O209/C209</f>
        <v>-0.61717267552182165</v>
      </c>
      <c r="Q209" s="15">
        <f>O209/$O$215</f>
        <v>-0.13085898209615771</v>
      </c>
      <c r="S209" s="11" t="s">
        <v>955</v>
      </c>
    </row>
    <row r="210" spans="1:27" x14ac:dyDescent="0.25">
      <c r="A210" s="11" t="s">
        <v>49</v>
      </c>
      <c r="C210" s="11">
        <v>1342</v>
      </c>
      <c r="D210" s="11">
        <v>5531</v>
      </c>
      <c r="E210" s="11">
        <v>5817</v>
      </c>
      <c r="G210" s="11">
        <v>12690</v>
      </c>
      <c r="I210" s="11">
        <f t="shared" si="24"/>
        <v>5531</v>
      </c>
      <c r="J210" s="20" t="e">
        <f t="shared" si="25"/>
        <v>#DIV/0!</v>
      </c>
      <c r="K210" s="15">
        <f t="shared" si="26"/>
        <v>0.26849514563106797</v>
      </c>
      <c r="M210" s="11">
        <f t="shared" si="27"/>
        <v>54.268097577828861</v>
      </c>
      <c r="N210" s="11">
        <f t="shared" si="28"/>
        <v>4420.7319024221715</v>
      </c>
      <c r="O210" s="11">
        <f t="shared" si="29"/>
        <v>4475</v>
      </c>
      <c r="P210" s="20">
        <f t="shared" si="30"/>
        <v>3.334575260804769</v>
      </c>
      <c r="Q210" s="15">
        <f t="shared" si="31"/>
        <v>0.22505532086099375</v>
      </c>
      <c r="S210" s="17" t="s">
        <v>954</v>
      </c>
      <c r="T210" s="17"/>
      <c r="Z210" s="15">
        <f>Q210+Q213</f>
        <v>0.44236572118286055</v>
      </c>
      <c r="AA210" s="17" t="s">
        <v>940</v>
      </c>
    </row>
    <row r="211" spans="1:27" x14ac:dyDescent="0.25">
      <c r="A211" s="11" t="s">
        <v>26</v>
      </c>
      <c r="B211" s="11">
        <v>2680</v>
      </c>
      <c r="C211" s="11">
        <v>2873</v>
      </c>
      <c r="D211" s="11">
        <v>2699</v>
      </c>
      <c r="E211" s="11">
        <v>2912</v>
      </c>
      <c r="G211" s="11">
        <v>11164</v>
      </c>
      <c r="I211" s="11">
        <f t="shared" si="24"/>
        <v>19</v>
      </c>
      <c r="J211" s="20">
        <f t="shared" si="25"/>
        <v>7.0895522388059705E-3</v>
      </c>
      <c r="K211" s="15">
        <f t="shared" si="26"/>
        <v>9.2233009708737868E-4</v>
      </c>
      <c r="M211" s="11">
        <f t="shared" si="27"/>
        <v>116.17901962824315</v>
      </c>
      <c r="N211" s="11">
        <f t="shared" si="28"/>
        <v>-77.179019628243154</v>
      </c>
      <c r="O211" s="11">
        <f t="shared" si="29"/>
        <v>39</v>
      </c>
      <c r="P211" s="20">
        <f t="shared" si="30"/>
        <v>1.3574660633484163E-2</v>
      </c>
      <c r="Q211" s="15">
        <f t="shared" si="31"/>
        <v>1.9613759806879905E-3</v>
      </c>
    </row>
    <row r="212" spans="1:27" x14ac:dyDescent="0.25">
      <c r="A212" s="11" t="s">
        <v>19</v>
      </c>
      <c r="B212" s="11">
        <v>1911</v>
      </c>
      <c r="C212" s="11">
        <v>2194</v>
      </c>
      <c r="D212" s="11">
        <v>1911</v>
      </c>
      <c r="E212" s="11">
        <v>2214</v>
      </c>
      <c r="G212" s="11">
        <v>8230</v>
      </c>
      <c r="I212" s="11">
        <f t="shared" si="24"/>
        <v>0</v>
      </c>
      <c r="J212" s="20">
        <f t="shared" si="25"/>
        <v>0</v>
      </c>
      <c r="K212" s="15">
        <f t="shared" si="26"/>
        <v>0</v>
      </c>
      <c r="M212" s="11">
        <f t="shared" si="27"/>
        <v>88.721465041547333</v>
      </c>
      <c r="N212" s="11">
        <f t="shared" si="28"/>
        <v>-68.721465041547333</v>
      </c>
      <c r="O212" s="11">
        <f t="shared" si="29"/>
        <v>20</v>
      </c>
      <c r="P212" s="20">
        <f t="shared" si="30"/>
        <v>9.1157702825888781E-3</v>
      </c>
      <c r="Q212" s="15">
        <f t="shared" si="31"/>
        <v>1.0058338362502514E-3</v>
      </c>
    </row>
    <row r="213" spans="1:27" x14ac:dyDescent="0.25">
      <c r="A213" s="11" t="s">
        <v>34</v>
      </c>
      <c r="D213" s="11">
        <v>3465</v>
      </c>
      <c r="E213" s="11">
        <v>4321</v>
      </c>
      <c r="G213" s="11">
        <v>7786</v>
      </c>
      <c r="I213" s="11">
        <f t="shared" si="24"/>
        <v>3465</v>
      </c>
      <c r="J213" s="20" t="e">
        <f t="shared" si="25"/>
        <v>#DIV/0!</v>
      </c>
      <c r="K213" s="15">
        <f t="shared" si="26"/>
        <v>0.16820388349514562</v>
      </c>
      <c r="M213" s="11">
        <f t="shared" si="27"/>
        <v>0</v>
      </c>
      <c r="N213" s="11">
        <f t="shared" si="28"/>
        <v>4321</v>
      </c>
      <c r="O213" s="11">
        <f t="shared" si="29"/>
        <v>4321</v>
      </c>
      <c r="P213" s="20" t="e">
        <f t="shared" si="30"/>
        <v>#DIV/0!</v>
      </c>
      <c r="Q213" s="15">
        <f t="shared" si="31"/>
        <v>0.21731040032186683</v>
      </c>
      <c r="S213" s="17" t="s">
        <v>933</v>
      </c>
      <c r="T213" s="17"/>
    </row>
    <row r="214" spans="1:27" x14ac:dyDescent="0.25">
      <c r="N214" s="11">
        <f t="shared" si="28"/>
        <v>0</v>
      </c>
    </row>
    <row r="215" spans="1:27" x14ac:dyDescent="0.25">
      <c r="A215" s="11" t="s">
        <v>911</v>
      </c>
      <c r="B215" s="11">
        <v>509419</v>
      </c>
      <c r="C215" s="11">
        <v>576618</v>
      </c>
      <c r="D215" s="11">
        <v>530019</v>
      </c>
      <c r="E215" s="11">
        <v>596502</v>
      </c>
      <c r="G215" s="11">
        <v>2212558</v>
      </c>
      <c r="H215" s="17"/>
      <c r="I215" s="11">
        <f>SUM(I194:I213)</f>
        <v>20600</v>
      </c>
      <c r="M215" s="17">
        <f>SUM(M194:M213)</f>
        <v>23317.408263138987</v>
      </c>
      <c r="N215" s="11">
        <f>O215-M215</f>
        <v>-3433.4082631389865</v>
      </c>
      <c r="O215" s="11">
        <f>SUM(O194:O213)</f>
        <v>19884</v>
      </c>
      <c r="Q215" s="15"/>
    </row>
    <row r="218" spans="1:27" x14ac:dyDescent="0.25">
      <c r="M218" s="17"/>
      <c r="O218" s="17"/>
    </row>
    <row r="222" spans="1:27" ht="25" x14ac:dyDescent="0.5">
      <c r="A222" s="18" t="s">
        <v>899</v>
      </c>
    </row>
    <row r="225" spans="1:10" x14ac:dyDescent="0.25">
      <c r="A225" s="11" t="s">
        <v>913</v>
      </c>
      <c r="B225" s="11" t="s">
        <v>923</v>
      </c>
    </row>
    <row r="226" spans="1:10" x14ac:dyDescent="0.25">
      <c r="B226" s="11" t="s">
        <v>916</v>
      </c>
      <c r="F226" s="11" t="s">
        <v>921</v>
      </c>
      <c r="I226" s="11" t="s">
        <v>911</v>
      </c>
    </row>
    <row r="227" spans="1:10" x14ac:dyDescent="0.25">
      <c r="A227" s="11" t="s">
        <v>912</v>
      </c>
      <c r="B227" s="11" t="s">
        <v>917</v>
      </c>
      <c r="C227" s="11" t="s">
        <v>918</v>
      </c>
      <c r="D227" s="11" t="s">
        <v>919</v>
      </c>
      <c r="E227" s="11" t="s">
        <v>920</v>
      </c>
      <c r="F227" s="11" t="s">
        <v>917</v>
      </c>
      <c r="G227" s="11" t="s">
        <v>918</v>
      </c>
    </row>
    <row r="228" spans="1:10" x14ac:dyDescent="0.25">
      <c r="A228" s="11" t="s">
        <v>20</v>
      </c>
      <c r="B228" s="11">
        <v>73638</v>
      </c>
      <c r="C228" s="11">
        <v>90624</v>
      </c>
      <c r="D228" s="11">
        <v>50984</v>
      </c>
      <c r="E228" s="11">
        <v>67962</v>
      </c>
      <c r="F228" s="11">
        <v>74564</v>
      </c>
      <c r="G228" s="11">
        <v>91867</v>
      </c>
      <c r="I228" s="11">
        <v>449639</v>
      </c>
      <c r="J228" s="15">
        <f>I228/$I$237</f>
        <v>0.51051251192152236</v>
      </c>
    </row>
    <row r="229" spans="1:10" x14ac:dyDescent="0.25">
      <c r="A229" s="11" t="s">
        <v>27</v>
      </c>
      <c r="B229" s="11">
        <v>62302</v>
      </c>
      <c r="C229" s="11">
        <v>69102</v>
      </c>
      <c r="D229" s="11">
        <v>44184</v>
      </c>
      <c r="E229" s="11">
        <v>50976</v>
      </c>
      <c r="F229" s="11">
        <v>63613</v>
      </c>
      <c r="G229" s="11">
        <v>71175</v>
      </c>
      <c r="I229" s="11">
        <v>361352</v>
      </c>
      <c r="J229" s="15">
        <f t="shared" ref="J229:J235" si="32">I229/$I$237</f>
        <v>0.41027294609201143</v>
      </c>
    </row>
    <row r="230" spans="1:10" x14ac:dyDescent="0.25">
      <c r="A230" s="11" t="s">
        <v>32</v>
      </c>
      <c r="B230" s="11">
        <v>3264</v>
      </c>
      <c r="C230" s="11">
        <v>3740</v>
      </c>
      <c r="D230" s="11">
        <v>2301</v>
      </c>
      <c r="E230" s="11">
        <v>2784</v>
      </c>
      <c r="F230" s="11">
        <v>3295</v>
      </c>
      <c r="G230" s="11">
        <v>3738</v>
      </c>
      <c r="I230" s="11">
        <v>19122</v>
      </c>
      <c r="J230" s="15">
        <f t="shared" si="32"/>
        <v>2.1710795222308007E-2</v>
      </c>
    </row>
    <row r="231" spans="1:10" x14ac:dyDescent="0.25">
      <c r="A231" s="11" t="s">
        <v>31</v>
      </c>
      <c r="B231" s="11">
        <v>3070</v>
      </c>
      <c r="C231" s="11">
        <v>3648</v>
      </c>
      <c r="D231" s="11">
        <v>2149</v>
      </c>
      <c r="E231" s="11">
        <v>2719</v>
      </c>
      <c r="F231" s="11">
        <v>3086</v>
      </c>
      <c r="G231" s="11">
        <v>3722</v>
      </c>
      <c r="I231" s="11">
        <v>18394</v>
      </c>
      <c r="J231" s="15">
        <f t="shared" si="32"/>
        <v>2.088423634134157E-2</v>
      </c>
    </row>
    <row r="232" spans="1:10" x14ac:dyDescent="0.25">
      <c r="A232" s="11" t="s">
        <v>22</v>
      </c>
      <c r="B232" s="11">
        <v>1974</v>
      </c>
      <c r="C232" s="11">
        <v>2425</v>
      </c>
      <c r="D232" s="11">
        <v>1362</v>
      </c>
      <c r="E232" s="11">
        <v>1821</v>
      </c>
      <c r="F232" s="11">
        <v>1992</v>
      </c>
      <c r="G232" s="11">
        <v>1737</v>
      </c>
      <c r="I232" s="11">
        <v>11311</v>
      </c>
      <c r="J232" s="15">
        <f t="shared" si="32"/>
        <v>1.2842317998092557E-2</v>
      </c>
    </row>
    <row r="233" spans="1:10" x14ac:dyDescent="0.25">
      <c r="A233" s="11" t="s">
        <v>18</v>
      </c>
      <c r="B233" s="11">
        <v>1877</v>
      </c>
      <c r="C233" s="11">
        <v>1932</v>
      </c>
      <c r="D233" s="11">
        <v>1352</v>
      </c>
      <c r="E233" s="11">
        <v>1420</v>
      </c>
      <c r="F233" s="11">
        <v>1891</v>
      </c>
      <c r="G233" s="11">
        <v>1943</v>
      </c>
      <c r="I233" s="11">
        <v>10415</v>
      </c>
      <c r="J233" s="15">
        <f t="shared" si="32"/>
        <v>1.1825014759980016E-2</v>
      </c>
    </row>
    <row r="234" spans="1:10" x14ac:dyDescent="0.25">
      <c r="A234" s="11" t="s">
        <v>15</v>
      </c>
      <c r="B234" s="11">
        <v>1442</v>
      </c>
      <c r="C234" s="11">
        <v>1773</v>
      </c>
      <c r="D234" s="11">
        <v>1008</v>
      </c>
      <c r="E234" s="11">
        <v>1337</v>
      </c>
      <c r="F234" s="11">
        <v>1483</v>
      </c>
      <c r="G234" s="11">
        <v>1826</v>
      </c>
      <c r="I234" s="11">
        <v>8869</v>
      </c>
      <c r="J234" s="15">
        <f t="shared" si="32"/>
        <v>1.0069712521004586E-2</v>
      </c>
    </row>
    <row r="235" spans="1:10" x14ac:dyDescent="0.25">
      <c r="A235" s="11" t="s">
        <v>4</v>
      </c>
      <c r="B235" s="11">
        <v>285</v>
      </c>
      <c r="C235" s="11">
        <v>322</v>
      </c>
      <c r="D235" s="11">
        <v>196</v>
      </c>
      <c r="E235" s="11">
        <v>245</v>
      </c>
      <c r="F235" s="11">
        <v>280</v>
      </c>
      <c r="G235" s="11">
        <v>330</v>
      </c>
      <c r="I235" s="11">
        <v>1658</v>
      </c>
      <c r="J235" s="15">
        <f t="shared" si="32"/>
        <v>1.8824651437394978E-3</v>
      </c>
    </row>
    <row r="237" spans="1:10" x14ac:dyDescent="0.25">
      <c r="A237" s="11" t="s">
        <v>911</v>
      </c>
      <c r="B237" s="11">
        <v>147852</v>
      </c>
      <c r="C237" s="11">
        <v>173566</v>
      </c>
      <c r="D237" s="11">
        <v>103536</v>
      </c>
      <c r="E237" s="11">
        <v>129264</v>
      </c>
      <c r="F237" s="11">
        <v>150204</v>
      </c>
      <c r="G237" s="11">
        <v>176338</v>
      </c>
      <c r="I237" s="11">
        <v>880760</v>
      </c>
    </row>
    <row r="240" spans="1:10" x14ac:dyDescent="0.25">
      <c r="A240" s="11" t="s">
        <v>913</v>
      </c>
      <c r="B240" s="11" t="s">
        <v>923</v>
      </c>
    </row>
    <row r="241" spans="1:17" x14ac:dyDescent="0.25">
      <c r="B241" s="11" t="s">
        <v>916</v>
      </c>
      <c r="D241" s="11" t="s">
        <v>921</v>
      </c>
      <c r="G241" s="11" t="s">
        <v>911</v>
      </c>
      <c r="I241" s="17" t="s">
        <v>930</v>
      </c>
      <c r="M241" s="17" t="s">
        <v>934</v>
      </c>
      <c r="N241" s="11" t="s">
        <v>946</v>
      </c>
      <c r="O241" s="17" t="s">
        <v>930</v>
      </c>
      <c r="P241" s="17"/>
    </row>
    <row r="242" spans="1:17" x14ac:dyDescent="0.25">
      <c r="A242" s="11" t="s">
        <v>912</v>
      </c>
      <c r="B242" s="11" t="s">
        <v>917</v>
      </c>
      <c r="C242" s="11" t="s">
        <v>918</v>
      </c>
      <c r="D242" s="11" t="s">
        <v>917</v>
      </c>
      <c r="E242" s="11" t="s">
        <v>918</v>
      </c>
      <c r="I242" s="17" t="s">
        <v>927</v>
      </c>
      <c r="J242" s="17" t="s">
        <v>924</v>
      </c>
      <c r="K242" s="17" t="s">
        <v>951</v>
      </c>
      <c r="O242" s="17" t="s">
        <v>928</v>
      </c>
      <c r="P242" s="17" t="s">
        <v>924</v>
      </c>
      <c r="Q242" s="17" t="s">
        <v>951</v>
      </c>
    </row>
    <row r="243" spans="1:17" x14ac:dyDescent="0.25">
      <c r="A243" s="11" t="s">
        <v>20</v>
      </c>
      <c r="B243" s="11">
        <v>73638</v>
      </c>
      <c r="C243" s="11">
        <v>90624</v>
      </c>
      <c r="D243" s="11">
        <v>74564</v>
      </c>
      <c r="E243" s="11">
        <v>91867</v>
      </c>
      <c r="G243" s="11">
        <v>330693</v>
      </c>
      <c r="I243" s="11">
        <f t="shared" ref="I243:I250" si="33">D243-B243</f>
        <v>926</v>
      </c>
      <c r="J243" s="15">
        <f>I243/D243</f>
        <v>1.2418861649053162E-2</v>
      </c>
      <c r="K243" s="15">
        <f>I243/$I$252</f>
        <v>0.3937074829931973</v>
      </c>
      <c r="M243" s="11">
        <f>C243*$J$66</f>
        <v>1441.6284392500609</v>
      </c>
      <c r="N243" s="11">
        <f>O243-M243</f>
        <v>-198.62843925006086</v>
      </c>
      <c r="O243" s="11">
        <f>E243-C243</f>
        <v>1243</v>
      </c>
      <c r="P243" s="15">
        <f>O243/C243</f>
        <v>1.3716013418079097E-2</v>
      </c>
      <c r="Q243" s="15">
        <f>O243/$O$252</f>
        <v>0.44841269841269843</v>
      </c>
    </row>
    <row r="244" spans="1:17" x14ac:dyDescent="0.25">
      <c r="A244" s="11" t="s">
        <v>27</v>
      </c>
      <c r="B244" s="11">
        <v>62302</v>
      </c>
      <c r="C244" s="11">
        <v>69102</v>
      </c>
      <c r="D244" s="11">
        <v>63613</v>
      </c>
      <c r="E244" s="11">
        <v>71175</v>
      </c>
      <c r="G244" s="11">
        <v>266192</v>
      </c>
      <c r="I244" s="11">
        <f t="shared" si="33"/>
        <v>1311</v>
      </c>
      <c r="J244" s="15">
        <f t="shared" ref="J244:J250" si="34">I244/D244</f>
        <v>2.0608995016741859E-2</v>
      </c>
      <c r="K244" s="15">
        <f t="shared" ref="K244:K250" si="35">I244/$I$252</f>
        <v>0.55739795918367352</v>
      </c>
      <c r="M244" s="11">
        <f t="shared" ref="M244:M250" si="36">C244*$J$66</f>
        <v>1099.2607742878013</v>
      </c>
      <c r="N244" s="11">
        <f t="shared" ref="N244:N250" si="37">O244-M244</f>
        <v>973.73922571219873</v>
      </c>
      <c r="O244" s="11">
        <f>E244-C244</f>
        <v>2073</v>
      </c>
      <c r="P244" s="15">
        <f t="shared" ref="P244:P250" si="38">O244/C244</f>
        <v>2.9999131718329426E-2</v>
      </c>
      <c r="Q244" s="15">
        <f t="shared" ref="Q244:Q250" si="39">O244/$O$252</f>
        <v>0.74783549783549785</v>
      </c>
    </row>
    <row r="245" spans="1:17" x14ac:dyDescent="0.25">
      <c r="A245" s="11" t="s">
        <v>32</v>
      </c>
      <c r="B245" s="11">
        <v>3264</v>
      </c>
      <c r="C245" s="11">
        <v>3740</v>
      </c>
      <c r="D245" s="11">
        <v>3295</v>
      </c>
      <c r="E245" s="11">
        <v>3738</v>
      </c>
      <c r="G245" s="11">
        <v>14037</v>
      </c>
      <c r="I245" s="11">
        <f t="shared" si="33"/>
        <v>31</v>
      </c>
      <c r="J245" s="15">
        <f t="shared" si="34"/>
        <v>9.4081942336874044E-3</v>
      </c>
      <c r="K245" s="15">
        <f t="shared" si="35"/>
        <v>1.3180272108843538E-2</v>
      </c>
      <c r="M245" s="11">
        <f t="shared" si="36"/>
        <v>59.495170846522193</v>
      </c>
      <c r="N245" s="11">
        <f t="shared" si="37"/>
        <v>-61.495170846522193</v>
      </c>
      <c r="O245" s="11">
        <f t="shared" ref="O245:O250" si="40">E245-C245</f>
        <v>-2</v>
      </c>
      <c r="P245" s="15">
        <f t="shared" si="38"/>
        <v>-5.3475935828877007E-4</v>
      </c>
      <c r="Q245" s="15">
        <f t="shared" si="39"/>
        <v>-7.215007215007215E-4</v>
      </c>
    </row>
    <row r="246" spans="1:17" x14ac:dyDescent="0.25">
      <c r="A246" s="11" t="s">
        <v>31</v>
      </c>
      <c r="B246" s="11">
        <v>3070</v>
      </c>
      <c r="C246" s="11">
        <v>3648</v>
      </c>
      <c r="D246" s="11">
        <v>3086</v>
      </c>
      <c r="E246" s="11">
        <v>3722</v>
      </c>
      <c r="G246" s="11">
        <v>13526</v>
      </c>
      <c r="I246" s="11">
        <f t="shared" si="33"/>
        <v>16</v>
      </c>
      <c r="J246" s="15">
        <f t="shared" si="34"/>
        <v>5.1847051198963059E-3</v>
      </c>
      <c r="K246" s="15">
        <f t="shared" si="35"/>
        <v>6.8027210884353739E-3</v>
      </c>
      <c r="M246" s="11">
        <f t="shared" si="36"/>
        <v>58.031653274896513</v>
      </c>
      <c r="N246" s="11">
        <f t="shared" si="37"/>
        <v>15.968346725103487</v>
      </c>
      <c r="O246" s="11">
        <f t="shared" si="40"/>
        <v>74</v>
      </c>
      <c r="P246" s="15">
        <f t="shared" si="38"/>
        <v>2.0285087719298246E-2</v>
      </c>
      <c r="Q246" s="15">
        <f t="shared" si="39"/>
        <v>2.6695526695526696E-2</v>
      </c>
    </row>
    <row r="247" spans="1:17" x14ac:dyDescent="0.25">
      <c r="A247" s="11" t="s">
        <v>22</v>
      </c>
      <c r="B247" s="11">
        <v>1974</v>
      </c>
      <c r="C247" s="11">
        <v>2425</v>
      </c>
      <c r="D247" s="11">
        <v>1992</v>
      </c>
      <c r="E247" s="11">
        <v>1737</v>
      </c>
      <c r="G247" s="11">
        <v>8128</v>
      </c>
      <c r="I247" s="11">
        <f t="shared" si="33"/>
        <v>18</v>
      </c>
      <c r="J247" s="15">
        <f t="shared" si="34"/>
        <v>9.0361445783132526E-3</v>
      </c>
      <c r="K247" s="15">
        <f t="shared" si="35"/>
        <v>7.6530612244897957E-3</v>
      </c>
      <c r="M247" s="11">
        <f t="shared" si="36"/>
        <v>38.576414252089926</v>
      </c>
      <c r="N247" s="11">
        <f t="shared" si="37"/>
        <v>-726.57641425208988</v>
      </c>
      <c r="O247" s="11">
        <f t="shared" si="40"/>
        <v>-688</v>
      </c>
      <c r="P247" s="15">
        <f>O247/C247</f>
        <v>-0.28371134020618555</v>
      </c>
      <c r="Q247" s="15">
        <f t="shared" si="39"/>
        <v>-0.24819624819624819</v>
      </c>
    </row>
    <row r="248" spans="1:17" x14ac:dyDescent="0.25">
      <c r="A248" s="11" t="s">
        <v>18</v>
      </c>
      <c r="B248" s="11">
        <v>1877</v>
      </c>
      <c r="C248" s="11">
        <v>1932</v>
      </c>
      <c r="D248" s="11">
        <v>1891</v>
      </c>
      <c r="E248" s="11">
        <v>1943</v>
      </c>
      <c r="G248" s="11">
        <v>7643</v>
      </c>
      <c r="I248" s="11">
        <f t="shared" si="33"/>
        <v>14</v>
      </c>
      <c r="J248" s="15">
        <f t="shared" si="34"/>
        <v>7.4034902168164992E-3</v>
      </c>
      <c r="K248" s="15">
        <f t="shared" si="35"/>
        <v>5.9523809523809521E-3</v>
      </c>
      <c r="M248" s="11">
        <f t="shared" si="36"/>
        <v>30.733869004139272</v>
      </c>
      <c r="N248" s="11">
        <f t="shared" si="37"/>
        <v>-19.733869004139272</v>
      </c>
      <c r="O248" s="11">
        <f t="shared" si="40"/>
        <v>11</v>
      </c>
      <c r="P248" s="15">
        <f t="shared" si="38"/>
        <v>5.693581780538302E-3</v>
      </c>
      <c r="Q248" s="15">
        <f t="shared" si="39"/>
        <v>3.968253968253968E-3</v>
      </c>
    </row>
    <row r="249" spans="1:17" x14ac:dyDescent="0.25">
      <c r="A249" s="11" t="s">
        <v>15</v>
      </c>
      <c r="B249" s="11">
        <v>1442</v>
      </c>
      <c r="C249" s="11">
        <v>1773</v>
      </c>
      <c r="D249" s="11">
        <v>1483</v>
      </c>
      <c r="E249" s="11">
        <v>1826</v>
      </c>
      <c r="G249" s="11">
        <v>6524</v>
      </c>
      <c r="I249" s="11">
        <f t="shared" si="33"/>
        <v>41</v>
      </c>
      <c r="J249" s="15">
        <f t="shared" si="34"/>
        <v>2.7646662171274445E-2</v>
      </c>
      <c r="K249" s="15">
        <f t="shared" si="35"/>
        <v>1.7431972789115645E-2</v>
      </c>
      <c r="M249" s="11">
        <f t="shared" si="36"/>
        <v>28.2045288531775</v>
      </c>
      <c r="N249" s="11">
        <f t="shared" si="37"/>
        <v>24.7954711468225</v>
      </c>
      <c r="O249" s="11">
        <f t="shared" si="40"/>
        <v>53</v>
      </c>
      <c r="P249" s="15">
        <f t="shared" si="38"/>
        <v>2.9892836999435984E-2</v>
      </c>
      <c r="Q249" s="15">
        <f t="shared" si="39"/>
        <v>1.911976911976912E-2</v>
      </c>
    </row>
    <row r="250" spans="1:17" x14ac:dyDescent="0.25">
      <c r="A250" s="11" t="s">
        <v>4</v>
      </c>
      <c r="B250" s="11">
        <v>285</v>
      </c>
      <c r="C250" s="11">
        <v>322</v>
      </c>
      <c r="D250" s="11">
        <v>280</v>
      </c>
      <c r="E250" s="11">
        <v>330</v>
      </c>
      <c r="G250" s="11">
        <v>1217</v>
      </c>
      <c r="I250" s="11">
        <f t="shared" si="33"/>
        <v>-5</v>
      </c>
      <c r="J250" s="15">
        <f t="shared" si="34"/>
        <v>-1.7857142857142856E-2</v>
      </c>
      <c r="K250" s="15">
        <f t="shared" si="35"/>
        <v>-2.1258503401360546E-3</v>
      </c>
      <c r="M250" s="11">
        <f t="shared" si="36"/>
        <v>5.1223115006898787</v>
      </c>
      <c r="N250" s="11">
        <f t="shared" si="37"/>
        <v>2.8776884993101213</v>
      </c>
      <c r="O250" s="11">
        <f t="shared" si="40"/>
        <v>8</v>
      </c>
      <c r="P250" s="15">
        <f t="shared" si="38"/>
        <v>2.4844720496894408E-2</v>
      </c>
      <c r="Q250" s="15">
        <f t="shared" si="39"/>
        <v>2.886002886002886E-3</v>
      </c>
    </row>
    <row r="252" spans="1:17" x14ac:dyDescent="0.25">
      <c r="A252" s="11" t="s">
        <v>911</v>
      </c>
      <c r="B252" s="11">
        <v>147852</v>
      </c>
      <c r="C252" s="11">
        <v>173566</v>
      </c>
      <c r="D252" s="11">
        <v>150204</v>
      </c>
      <c r="E252" s="11">
        <v>176338</v>
      </c>
      <c r="G252" s="11">
        <v>647960</v>
      </c>
      <c r="I252" s="11">
        <f>SUM(I243:I250)</f>
        <v>2352</v>
      </c>
      <c r="M252" s="11">
        <f>SUM(M243:M250)</f>
        <v>2761.0531612693776</v>
      </c>
      <c r="N252" s="11">
        <f>SUM(N243:N250)</f>
        <v>10.946838730622627</v>
      </c>
      <c r="O252" s="11">
        <f>SUM(O243:O250)</f>
        <v>2772</v>
      </c>
    </row>
  </sheetData>
  <sortState xmlns:xlrd2="http://schemas.microsoft.com/office/spreadsheetml/2017/richdata2" ref="A243:G250">
    <sortCondition descending="1" ref="G250"/>
  </sortState>
  <pageMargins left="0.7" right="0.7" top="0.75" bottom="0.75" header="0.3" footer="0.3"/>
  <pageSetup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946-2577-4481-B588-A964399FC65E}">
  <dimension ref="A2:Y151"/>
  <sheetViews>
    <sheetView topLeftCell="N1" workbookViewId="0"/>
  </sheetViews>
  <sheetFormatPr defaultColWidth="9.1796875" defaultRowHeight="12.5" x14ac:dyDescent="0.25"/>
  <cols>
    <col min="1" max="1" width="13.81640625" style="3" bestFit="1" customWidth="1"/>
    <col min="2" max="2" width="17" style="3" bestFit="1" customWidth="1"/>
    <col min="3" max="7" width="7" style="3" bestFit="1" customWidth="1"/>
    <col min="8" max="9" width="11.7265625" style="3" bestFit="1" customWidth="1"/>
    <col min="10" max="10" width="13.54296875" style="3" bestFit="1" customWidth="1"/>
    <col min="11" max="11" width="11" style="3" bestFit="1" customWidth="1"/>
    <col min="12" max="12" width="13.54296875" style="3" bestFit="1" customWidth="1"/>
    <col min="13" max="13" width="11" style="3" bestFit="1" customWidth="1"/>
    <col min="14" max="14" width="18.81640625" style="3" bestFit="1" customWidth="1"/>
    <col min="15" max="15" width="16.26953125" style="3" bestFit="1" customWidth="1"/>
    <col min="16" max="16" width="11.7265625" style="3" bestFit="1" customWidth="1"/>
    <col min="17" max="17" width="11.453125" style="3" customWidth="1"/>
    <col min="18" max="18" width="9.1796875" style="3"/>
    <col min="19" max="19" width="14" style="3" customWidth="1"/>
    <col min="20" max="21" width="9.1796875" style="3"/>
    <col min="22" max="22" width="14.1796875" style="3" customWidth="1"/>
    <col min="23" max="16384" width="9.1796875" style="3"/>
  </cols>
  <sheetData>
    <row r="2" spans="1:25" ht="28" x14ac:dyDescent="0.6">
      <c r="A2" s="27" t="s">
        <v>986</v>
      </c>
      <c r="B2"/>
      <c r="C2"/>
      <c r="D2"/>
      <c r="E2"/>
      <c r="F2"/>
      <c r="G2"/>
      <c r="H2"/>
      <c r="I2"/>
      <c r="J2"/>
    </row>
    <row r="3" spans="1:25" x14ac:dyDescent="0.25">
      <c r="A3" s="23" t="s">
        <v>913</v>
      </c>
      <c r="B3" s="23" t="s">
        <v>923</v>
      </c>
      <c r="J3"/>
      <c r="K3" s="3" t="s">
        <v>913</v>
      </c>
      <c r="L3" s="3" t="s">
        <v>923</v>
      </c>
    </row>
    <row r="4" spans="1:25" x14ac:dyDescent="0.25">
      <c r="B4" s="3" t="s">
        <v>916</v>
      </c>
      <c r="F4" s="3" t="s">
        <v>921</v>
      </c>
      <c r="H4" s="3" t="s">
        <v>911</v>
      </c>
      <c r="J4"/>
      <c r="L4" s="3" t="s">
        <v>916</v>
      </c>
      <c r="P4" s="3" t="s">
        <v>921</v>
      </c>
      <c r="S4" s="3" t="s">
        <v>911</v>
      </c>
      <c r="U4" s="7" t="s">
        <v>959</v>
      </c>
      <c r="V4" s="7" t="s">
        <v>924</v>
      </c>
      <c r="X4" s="7" t="s">
        <v>960</v>
      </c>
      <c r="Y4" s="7" t="s">
        <v>924</v>
      </c>
    </row>
    <row r="5" spans="1:25" x14ac:dyDescent="0.25">
      <c r="A5" s="23" t="s">
        <v>912</v>
      </c>
      <c r="B5" s="3" t="s">
        <v>917</v>
      </c>
      <c r="C5" s="3" t="s">
        <v>918</v>
      </c>
      <c r="D5" s="3" t="s">
        <v>919</v>
      </c>
      <c r="E5" s="3" t="s">
        <v>920</v>
      </c>
      <c r="F5" s="3" t="s">
        <v>917</v>
      </c>
      <c r="G5" s="3" t="s">
        <v>918</v>
      </c>
      <c r="J5"/>
      <c r="K5" s="3" t="s">
        <v>912</v>
      </c>
      <c r="L5" s="3" t="s">
        <v>917</v>
      </c>
      <c r="M5" s="3" t="s">
        <v>918</v>
      </c>
      <c r="N5" s="3" t="s">
        <v>919</v>
      </c>
      <c r="O5" s="3" t="s">
        <v>920</v>
      </c>
      <c r="P5" s="3" t="s">
        <v>917</v>
      </c>
      <c r="Q5" s="3" t="s">
        <v>918</v>
      </c>
    </row>
    <row r="6" spans="1:25" x14ac:dyDescent="0.25">
      <c r="A6" s="24" t="s">
        <v>898</v>
      </c>
      <c r="B6" s="25">
        <v>466395</v>
      </c>
      <c r="C6" s="25">
        <v>527413</v>
      </c>
      <c r="D6" s="25">
        <v>329342</v>
      </c>
      <c r="E6" s="25">
        <v>390367</v>
      </c>
      <c r="F6" s="25">
        <v>477429</v>
      </c>
      <c r="G6" s="25">
        <v>540278</v>
      </c>
      <c r="H6" s="25">
        <v>2731224</v>
      </c>
      <c r="I6" s="25"/>
      <c r="J6"/>
      <c r="K6" s="3" t="s">
        <v>898</v>
      </c>
      <c r="L6" s="3">
        <v>466395</v>
      </c>
      <c r="M6" s="3">
        <v>527413</v>
      </c>
      <c r="N6" s="3">
        <v>329342</v>
      </c>
      <c r="O6" s="3">
        <v>390367</v>
      </c>
      <c r="P6" s="3">
        <v>477429</v>
      </c>
      <c r="Q6" s="3">
        <v>540278</v>
      </c>
      <c r="S6" s="3">
        <v>2731224</v>
      </c>
      <c r="U6" s="3">
        <f>P6-L6</f>
        <v>11034</v>
      </c>
      <c r="V6" s="20">
        <f>U6/L6</f>
        <v>2.3658058083813077E-2</v>
      </c>
      <c r="X6" s="3">
        <f>Q6-M6</f>
        <v>12865</v>
      </c>
      <c r="Y6" s="20">
        <f>X6/M6</f>
        <v>2.4392648645369001E-2</v>
      </c>
    </row>
    <row r="7" spans="1:25" x14ac:dyDescent="0.25">
      <c r="A7" s="24" t="s">
        <v>899</v>
      </c>
      <c r="B7" s="25">
        <v>135940</v>
      </c>
      <c r="C7" s="25">
        <v>159726</v>
      </c>
      <c r="D7" s="25">
        <v>95168</v>
      </c>
      <c r="E7" s="25">
        <v>118938</v>
      </c>
      <c r="F7" s="25">
        <v>138177</v>
      </c>
      <c r="G7" s="25">
        <v>163042</v>
      </c>
      <c r="H7" s="25">
        <v>810991</v>
      </c>
      <c r="I7" s="25"/>
      <c r="J7"/>
      <c r="K7" s="3" t="s">
        <v>899</v>
      </c>
      <c r="L7" s="3">
        <v>135940</v>
      </c>
      <c r="M7" s="3">
        <v>159726</v>
      </c>
      <c r="N7" s="3">
        <v>95168</v>
      </c>
      <c r="O7" s="3">
        <v>118938</v>
      </c>
      <c r="P7" s="3">
        <v>138177</v>
      </c>
      <c r="Q7" s="3">
        <v>163042</v>
      </c>
      <c r="S7" s="3">
        <v>810991</v>
      </c>
      <c r="U7" s="3">
        <f t="shared" ref="U7:U9" si="0">P7-L7</f>
        <v>2237</v>
      </c>
      <c r="V7" s="20">
        <f>U7/L7</f>
        <v>1.6455789318817124E-2</v>
      </c>
      <c r="X7" s="3">
        <f t="shared" ref="X7:X9" si="1">Q7-M7</f>
        <v>3316</v>
      </c>
      <c r="Y7" s="20">
        <f>X7/M7</f>
        <v>2.0760552446063885E-2</v>
      </c>
    </row>
    <row r="8" spans="1:25" x14ac:dyDescent="0.25">
      <c r="A8" s="24" t="s">
        <v>905</v>
      </c>
      <c r="B8" s="25">
        <v>88398</v>
      </c>
      <c r="C8" s="25">
        <v>98067</v>
      </c>
      <c r="D8" s="25">
        <v>62690</v>
      </c>
      <c r="E8" s="25">
        <v>72334</v>
      </c>
      <c r="F8" s="25">
        <v>90596</v>
      </c>
      <c r="G8" s="25">
        <v>99572</v>
      </c>
      <c r="H8" s="25">
        <v>511657</v>
      </c>
      <c r="I8" s="25"/>
      <c r="J8"/>
      <c r="K8" s="3" t="s">
        <v>905</v>
      </c>
      <c r="L8" s="3">
        <v>88398</v>
      </c>
      <c r="M8" s="3">
        <v>98067</v>
      </c>
      <c r="N8" s="3">
        <v>62690</v>
      </c>
      <c r="O8" s="3">
        <v>72334</v>
      </c>
      <c r="P8" s="3">
        <v>90596</v>
      </c>
      <c r="Q8" s="3">
        <v>99572</v>
      </c>
      <c r="S8" s="3">
        <v>511657</v>
      </c>
      <c r="U8" s="3">
        <f t="shared" si="0"/>
        <v>2198</v>
      </c>
      <c r="V8" s="20">
        <f>U8/L8</f>
        <v>2.4864815946062126E-2</v>
      </c>
      <c r="X8" s="3">
        <f t="shared" si="1"/>
        <v>1505</v>
      </c>
      <c r="Y8" s="20">
        <f>X8/M8</f>
        <v>1.534665075917485E-2</v>
      </c>
    </row>
    <row r="9" spans="1:25" x14ac:dyDescent="0.25">
      <c r="A9" s="24" t="s">
        <v>904</v>
      </c>
      <c r="B9" s="25">
        <v>64526</v>
      </c>
      <c r="C9" s="25">
        <v>77429</v>
      </c>
      <c r="D9" s="25">
        <v>46162</v>
      </c>
      <c r="E9" s="25">
        <v>57683</v>
      </c>
      <c r="F9" s="25">
        <v>67052</v>
      </c>
      <c r="G9" s="25">
        <v>79292</v>
      </c>
      <c r="H9" s="25">
        <v>392144</v>
      </c>
      <c r="I9" s="25"/>
      <c r="J9"/>
      <c r="K9" s="3" t="s">
        <v>904</v>
      </c>
      <c r="L9" s="3">
        <v>64526</v>
      </c>
      <c r="M9" s="3">
        <v>77429</v>
      </c>
      <c r="N9" s="3">
        <v>46162</v>
      </c>
      <c r="O9" s="3">
        <v>57683</v>
      </c>
      <c r="P9" s="3">
        <v>67052</v>
      </c>
      <c r="Q9" s="3">
        <v>79292</v>
      </c>
      <c r="S9" s="3">
        <v>392144</v>
      </c>
      <c r="U9" s="3">
        <f t="shared" si="0"/>
        <v>2526</v>
      </c>
      <c r="V9" s="20">
        <f>U9/L9</f>
        <v>3.9147010507392367E-2</v>
      </c>
      <c r="X9" s="3">
        <f t="shared" si="1"/>
        <v>1863</v>
      </c>
      <c r="Y9" s="20">
        <f>X9/M9</f>
        <v>2.4060752431259606E-2</v>
      </c>
    </row>
    <row r="10" spans="1:25" x14ac:dyDescent="0.25">
      <c r="A10" s="24" t="s">
        <v>911</v>
      </c>
      <c r="B10" s="25">
        <v>755259</v>
      </c>
      <c r="C10" s="25">
        <v>862635</v>
      </c>
      <c r="D10" s="25">
        <v>533362</v>
      </c>
      <c r="E10" s="25">
        <v>639322</v>
      </c>
      <c r="F10" s="25">
        <v>773254</v>
      </c>
      <c r="G10" s="25">
        <v>882184</v>
      </c>
      <c r="H10" s="25">
        <v>4446016</v>
      </c>
      <c r="I10" s="25"/>
      <c r="J10"/>
    </row>
    <row r="11" spans="1:25" x14ac:dyDescent="0.25">
      <c r="A11"/>
      <c r="B11"/>
      <c r="C11"/>
      <c r="D11"/>
      <c r="E11"/>
      <c r="F11"/>
      <c r="G11" s="25"/>
      <c r="H11" s="25"/>
      <c r="I11" s="25"/>
      <c r="J11"/>
      <c r="K11" s="3" t="s">
        <v>911</v>
      </c>
      <c r="L11" s="3">
        <v>755259</v>
      </c>
      <c r="M11" s="3">
        <v>862635</v>
      </c>
      <c r="N11" s="3">
        <v>533362</v>
      </c>
      <c r="O11" s="3">
        <v>639322</v>
      </c>
      <c r="P11" s="3">
        <v>773254</v>
      </c>
      <c r="Q11" s="3">
        <v>882184</v>
      </c>
      <c r="S11" s="3">
        <v>4446016</v>
      </c>
      <c r="U11" s="3">
        <f>SUM(U6:U9)</f>
        <v>17995</v>
      </c>
      <c r="V11" s="28">
        <f>U11/L11</f>
        <v>2.3826263573158347E-2</v>
      </c>
      <c r="X11" s="3">
        <f>SUM(X6:X9)</f>
        <v>19549</v>
      </c>
      <c r="Y11" s="28">
        <f>X11/M11</f>
        <v>2.2661960156960939E-2</v>
      </c>
    </row>
    <row r="12" spans="1:25" x14ac:dyDescent="0.25">
      <c r="A12"/>
      <c r="B12"/>
      <c r="C12"/>
      <c r="D12"/>
      <c r="E12"/>
      <c r="F12"/>
      <c r="G12" s="25"/>
      <c r="H12" s="25"/>
      <c r="I12" s="25"/>
      <c r="J12"/>
    </row>
    <row r="13" spans="1:25" ht="28" x14ac:dyDescent="0.6">
      <c r="A13" s="27" t="s">
        <v>981</v>
      </c>
      <c r="B13"/>
      <c r="C13"/>
      <c r="D13"/>
      <c r="E13"/>
      <c r="F13"/>
      <c r="G13" s="25"/>
      <c r="H13" s="25"/>
      <c r="I13" s="25"/>
      <c r="J13"/>
    </row>
    <row r="14" spans="1:25" x14ac:dyDescent="0.25">
      <c r="A14" s="23" t="s">
        <v>913</v>
      </c>
      <c r="C14" s="23" t="s">
        <v>964</v>
      </c>
      <c r="D14" s="23" t="s">
        <v>965</v>
      </c>
      <c r="J14"/>
    </row>
    <row r="15" spans="1:25" x14ac:dyDescent="0.25">
      <c r="C15" s="3" t="s">
        <v>916</v>
      </c>
      <c r="D15" s="3" t="s">
        <v>916</v>
      </c>
      <c r="E15" s="3" t="s">
        <v>916</v>
      </c>
      <c r="F15" s="3" t="s">
        <v>916</v>
      </c>
      <c r="G15" s="3" t="s">
        <v>921</v>
      </c>
      <c r="H15" s="3" t="s">
        <v>921</v>
      </c>
      <c r="I15" s="3" t="s">
        <v>911</v>
      </c>
      <c r="J15"/>
    </row>
    <row r="16" spans="1:25" x14ac:dyDescent="0.25">
      <c r="A16" s="23" t="s">
        <v>906</v>
      </c>
      <c r="B16" s="23" t="s">
        <v>0</v>
      </c>
      <c r="C16" s="3" t="s">
        <v>917</v>
      </c>
      <c r="D16" s="3" t="s">
        <v>918</v>
      </c>
      <c r="E16" s="3" t="s">
        <v>919</v>
      </c>
      <c r="F16" s="3" t="s">
        <v>920</v>
      </c>
      <c r="G16" s="3" t="s">
        <v>917</v>
      </c>
      <c r="H16" s="3" t="s">
        <v>918</v>
      </c>
      <c r="J16"/>
    </row>
    <row r="17" spans="1:23" x14ac:dyDescent="0.25">
      <c r="A17" s="3" t="s">
        <v>898</v>
      </c>
      <c r="B17" s="3" t="s">
        <v>35</v>
      </c>
      <c r="C17" s="25">
        <v>47869</v>
      </c>
      <c r="D17" s="25">
        <v>58910</v>
      </c>
      <c r="E17" s="25">
        <v>33137</v>
      </c>
      <c r="F17" s="25">
        <v>44184</v>
      </c>
      <c r="G17" s="25">
        <v>49385</v>
      </c>
      <c r="H17" s="25">
        <v>60071</v>
      </c>
      <c r="I17" s="25">
        <v>293556</v>
      </c>
      <c r="J17"/>
    </row>
    <row r="18" spans="1:23" x14ac:dyDescent="0.25">
      <c r="A18" s="3" t="s">
        <v>898</v>
      </c>
      <c r="B18" s="3" t="s">
        <v>36</v>
      </c>
      <c r="C18" s="25">
        <v>57353</v>
      </c>
      <c r="D18" s="25">
        <v>65847</v>
      </c>
      <c r="E18" s="25">
        <v>40364</v>
      </c>
      <c r="F18" s="25">
        <v>48865</v>
      </c>
      <c r="G18" s="25">
        <v>58740</v>
      </c>
      <c r="H18" s="25">
        <v>67226</v>
      </c>
      <c r="I18" s="25">
        <v>338395</v>
      </c>
      <c r="J18"/>
    </row>
    <row r="19" spans="1:23" x14ac:dyDescent="0.25">
      <c r="A19" s="3" t="s">
        <v>898</v>
      </c>
      <c r="B19" s="3" t="s">
        <v>3</v>
      </c>
      <c r="C19" s="25">
        <v>51543</v>
      </c>
      <c r="D19" s="25">
        <v>63438</v>
      </c>
      <c r="E19" s="25">
        <v>35691</v>
      </c>
      <c r="F19" s="25">
        <v>47581</v>
      </c>
      <c r="G19" s="25">
        <v>52266</v>
      </c>
      <c r="H19" s="25">
        <v>65834</v>
      </c>
      <c r="I19" s="25">
        <v>316353</v>
      </c>
      <c r="J19"/>
    </row>
    <row r="20" spans="1:23" x14ac:dyDescent="0.25">
      <c r="A20" s="3" t="s">
        <v>898</v>
      </c>
      <c r="B20" s="3" t="s">
        <v>21</v>
      </c>
      <c r="C20" s="25">
        <v>38242</v>
      </c>
      <c r="D20" s="25">
        <v>43900</v>
      </c>
      <c r="E20" s="25">
        <v>26910</v>
      </c>
      <c r="F20" s="25">
        <v>32575</v>
      </c>
      <c r="G20" s="25">
        <v>39302</v>
      </c>
      <c r="H20" s="25">
        <v>44111</v>
      </c>
      <c r="I20" s="25">
        <v>225040</v>
      </c>
      <c r="J20"/>
    </row>
    <row r="21" spans="1:23" x14ac:dyDescent="0.25">
      <c r="A21" s="3" t="s">
        <v>898</v>
      </c>
      <c r="B21" s="3" t="s">
        <v>17</v>
      </c>
      <c r="C21" s="25">
        <v>68822</v>
      </c>
      <c r="D21" s="25">
        <v>79019</v>
      </c>
      <c r="E21" s="25">
        <v>48434</v>
      </c>
      <c r="F21" s="25">
        <v>58625</v>
      </c>
      <c r="G21" s="25">
        <v>69761</v>
      </c>
      <c r="H21" s="25">
        <v>81839</v>
      </c>
      <c r="I21" s="25">
        <v>406500</v>
      </c>
      <c r="J21"/>
    </row>
    <row r="22" spans="1:23" x14ac:dyDescent="0.25">
      <c r="A22" s="3" t="s">
        <v>898</v>
      </c>
      <c r="B22" s="3" t="s">
        <v>52</v>
      </c>
      <c r="C22" s="25">
        <v>20189</v>
      </c>
      <c r="D22" s="25">
        <v>20896</v>
      </c>
      <c r="E22" s="25">
        <v>14525</v>
      </c>
      <c r="F22" s="25">
        <v>15234</v>
      </c>
      <c r="G22" s="25">
        <v>20317</v>
      </c>
      <c r="H22" s="25">
        <v>21097</v>
      </c>
      <c r="I22" s="25">
        <v>112258</v>
      </c>
      <c r="J22"/>
    </row>
    <row r="23" spans="1:23" x14ac:dyDescent="0.25">
      <c r="A23" s="3" t="s">
        <v>898</v>
      </c>
      <c r="B23" s="3" t="s">
        <v>7</v>
      </c>
      <c r="C23" s="25">
        <v>95153</v>
      </c>
      <c r="D23" s="25">
        <v>101946</v>
      </c>
      <c r="E23" s="25">
        <v>67976</v>
      </c>
      <c r="F23" s="25">
        <v>74763</v>
      </c>
      <c r="G23" s="25">
        <v>98412</v>
      </c>
      <c r="H23" s="25">
        <v>105213</v>
      </c>
      <c r="I23" s="25">
        <v>543463</v>
      </c>
      <c r="J23"/>
    </row>
    <row r="24" spans="1:23" x14ac:dyDescent="0.25">
      <c r="A24" s="3" t="s">
        <v>898</v>
      </c>
      <c r="B24" s="3" t="s">
        <v>1</v>
      </c>
      <c r="C24" s="25">
        <v>87224</v>
      </c>
      <c r="D24" s="25">
        <v>93457</v>
      </c>
      <c r="E24" s="25">
        <v>62305</v>
      </c>
      <c r="F24" s="25">
        <v>68540</v>
      </c>
      <c r="G24" s="25">
        <v>89246</v>
      </c>
      <c r="H24" s="25">
        <v>94887</v>
      </c>
      <c r="I24" s="25">
        <v>495659</v>
      </c>
      <c r="J24"/>
    </row>
    <row r="25" spans="1:23" x14ac:dyDescent="0.25">
      <c r="A25" s="3" t="s">
        <v>969</v>
      </c>
      <c r="C25" s="25">
        <v>466395</v>
      </c>
      <c r="D25" s="25">
        <v>527413</v>
      </c>
      <c r="E25" s="25">
        <v>329342</v>
      </c>
      <c r="F25" s="25">
        <v>390367</v>
      </c>
      <c r="G25" s="25">
        <v>477429</v>
      </c>
      <c r="H25" s="25">
        <v>540278</v>
      </c>
      <c r="I25" s="25">
        <v>2731224</v>
      </c>
      <c r="J25"/>
    </row>
    <row r="26" spans="1:23" x14ac:dyDescent="0.25">
      <c r="A26" s="3" t="s">
        <v>899</v>
      </c>
      <c r="B26" s="3" t="s">
        <v>27</v>
      </c>
      <c r="C26" s="25">
        <v>62302</v>
      </c>
      <c r="D26" s="25">
        <v>69102</v>
      </c>
      <c r="E26" s="25">
        <v>44184</v>
      </c>
      <c r="F26" s="25">
        <v>50976</v>
      </c>
      <c r="G26" s="25">
        <v>63613</v>
      </c>
      <c r="H26" s="25">
        <v>71175</v>
      </c>
      <c r="I26" s="25">
        <v>361352</v>
      </c>
      <c r="J26"/>
    </row>
    <row r="27" spans="1:23" x14ac:dyDescent="0.25">
      <c r="A27" s="3" t="s">
        <v>899</v>
      </c>
      <c r="B27" s="3" t="s">
        <v>20</v>
      </c>
      <c r="C27" s="25">
        <v>73638</v>
      </c>
      <c r="D27" s="25">
        <v>90624</v>
      </c>
      <c r="E27" s="25">
        <v>50984</v>
      </c>
      <c r="F27" s="25">
        <v>67962</v>
      </c>
      <c r="G27" s="25">
        <v>74564</v>
      </c>
      <c r="H27" s="25">
        <v>91867</v>
      </c>
      <c r="I27" s="25">
        <v>449639</v>
      </c>
      <c r="J27"/>
    </row>
    <row r="28" spans="1:23" x14ac:dyDescent="0.25">
      <c r="A28" s="3" t="s">
        <v>967</v>
      </c>
      <c r="C28" s="25">
        <v>135940</v>
      </c>
      <c r="D28" s="25">
        <v>159726</v>
      </c>
      <c r="E28" s="25">
        <v>95168</v>
      </c>
      <c r="F28" s="25">
        <v>118938</v>
      </c>
      <c r="G28" s="25">
        <v>138177</v>
      </c>
      <c r="H28" s="25">
        <v>163042</v>
      </c>
      <c r="I28" s="25">
        <v>810991</v>
      </c>
      <c r="J28"/>
    </row>
    <row r="29" spans="1:23" x14ac:dyDescent="0.25">
      <c r="A29" s="3" t="s">
        <v>905</v>
      </c>
      <c r="B29" s="3" t="s">
        <v>30</v>
      </c>
      <c r="C29" s="25">
        <v>3050</v>
      </c>
      <c r="D29" s="25">
        <v>3385</v>
      </c>
      <c r="E29" s="25">
        <v>2165</v>
      </c>
      <c r="F29" s="25">
        <v>2490</v>
      </c>
      <c r="G29" s="25">
        <v>3081</v>
      </c>
      <c r="H29" s="25">
        <v>3483</v>
      </c>
      <c r="I29" s="25">
        <v>17654</v>
      </c>
      <c r="J29"/>
    </row>
    <row r="30" spans="1:23" x14ac:dyDescent="0.25">
      <c r="A30" s="3" t="s">
        <v>905</v>
      </c>
      <c r="B30" s="3" t="s">
        <v>43</v>
      </c>
      <c r="C30" s="25">
        <v>45887</v>
      </c>
      <c r="D30" s="25">
        <v>52686</v>
      </c>
      <c r="E30" s="25">
        <v>32292</v>
      </c>
      <c r="F30" s="25">
        <v>39086</v>
      </c>
      <c r="G30" s="25">
        <v>47835</v>
      </c>
      <c r="H30" s="25">
        <v>53170</v>
      </c>
      <c r="I30" s="25">
        <v>270956</v>
      </c>
      <c r="J30"/>
      <c r="S30" s="7"/>
      <c r="T30" s="7"/>
      <c r="V30" s="7"/>
      <c r="W30" s="7"/>
    </row>
    <row r="31" spans="1:23" x14ac:dyDescent="0.25">
      <c r="A31" s="3" t="s">
        <v>905</v>
      </c>
      <c r="B31" s="3" t="s">
        <v>53</v>
      </c>
      <c r="C31" s="25">
        <v>28263</v>
      </c>
      <c r="D31" s="25">
        <v>29249</v>
      </c>
      <c r="E31" s="25">
        <v>20329</v>
      </c>
      <c r="F31" s="25">
        <v>21319</v>
      </c>
      <c r="G31" s="25">
        <v>28252</v>
      </c>
      <c r="H31" s="25">
        <v>29896</v>
      </c>
      <c r="I31" s="25">
        <v>157308</v>
      </c>
      <c r="J31"/>
    </row>
    <row r="32" spans="1:23" x14ac:dyDescent="0.25">
      <c r="A32" s="3" t="s">
        <v>905</v>
      </c>
      <c r="B32" s="3" t="s">
        <v>42</v>
      </c>
      <c r="C32" s="25">
        <v>4269</v>
      </c>
      <c r="D32" s="25">
        <v>5070</v>
      </c>
      <c r="E32" s="25">
        <v>2987</v>
      </c>
      <c r="F32" s="25">
        <v>3779</v>
      </c>
      <c r="G32" s="25">
        <v>4356</v>
      </c>
      <c r="H32" s="25">
        <v>5246</v>
      </c>
      <c r="I32" s="25">
        <v>25707</v>
      </c>
      <c r="J32"/>
      <c r="T32" s="20"/>
      <c r="W32" s="20"/>
    </row>
    <row r="33" spans="1:23" x14ac:dyDescent="0.25">
      <c r="A33" s="3" t="s">
        <v>905</v>
      </c>
      <c r="B33" s="3" t="s">
        <v>29</v>
      </c>
      <c r="C33" s="25">
        <v>2911</v>
      </c>
      <c r="D33" s="25">
        <v>3228</v>
      </c>
      <c r="E33" s="25">
        <v>2065</v>
      </c>
      <c r="F33" s="25">
        <v>2382</v>
      </c>
      <c r="G33" s="25">
        <v>3001</v>
      </c>
      <c r="H33" s="25">
        <v>3255</v>
      </c>
      <c r="I33" s="25">
        <v>16842</v>
      </c>
      <c r="J33"/>
      <c r="T33" s="20"/>
      <c r="W33" s="20"/>
    </row>
    <row r="34" spans="1:23" x14ac:dyDescent="0.25">
      <c r="A34" s="3" t="s">
        <v>905</v>
      </c>
      <c r="B34" s="3" t="s">
        <v>39</v>
      </c>
      <c r="C34" s="25">
        <v>4018</v>
      </c>
      <c r="D34" s="25">
        <v>4449</v>
      </c>
      <c r="E34" s="25">
        <v>2852</v>
      </c>
      <c r="F34" s="25">
        <v>3278</v>
      </c>
      <c r="G34" s="25">
        <v>4071</v>
      </c>
      <c r="H34" s="25">
        <v>4522</v>
      </c>
      <c r="I34" s="25">
        <v>23190</v>
      </c>
      <c r="J34"/>
      <c r="T34" s="20"/>
      <c r="W34" s="20"/>
    </row>
    <row r="35" spans="1:23" x14ac:dyDescent="0.25">
      <c r="A35" s="3" t="s">
        <v>966</v>
      </c>
      <c r="C35" s="25">
        <v>88398</v>
      </c>
      <c r="D35" s="25">
        <v>98067</v>
      </c>
      <c r="E35" s="25">
        <v>62690</v>
      </c>
      <c r="F35" s="25">
        <v>72334</v>
      </c>
      <c r="G35" s="25">
        <v>90596</v>
      </c>
      <c r="H35" s="25">
        <v>99572</v>
      </c>
      <c r="I35" s="25">
        <v>511657</v>
      </c>
      <c r="J35"/>
      <c r="T35" s="20"/>
      <c r="W35" s="20"/>
    </row>
    <row r="36" spans="1:23" x14ac:dyDescent="0.25">
      <c r="A36" s="3" t="s">
        <v>904</v>
      </c>
      <c r="B36" s="3" t="s">
        <v>23</v>
      </c>
      <c r="C36" s="25">
        <v>884</v>
      </c>
      <c r="D36" s="25">
        <v>2418</v>
      </c>
      <c r="E36" s="25">
        <v>1623</v>
      </c>
      <c r="F36" s="25">
        <v>1781</v>
      </c>
      <c r="G36" s="25">
        <v>2315</v>
      </c>
      <c r="H36" s="25">
        <v>2453</v>
      </c>
      <c r="I36" s="25">
        <v>11474</v>
      </c>
      <c r="J36"/>
    </row>
    <row r="37" spans="1:23" x14ac:dyDescent="0.25">
      <c r="A37" s="3" t="s">
        <v>904</v>
      </c>
      <c r="B37" s="3" t="s">
        <v>28</v>
      </c>
      <c r="C37" s="25">
        <v>2665</v>
      </c>
      <c r="D37" s="25">
        <v>3174</v>
      </c>
      <c r="E37" s="25">
        <v>1864</v>
      </c>
      <c r="F37" s="25">
        <v>2376</v>
      </c>
      <c r="G37" s="25">
        <v>2667</v>
      </c>
      <c r="H37" s="25">
        <v>3248</v>
      </c>
      <c r="I37" s="25">
        <v>15994</v>
      </c>
      <c r="J37"/>
      <c r="T37" s="28"/>
      <c r="W37" s="28"/>
    </row>
    <row r="38" spans="1:23" x14ac:dyDescent="0.25">
      <c r="A38" s="3" t="s">
        <v>904</v>
      </c>
      <c r="B38" s="3" t="s">
        <v>41</v>
      </c>
      <c r="C38" s="25">
        <v>4139</v>
      </c>
      <c r="D38" s="25">
        <v>4910</v>
      </c>
      <c r="E38" s="25">
        <v>2891</v>
      </c>
      <c r="F38" s="25">
        <v>3665</v>
      </c>
      <c r="G38" s="25">
        <v>4268</v>
      </c>
      <c r="H38" s="25">
        <v>4961</v>
      </c>
      <c r="I38" s="25">
        <v>24834</v>
      </c>
      <c r="J38"/>
    </row>
    <row r="39" spans="1:23" x14ac:dyDescent="0.25">
      <c r="A39" s="3" t="s">
        <v>904</v>
      </c>
      <c r="B39" s="3" t="s">
        <v>8</v>
      </c>
      <c r="C39" s="25">
        <v>41282</v>
      </c>
      <c r="D39" s="25">
        <v>49071</v>
      </c>
      <c r="E39" s="25">
        <v>28827</v>
      </c>
      <c r="F39" s="25">
        <v>36607</v>
      </c>
      <c r="G39" s="25">
        <v>41985</v>
      </c>
      <c r="H39" s="25">
        <v>50429</v>
      </c>
      <c r="I39" s="25">
        <v>248201</v>
      </c>
      <c r="J39"/>
    </row>
    <row r="40" spans="1:23" x14ac:dyDescent="0.25">
      <c r="A40" s="3" t="s">
        <v>904</v>
      </c>
      <c r="B40" s="3" t="s">
        <v>40</v>
      </c>
      <c r="C40" s="25">
        <v>4076</v>
      </c>
      <c r="D40" s="25">
        <v>4680</v>
      </c>
      <c r="E40" s="25">
        <v>2879</v>
      </c>
      <c r="F40" s="25">
        <v>3476</v>
      </c>
      <c r="G40" s="25">
        <v>4222</v>
      </c>
      <c r="H40" s="25">
        <v>4678</v>
      </c>
      <c r="I40" s="25">
        <v>24011</v>
      </c>
      <c r="J40"/>
    </row>
    <row r="41" spans="1:23" x14ac:dyDescent="0.25">
      <c r="A41" s="3" t="s">
        <v>904</v>
      </c>
      <c r="B41" s="3" t="s">
        <v>50</v>
      </c>
      <c r="C41" s="25">
        <v>11480</v>
      </c>
      <c r="D41" s="25">
        <v>13176</v>
      </c>
      <c r="E41" s="25">
        <v>8078</v>
      </c>
      <c r="F41" s="25">
        <v>9778</v>
      </c>
      <c r="G41" s="25">
        <v>11595</v>
      </c>
      <c r="H41" s="25">
        <v>13523</v>
      </c>
      <c r="I41" s="25">
        <v>67630</v>
      </c>
      <c r="J41"/>
    </row>
    <row r="42" spans="1:23" x14ac:dyDescent="0.25">
      <c r="A42" s="3" t="s">
        <v>968</v>
      </c>
      <c r="C42" s="25">
        <v>64526</v>
      </c>
      <c r="D42" s="25">
        <v>77429</v>
      </c>
      <c r="E42" s="25">
        <v>46162</v>
      </c>
      <c r="F42" s="25">
        <v>57683</v>
      </c>
      <c r="G42" s="25">
        <v>67052</v>
      </c>
      <c r="H42" s="25">
        <v>79292</v>
      </c>
      <c r="I42" s="25">
        <v>392144</v>
      </c>
      <c r="J42"/>
    </row>
    <row r="43" spans="1:23" x14ac:dyDescent="0.25">
      <c r="A43" s="3" t="s">
        <v>911</v>
      </c>
      <c r="C43" s="25">
        <v>755259</v>
      </c>
      <c r="D43" s="25">
        <v>862635</v>
      </c>
      <c r="E43" s="25">
        <v>533362</v>
      </c>
      <c r="F43" s="25">
        <v>639322</v>
      </c>
      <c r="G43" s="25">
        <v>773254</v>
      </c>
      <c r="H43" s="25">
        <v>882184</v>
      </c>
      <c r="I43" s="25">
        <v>4446016</v>
      </c>
      <c r="J43"/>
    </row>
    <row r="44" spans="1:23" x14ac:dyDescent="0.25">
      <c r="J44"/>
    </row>
    <row r="45" spans="1:23" x14ac:dyDescent="0.25">
      <c r="J45"/>
    </row>
    <row r="46" spans="1:23" ht="13" x14ac:dyDescent="0.3">
      <c r="A46" s="37" t="s">
        <v>982</v>
      </c>
      <c r="J46"/>
    </row>
    <row r="47" spans="1:23" x14ac:dyDescent="0.25">
      <c r="A47"/>
      <c r="C47" s="30">
        <v>2020</v>
      </c>
      <c r="D47" s="22"/>
      <c r="E47" s="22"/>
      <c r="F47" s="22"/>
      <c r="G47" s="22">
        <v>2021</v>
      </c>
      <c r="H47" s="22"/>
    </row>
    <row r="48" spans="1:23" x14ac:dyDescent="0.25">
      <c r="A48"/>
      <c r="C48" s="29" t="s">
        <v>927</v>
      </c>
      <c r="D48" s="29" t="s">
        <v>928</v>
      </c>
      <c r="E48" s="29" t="s">
        <v>962</v>
      </c>
      <c r="F48" s="29" t="s">
        <v>963</v>
      </c>
      <c r="G48" s="29" t="s">
        <v>927</v>
      </c>
      <c r="H48" s="29" t="s">
        <v>928</v>
      </c>
    </row>
    <row r="49" spans="1:25" x14ac:dyDescent="0.25">
      <c r="A49" s="29" t="s">
        <v>898</v>
      </c>
      <c r="C49">
        <f t="shared" ref="C49:H52" si="2">COUNTIFS(C$17:C$33,"&gt;0",$A$17:$A$33,$A49)</f>
        <v>8</v>
      </c>
      <c r="D49">
        <f t="shared" si="2"/>
        <v>8</v>
      </c>
      <c r="E49">
        <f t="shared" si="2"/>
        <v>8</v>
      </c>
      <c r="F49">
        <f t="shared" si="2"/>
        <v>8</v>
      </c>
      <c r="G49">
        <f t="shared" si="2"/>
        <v>8</v>
      </c>
      <c r="H49">
        <f t="shared" si="2"/>
        <v>8</v>
      </c>
    </row>
    <row r="50" spans="1:25" x14ac:dyDescent="0.25">
      <c r="A50" s="29" t="s">
        <v>899</v>
      </c>
      <c r="C50">
        <f t="shared" si="2"/>
        <v>2</v>
      </c>
      <c r="D50">
        <f t="shared" si="2"/>
        <v>2</v>
      </c>
      <c r="E50">
        <f t="shared" si="2"/>
        <v>2</v>
      </c>
      <c r="F50">
        <f t="shared" si="2"/>
        <v>2</v>
      </c>
      <c r="G50">
        <f t="shared" si="2"/>
        <v>2</v>
      </c>
      <c r="H50">
        <f t="shared" si="2"/>
        <v>2</v>
      </c>
    </row>
    <row r="51" spans="1:25" x14ac:dyDescent="0.25">
      <c r="A51" s="29" t="s">
        <v>905</v>
      </c>
      <c r="C51">
        <f t="shared" si="2"/>
        <v>5</v>
      </c>
      <c r="D51">
        <f t="shared" si="2"/>
        <v>5</v>
      </c>
      <c r="E51">
        <f t="shared" si="2"/>
        <v>5</v>
      </c>
      <c r="F51">
        <f t="shared" si="2"/>
        <v>5</v>
      </c>
      <c r="G51">
        <f t="shared" si="2"/>
        <v>5</v>
      </c>
      <c r="H51">
        <f t="shared" si="2"/>
        <v>5</v>
      </c>
    </row>
    <row r="52" spans="1:25" x14ac:dyDescent="0.25">
      <c r="A52" s="29" t="s">
        <v>904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</row>
    <row r="53" spans="1:25" x14ac:dyDescent="0.25">
      <c r="A53" s="29" t="s">
        <v>961</v>
      </c>
      <c r="C53">
        <f>SUM(C49:C52)</f>
        <v>15</v>
      </c>
      <c r="D53">
        <f t="shared" ref="D53:H53" si="3">SUM(D49:D52)</f>
        <v>15</v>
      </c>
      <c r="E53">
        <f t="shared" si="3"/>
        <v>15</v>
      </c>
      <c r="F53">
        <f t="shared" si="3"/>
        <v>15</v>
      </c>
      <c r="G53">
        <f t="shared" si="3"/>
        <v>15</v>
      </c>
      <c r="H53">
        <f t="shared" si="3"/>
        <v>15</v>
      </c>
    </row>
    <row r="55" spans="1:25" ht="13" x14ac:dyDescent="0.3">
      <c r="A55" s="37" t="s">
        <v>983</v>
      </c>
    </row>
    <row r="56" spans="1:25" x14ac:dyDescent="0.25">
      <c r="A56"/>
      <c r="C56" s="30">
        <v>2020</v>
      </c>
      <c r="D56" s="22"/>
      <c r="E56" s="22"/>
      <c r="F56" s="22"/>
      <c r="G56" s="22">
        <v>2021</v>
      </c>
      <c r="H56" s="22"/>
    </row>
    <row r="57" spans="1:25" x14ac:dyDescent="0.25">
      <c r="A57"/>
      <c r="C57" s="29" t="s">
        <v>927</v>
      </c>
      <c r="D57" s="29" t="s">
        <v>928</v>
      </c>
      <c r="E57" s="29" t="s">
        <v>962</v>
      </c>
      <c r="F57" s="29" t="s">
        <v>963</v>
      </c>
      <c r="G57" s="29" t="s">
        <v>927</v>
      </c>
      <c r="H57" s="29" t="s">
        <v>928</v>
      </c>
    </row>
    <row r="58" spans="1:25" x14ac:dyDescent="0.25">
      <c r="A58" s="29" t="s">
        <v>898</v>
      </c>
      <c r="C58" s="3">
        <f>C67-C49</f>
        <v>10</v>
      </c>
      <c r="D58" s="3">
        <f t="shared" ref="D58:G58" si="4">D67-D49</f>
        <v>11</v>
      </c>
      <c r="E58" s="3">
        <f t="shared" si="4"/>
        <v>11</v>
      </c>
      <c r="F58" s="3">
        <f t="shared" si="4"/>
        <v>12</v>
      </c>
      <c r="G58" s="3">
        <f t="shared" si="4"/>
        <v>12</v>
      </c>
      <c r="H58" s="3">
        <f>H67-H49</f>
        <v>12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29" t="s">
        <v>899</v>
      </c>
      <c r="C59" s="3">
        <f t="shared" ref="C59:H59" si="5">C68-C50</f>
        <v>6</v>
      </c>
      <c r="D59" s="3">
        <f t="shared" si="5"/>
        <v>6</v>
      </c>
      <c r="E59" s="3">
        <f t="shared" si="5"/>
        <v>6</v>
      </c>
      <c r="F59" s="3">
        <f t="shared" si="5"/>
        <v>6</v>
      </c>
      <c r="G59" s="3">
        <f t="shared" si="5"/>
        <v>6</v>
      </c>
      <c r="H59" s="3">
        <f t="shared" si="5"/>
        <v>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 s="29" t="s">
        <v>905</v>
      </c>
      <c r="C60" s="3">
        <f t="shared" ref="C60:H60" si="6">C69-C51</f>
        <v>8</v>
      </c>
      <c r="D60" s="3">
        <f t="shared" si="6"/>
        <v>8</v>
      </c>
      <c r="E60" s="3">
        <f t="shared" si="6"/>
        <v>9</v>
      </c>
      <c r="F60" s="3">
        <f t="shared" si="6"/>
        <v>9</v>
      </c>
      <c r="G60" s="3">
        <f t="shared" si="6"/>
        <v>9</v>
      </c>
      <c r="H60" s="3">
        <f t="shared" si="6"/>
        <v>8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 s="29" t="s">
        <v>904</v>
      </c>
      <c r="C61" s="3">
        <f t="shared" ref="C61:H61" si="7">C70-C52</f>
        <v>10</v>
      </c>
      <c r="D61" s="3">
        <f t="shared" si="7"/>
        <v>10</v>
      </c>
      <c r="E61" s="3">
        <f t="shared" si="7"/>
        <v>11</v>
      </c>
      <c r="F61" s="3">
        <f t="shared" si="7"/>
        <v>11</v>
      </c>
      <c r="G61" s="3">
        <f t="shared" si="7"/>
        <v>11</v>
      </c>
      <c r="H61" s="3">
        <f t="shared" si="7"/>
        <v>9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 s="29" t="s">
        <v>961</v>
      </c>
      <c r="C62" s="3">
        <f>SUM(C58:C61)</f>
        <v>34</v>
      </c>
      <c r="D62" s="3">
        <f t="shared" ref="D62:H62" si="8">SUM(D58:D61)</f>
        <v>35</v>
      </c>
      <c r="E62" s="3">
        <f t="shared" si="8"/>
        <v>37</v>
      </c>
      <c r="F62" s="3">
        <f t="shared" si="8"/>
        <v>38</v>
      </c>
      <c r="G62" s="3">
        <f t="shared" si="8"/>
        <v>38</v>
      </c>
      <c r="H62" s="3">
        <f t="shared" si="8"/>
        <v>35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ht="13" x14ac:dyDescent="0.3">
      <c r="A64" s="37" t="s">
        <v>980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C65" s="30">
        <v>2020</v>
      </c>
      <c r="D65" s="22"/>
      <c r="E65" s="22"/>
      <c r="F65" s="22"/>
      <c r="G65" s="22">
        <v>2021</v>
      </c>
      <c r="H65" s="22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C66" s="29" t="s">
        <v>927</v>
      </c>
      <c r="D66" s="29" t="s">
        <v>928</v>
      </c>
      <c r="E66" s="29" t="s">
        <v>962</v>
      </c>
      <c r="F66" s="29" t="s">
        <v>963</v>
      </c>
      <c r="G66" s="29" t="s">
        <v>927</v>
      </c>
      <c r="H66" s="29" t="s">
        <v>928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 s="29" t="s">
        <v>898</v>
      </c>
      <c r="C67">
        <f t="shared" ref="C67:H70" si="9">COUNTIFS(C$83:C$139,"&gt;0",$A$83:$A$139,$A67)</f>
        <v>18</v>
      </c>
      <c r="D67">
        <f t="shared" si="9"/>
        <v>19</v>
      </c>
      <c r="E67">
        <f t="shared" si="9"/>
        <v>19</v>
      </c>
      <c r="F67">
        <f t="shared" si="9"/>
        <v>20</v>
      </c>
      <c r="G67">
        <f t="shared" si="9"/>
        <v>20</v>
      </c>
      <c r="H67">
        <f t="shared" si="9"/>
        <v>20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 s="29" t="s">
        <v>899</v>
      </c>
      <c r="C68">
        <f t="shared" si="9"/>
        <v>8</v>
      </c>
      <c r="D68">
        <f t="shared" si="9"/>
        <v>8</v>
      </c>
      <c r="E68">
        <f t="shared" si="9"/>
        <v>8</v>
      </c>
      <c r="F68">
        <f t="shared" si="9"/>
        <v>8</v>
      </c>
      <c r="G68">
        <f t="shared" si="9"/>
        <v>8</v>
      </c>
      <c r="H68">
        <f t="shared" si="9"/>
        <v>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 s="29" t="s">
        <v>905</v>
      </c>
      <c r="C69">
        <f t="shared" si="9"/>
        <v>13</v>
      </c>
      <c r="D69">
        <f t="shared" si="9"/>
        <v>13</v>
      </c>
      <c r="E69">
        <f t="shared" si="9"/>
        <v>14</v>
      </c>
      <c r="F69">
        <f t="shared" si="9"/>
        <v>14</v>
      </c>
      <c r="G69">
        <f t="shared" si="9"/>
        <v>14</v>
      </c>
      <c r="H69">
        <f t="shared" si="9"/>
        <v>13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 s="29" t="s">
        <v>904</v>
      </c>
      <c r="C70">
        <f t="shared" si="9"/>
        <v>10</v>
      </c>
      <c r="D70">
        <f t="shared" si="9"/>
        <v>10</v>
      </c>
      <c r="E70">
        <f t="shared" si="9"/>
        <v>11</v>
      </c>
      <c r="F70">
        <f t="shared" si="9"/>
        <v>11</v>
      </c>
      <c r="G70">
        <f t="shared" si="9"/>
        <v>11</v>
      </c>
      <c r="H70">
        <f t="shared" si="9"/>
        <v>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 s="29" t="s">
        <v>961</v>
      </c>
      <c r="C71">
        <f>SUM(C67:C70)</f>
        <v>49</v>
      </c>
      <c r="D71">
        <f t="shared" ref="D71:H71" si="10">SUM(D67:D70)</f>
        <v>50</v>
      </c>
      <c r="E71">
        <f t="shared" si="10"/>
        <v>52</v>
      </c>
      <c r="F71">
        <f t="shared" si="10"/>
        <v>53</v>
      </c>
      <c r="G71">
        <f t="shared" si="10"/>
        <v>53</v>
      </c>
      <c r="H71">
        <f t="shared" si="10"/>
        <v>50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25" x14ac:dyDescent="0.5">
      <c r="A79" s="26" t="s">
        <v>958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 s="23" t="s">
        <v>913</v>
      </c>
      <c r="C80" s="23" t="s">
        <v>964</v>
      </c>
      <c r="D80" s="23" t="s">
        <v>965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9" customFormat="1" x14ac:dyDescent="0.25">
      <c r="A81" s="3"/>
      <c r="B81" s="3"/>
      <c r="C81" s="3" t="s">
        <v>916</v>
      </c>
      <c r="D81" s="3" t="s">
        <v>916</v>
      </c>
      <c r="E81" s="3" t="s">
        <v>916</v>
      </c>
      <c r="F81" s="3" t="s">
        <v>916</v>
      </c>
      <c r="G81" s="3" t="s">
        <v>921</v>
      </c>
      <c r="H81" s="3" t="s">
        <v>921</v>
      </c>
      <c r="I81" s="3" t="s">
        <v>911</v>
      </c>
    </row>
    <row r="82" spans="1:9" customFormat="1" x14ac:dyDescent="0.25">
      <c r="A82" s="23" t="s">
        <v>906</v>
      </c>
      <c r="B82" s="23" t="s">
        <v>0</v>
      </c>
      <c r="C82" s="3" t="s">
        <v>917</v>
      </c>
      <c r="D82" s="3" t="s">
        <v>918</v>
      </c>
      <c r="E82" s="3" t="s">
        <v>919</v>
      </c>
      <c r="F82" s="3" t="s">
        <v>920</v>
      </c>
      <c r="G82" s="3" t="s">
        <v>917</v>
      </c>
      <c r="H82" s="3" t="s">
        <v>918</v>
      </c>
      <c r="I82" s="3"/>
    </row>
    <row r="83" spans="1:9" customFormat="1" x14ac:dyDescent="0.25">
      <c r="A83" s="3" t="s">
        <v>905</v>
      </c>
      <c r="B83" s="3" t="s">
        <v>43</v>
      </c>
      <c r="C83" s="25">
        <v>45887</v>
      </c>
      <c r="D83" s="25">
        <v>52686</v>
      </c>
      <c r="E83" s="25">
        <v>32292</v>
      </c>
      <c r="F83" s="25">
        <v>39086</v>
      </c>
      <c r="G83" s="25">
        <v>47835</v>
      </c>
      <c r="H83" s="25">
        <v>53170</v>
      </c>
      <c r="I83" s="25">
        <v>270956</v>
      </c>
    </row>
    <row r="84" spans="1:9" customFormat="1" x14ac:dyDescent="0.25">
      <c r="A84" s="3" t="s">
        <v>905</v>
      </c>
      <c r="B84" s="3" t="s">
        <v>53</v>
      </c>
      <c r="C84" s="25">
        <v>28263</v>
      </c>
      <c r="D84" s="25">
        <v>29249</v>
      </c>
      <c r="E84" s="25">
        <v>20329</v>
      </c>
      <c r="F84" s="25">
        <v>21319</v>
      </c>
      <c r="G84" s="25">
        <v>28252</v>
      </c>
      <c r="H84" s="25">
        <v>29896</v>
      </c>
      <c r="I84" s="25">
        <v>157308</v>
      </c>
    </row>
    <row r="85" spans="1:9" customFormat="1" x14ac:dyDescent="0.25">
      <c r="A85" s="3" t="s">
        <v>905</v>
      </c>
      <c r="B85" s="3" t="s">
        <v>42</v>
      </c>
      <c r="C85" s="25">
        <v>4269</v>
      </c>
      <c r="D85" s="25">
        <v>5070</v>
      </c>
      <c r="E85" s="25">
        <v>2987</v>
      </c>
      <c r="F85" s="25">
        <v>3779</v>
      </c>
      <c r="G85" s="25">
        <v>4356</v>
      </c>
      <c r="H85" s="25">
        <v>5246</v>
      </c>
      <c r="I85" s="25">
        <v>25707</v>
      </c>
    </row>
    <row r="86" spans="1:9" customFormat="1" x14ac:dyDescent="0.25">
      <c r="A86" s="3" t="s">
        <v>905</v>
      </c>
      <c r="B86" s="3" t="s">
        <v>39</v>
      </c>
      <c r="C86" s="25">
        <v>4018</v>
      </c>
      <c r="D86" s="25">
        <v>4449</v>
      </c>
      <c r="E86" s="25">
        <v>2852</v>
      </c>
      <c r="F86" s="25">
        <v>3278</v>
      </c>
      <c r="G86" s="25">
        <v>4071</v>
      </c>
      <c r="H86" s="25">
        <v>4522</v>
      </c>
      <c r="I86" s="25">
        <v>23190</v>
      </c>
    </row>
    <row r="87" spans="1:9" customFormat="1" x14ac:dyDescent="0.25">
      <c r="A87" s="3" t="s">
        <v>905</v>
      </c>
      <c r="B87" s="3" t="s">
        <v>30</v>
      </c>
      <c r="C87" s="25">
        <v>3050</v>
      </c>
      <c r="D87" s="25">
        <v>3385</v>
      </c>
      <c r="E87" s="25">
        <v>2165</v>
      </c>
      <c r="F87" s="25">
        <v>2490</v>
      </c>
      <c r="G87" s="25">
        <v>3081</v>
      </c>
      <c r="H87" s="25">
        <v>3483</v>
      </c>
      <c r="I87" s="25">
        <v>17654</v>
      </c>
    </row>
    <row r="88" spans="1:9" customFormat="1" x14ac:dyDescent="0.25">
      <c r="A88" s="3" t="s">
        <v>905</v>
      </c>
      <c r="B88" s="3" t="s">
        <v>29</v>
      </c>
      <c r="C88" s="25">
        <v>2911</v>
      </c>
      <c r="D88" s="25">
        <v>3228</v>
      </c>
      <c r="E88" s="25">
        <v>2065</v>
      </c>
      <c r="F88" s="25">
        <v>2382</v>
      </c>
      <c r="G88" s="25">
        <v>3001</v>
      </c>
      <c r="H88" s="25">
        <v>3255</v>
      </c>
      <c r="I88" s="25">
        <v>16842</v>
      </c>
    </row>
    <row r="89" spans="1:9" customFormat="1" x14ac:dyDescent="0.25">
      <c r="A89" s="3" t="s">
        <v>905</v>
      </c>
      <c r="B89" s="3" t="s">
        <v>25</v>
      </c>
      <c r="C89" s="25">
        <v>1725</v>
      </c>
      <c r="D89" s="25">
        <v>2813</v>
      </c>
      <c r="E89" s="25">
        <v>1724</v>
      </c>
      <c r="F89" s="25">
        <v>2087</v>
      </c>
      <c r="G89" s="25">
        <v>2487</v>
      </c>
      <c r="H89" s="25">
        <v>2885</v>
      </c>
      <c r="I89" s="25">
        <v>13721</v>
      </c>
    </row>
    <row r="90" spans="1:9" customFormat="1" x14ac:dyDescent="0.25">
      <c r="A90" s="3" t="s">
        <v>905</v>
      </c>
      <c r="B90" s="3" t="s">
        <v>24</v>
      </c>
      <c r="C90" s="25">
        <v>2272</v>
      </c>
      <c r="D90" s="25">
        <v>2699</v>
      </c>
      <c r="E90" s="25">
        <v>1590</v>
      </c>
      <c r="F90" s="25">
        <v>2014</v>
      </c>
      <c r="G90" s="25">
        <v>2351</v>
      </c>
      <c r="H90" s="25">
        <v>2772</v>
      </c>
      <c r="I90" s="25">
        <v>13698</v>
      </c>
    </row>
    <row r="91" spans="1:9" customFormat="1" x14ac:dyDescent="0.25">
      <c r="A91" s="3" t="s">
        <v>905</v>
      </c>
      <c r="B91" s="3" t="s">
        <v>13</v>
      </c>
      <c r="C91" s="25">
        <v>1182</v>
      </c>
      <c r="D91" s="25">
        <v>1455</v>
      </c>
      <c r="E91" s="25">
        <v>823</v>
      </c>
      <c r="F91" s="25">
        <v>1096</v>
      </c>
      <c r="G91" s="25">
        <v>1193</v>
      </c>
      <c r="H91" s="25">
        <v>1459</v>
      </c>
      <c r="I91" s="25">
        <v>7208</v>
      </c>
    </row>
    <row r="92" spans="1:9" customFormat="1" x14ac:dyDescent="0.25">
      <c r="A92" s="3" t="s">
        <v>905</v>
      </c>
      <c r="B92" s="3" t="s">
        <v>10</v>
      </c>
      <c r="C92" s="25">
        <v>858</v>
      </c>
      <c r="D92" s="25">
        <v>907</v>
      </c>
      <c r="E92" s="25">
        <v>622</v>
      </c>
      <c r="F92" s="25">
        <v>676</v>
      </c>
      <c r="G92" s="25">
        <v>871</v>
      </c>
      <c r="H92" s="25">
        <v>921</v>
      </c>
      <c r="I92" s="25">
        <v>4855</v>
      </c>
    </row>
    <row r="93" spans="1:9" customFormat="1" x14ac:dyDescent="0.25">
      <c r="A93" s="3" t="s">
        <v>905</v>
      </c>
      <c r="B93" s="3" t="s">
        <v>12</v>
      </c>
      <c r="C93" s="25"/>
      <c r="D93" s="25"/>
      <c r="E93" s="25">
        <v>811</v>
      </c>
      <c r="F93" s="25">
        <v>896</v>
      </c>
      <c r="G93" s="25">
        <v>1132</v>
      </c>
      <c r="H93" s="25">
        <v>1254</v>
      </c>
      <c r="I93" s="25">
        <v>4093</v>
      </c>
    </row>
    <row r="94" spans="1:9" customFormat="1" x14ac:dyDescent="0.25">
      <c r="A94" s="3" t="s">
        <v>905</v>
      </c>
      <c r="B94" s="3" t="s">
        <v>9</v>
      </c>
      <c r="C94" s="25">
        <v>705</v>
      </c>
      <c r="D94" s="25">
        <v>782</v>
      </c>
      <c r="E94" s="25">
        <v>503</v>
      </c>
      <c r="F94" s="25">
        <v>578</v>
      </c>
      <c r="G94" s="25">
        <v>716</v>
      </c>
      <c r="H94" s="25">
        <v>779</v>
      </c>
      <c r="I94" s="25">
        <v>4063</v>
      </c>
    </row>
    <row r="95" spans="1:9" customFormat="1" x14ac:dyDescent="0.25">
      <c r="A95" s="3" t="s">
        <v>905</v>
      </c>
      <c r="B95" s="3" t="s">
        <v>5</v>
      </c>
      <c r="C95" s="25">
        <v>438</v>
      </c>
      <c r="D95" s="25">
        <v>460</v>
      </c>
      <c r="E95" s="25">
        <v>316</v>
      </c>
      <c r="F95" s="25">
        <v>339</v>
      </c>
      <c r="G95" s="25">
        <v>266</v>
      </c>
      <c r="H95" s="25"/>
      <c r="I95" s="25">
        <v>1819</v>
      </c>
    </row>
    <row r="96" spans="1:9" customFormat="1" x14ac:dyDescent="0.25">
      <c r="A96" s="3" t="s">
        <v>905</v>
      </c>
      <c r="B96" s="3" t="s">
        <v>2</v>
      </c>
      <c r="C96" s="25">
        <v>158</v>
      </c>
      <c r="D96" s="25">
        <v>155</v>
      </c>
      <c r="E96" s="25">
        <v>119</v>
      </c>
      <c r="F96" s="25">
        <v>124</v>
      </c>
      <c r="G96" s="25">
        <v>166</v>
      </c>
      <c r="H96" s="25">
        <v>169</v>
      </c>
      <c r="I96" s="25">
        <v>891</v>
      </c>
    </row>
    <row r="97" spans="1:9" customFormat="1" x14ac:dyDescent="0.25">
      <c r="A97" s="3" t="s">
        <v>966</v>
      </c>
      <c r="B97" s="3"/>
      <c r="C97" s="25">
        <v>95736</v>
      </c>
      <c r="D97" s="25">
        <v>107338</v>
      </c>
      <c r="E97" s="25">
        <v>69198</v>
      </c>
      <c r="F97" s="25">
        <v>80144</v>
      </c>
      <c r="G97" s="25">
        <v>99778</v>
      </c>
      <c r="H97" s="25">
        <v>109811</v>
      </c>
      <c r="I97" s="25">
        <v>562005</v>
      </c>
    </row>
    <row r="98" spans="1:9" customFormat="1" x14ac:dyDescent="0.25">
      <c r="A98" s="3" t="s">
        <v>899</v>
      </c>
      <c r="B98" s="3" t="s">
        <v>20</v>
      </c>
      <c r="C98" s="25">
        <v>73638</v>
      </c>
      <c r="D98" s="25">
        <v>90624</v>
      </c>
      <c r="E98" s="25">
        <v>50984</v>
      </c>
      <c r="F98" s="25">
        <v>67962</v>
      </c>
      <c r="G98" s="25">
        <v>74564</v>
      </c>
      <c r="H98" s="25">
        <v>91867</v>
      </c>
      <c r="I98" s="25">
        <v>449639</v>
      </c>
    </row>
    <row r="99" spans="1:9" customFormat="1" x14ac:dyDescent="0.25">
      <c r="A99" s="3" t="s">
        <v>899</v>
      </c>
      <c r="B99" s="3" t="s">
        <v>27</v>
      </c>
      <c r="C99" s="25">
        <v>62302</v>
      </c>
      <c r="D99" s="25">
        <v>69102</v>
      </c>
      <c r="E99" s="25">
        <v>44184</v>
      </c>
      <c r="F99" s="25">
        <v>50976</v>
      </c>
      <c r="G99" s="25">
        <v>63613</v>
      </c>
      <c r="H99" s="25">
        <v>71175</v>
      </c>
      <c r="I99" s="25">
        <v>361352</v>
      </c>
    </row>
    <row r="100" spans="1:9" customFormat="1" x14ac:dyDescent="0.25">
      <c r="A100" s="3" t="s">
        <v>899</v>
      </c>
      <c r="B100" s="3" t="s">
        <v>32</v>
      </c>
      <c r="C100" s="25">
        <v>3264</v>
      </c>
      <c r="D100" s="25">
        <v>3740</v>
      </c>
      <c r="E100" s="25">
        <v>2301</v>
      </c>
      <c r="F100" s="25">
        <v>2784</v>
      </c>
      <c r="G100" s="25">
        <v>3295</v>
      </c>
      <c r="H100" s="25">
        <v>3738</v>
      </c>
      <c r="I100" s="25">
        <v>19122</v>
      </c>
    </row>
    <row r="101" spans="1:9" customFormat="1" x14ac:dyDescent="0.25">
      <c r="A101" s="3" t="s">
        <v>899</v>
      </c>
      <c r="B101" s="3" t="s">
        <v>31</v>
      </c>
      <c r="C101" s="25">
        <v>3070</v>
      </c>
      <c r="D101" s="25">
        <v>3648</v>
      </c>
      <c r="E101" s="25">
        <v>2149</v>
      </c>
      <c r="F101" s="25">
        <v>2719</v>
      </c>
      <c r="G101" s="25">
        <v>3086</v>
      </c>
      <c r="H101" s="25">
        <v>3722</v>
      </c>
      <c r="I101" s="25">
        <v>18394</v>
      </c>
    </row>
    <row r="102" spans="1:9" customFormat="1" x14ac:dyDescent="0.25">
      <c r="A102" s="3" t="s">
        <v>899</v>
      </c>
      <c r="B102" s="3" t="s">
        <v>22</v>
      </c>
      <c r="C102" s="25">
        <v>1974</v>
      </c>
      <c r="D102" s="25">
        <v>2425</v>
      </c>
      <c r="E102" s="25">
        <v>1362</v>
      </c>
      <c r="F102" s="25">
        <v>1821</v>
      </c>
      <c r="G102" s="25">
        <v>1992</v>
      </c>
      <c r="H102" s="25">
        <v>1737</v>
      </c>
      <c r="I102" s="25">
        <v>11311</v>
      </c>
    </row>
    <row r="103" spans="1:9" customFormat="1" x14ac:dyDescent="0.25">
      <c r="A103" s="3" t="s">
        <v>899</v>
      </c>
      <c r="B103" s="3" t="s">
        <v>18</v>
      </c>
      <c r="C103" s="25">
        <v>1877</v>
      </c>
      <c r="D103" s="25">
        <v>1932</v>
      </c>
      <c r="E103" s="25">
        <v>1352</v>
      </c>
      <c r="F103" s="25">
        <v>1420</v>
      </c>
      <c r="G103" s="25">
        <v>1891</v>
      </c>
      <c r="H103" s="25">
        <v>1943</v>
      </c>
      <c r="I103" s="25">
        <v>10415</v>
      </c>
    </row>
    <row r="104" spans="1:9" customFormat="1" x14ac:dyDescent="0.25">
      <c r="A104" s="3" t="s">
        <v>899</v>
      </c>
      <c r="B104" s="3" t="s">
        <v>15</v>
      </c>
      <c r="C104" s="25">
        <v>1442</v>
      </c>
      <c r="D104" s="25">
        <v>1773</v>
      </c>
      <c r="E104" s="25">
        <v>1008</v>
      </c>
      <c r="F104" s="25">
        <v>1337</v>
      </c>
      <c r="G104" s="25">
        <v>1483</v>
      </c>
      <c r="H104" s="25">
        <v>1826</v>
      </c>
      <c r="I104" s="25">
        <v>8869</v>
      </c>
    </row>
    <row r="105" spans="1:9" customFormat="1" x14ac:dyDescent="0.25">
      <c r="A105" s="3" t="s">
        <v>899</v>
      </c>
      <c r="B105" s="3" t="s">
        <v>4</v>
      </c>
      <c r="C105" s="25">
        <v>285</v>
      </c>
      <c r="D105" s="25">
        <v>322</v>
      </c>
      <c r="E105" s="25">
        <v>196</v>
      </c>
      <c r="F105" s="25">
        <v>245</v>
      </c>
      <c r="G105" s="25">
        <v>280</v>
      </c>
      <c r="H105" s="25">
        <v>330</v>
      </c>
      <c r="I105" s="25">
        <v>1658</v>
      </c>
    </row>
    <row r="106" spans="1:9" customFormat="1" x14ac:dyDescent="0.25">
      <c r="A106" s="3" t="s">
        <v>967</v>
      </c>
      <c r="B106" s="3"/>
      <c r="C106" s="25">
        <v>147852</v>
      </c>
      <c r="D106" s="25">
        <v>173566</v>
      </c>
      <c r="E106" s="25">
        <v>103536</v>
      </c>
      <c r="F106" s="25">
        <v>129264</v>
      </c>
      <c r="G106" s="25">
        <v>150204</v>
      </c>
      <c r="H106" s="25">
        <v>176338</v>
      </c>
      <c r="I106" s="25">
        <v>880760</v>
      </c>
    </row>
    <row r="107" spans="1:9" customFormat="1" x14ac:dyDescent="0.25">
      <c r="A107" s="3" t="s">
        <v>904</v>
      </c>
      <c r="B107" s="3" t="s">
        <v>8</v>
      </c>
      <c r="C107" s="25">
        <v>41282</v>
      </c>
      <c r="D107" s="25">
        <v>49071</v>
      </c>
      <c r="E107" s="25">
        <v>28827</v>
      </c>
      <c r="F107" s="25">
        <v>36607</v>
      </c>
      <c r="G107" s="25">
        <v>41985</v>
      </c>
      <c r="H107" s="25">
        <v>50429</v>
      </c>
      <c r="I107" s="25">
        <v>248201</v>
      </c>
    </row>
    <row r="108" spans="1:9" customFormat="1" x14ac:dyDescent="0.25">
      <c r="A108" s="3" t="s">
        <v>904</v>
      </c>
      <c r="B108" s="3" t="s">
        <v>50</v>
      </c>
      <c r="C108" s="25">
        <v>11480</v>
      </c>
      <c r="D108" s="25">
        <v>13176</v>
      </c>
      <c r="E108" s="25">
        <v>8078</v>
      </c>
      <c r="F108" s="25">
        <v>9778</v>
      </c>
      <c r="G108" s="25">
        <v>11595</v>
      </c>
      <c r="H108" s="25">
        <v>13523</v>
      </c>
      <c r="I108" s="25">
        <v>67630</v>
      </c>
    </row>
    <row r="109" spans="1:9" customFormat="1" x14ac:dyDescent="0.25">
      <c r="A109" s="3" t="s">
        <v>904</v>
      </c>
      <c r="B109" s="3" t="s">
        <v>41</v>
      </c>
      <c r="C109" s="25">
        <v>4139</v>
      </c>
      <c r="D109" s="25">
        <v>4910</v>
      </c>
      <c r="E109" s="25">
        <v>2891</v>
      </c>
      <c r="F109" s="25">
        <v>3665</v>
      </c>
      <c r="G109" s="25">
        <v>4268</v>
      </c>
      <c r="H109" s="25">
        <v>4961</v>
      </c>
      <c r="I109" s="25">
        <v>24834</v>
      </c>
    </row>
    <row r="110" spans="1:9" customFormat="1" x14ac:dyDescent="0.25">
      <c r="A110" s="3" t="s">
        <v>904</v>
      </c>
      <c r="B110" s="3" t="s">
        <v>40</v>
      </c>
      <c r="C110" s="25">
        <v>4076</v>
      </c>
      <c r="D110" s="25">
        <v>4680</v>
      </c>
      <c r="E110" s="25">
        <v>2879</v>
      </c>
      <c r="F110" s="25">
        <v>3476</v>
      </c>
      <c r="G110" s="25">
        <v>4222</v>
      </c>
      <c r="H110" s="25">
        <v>4678</v>
      </c>
      <c r="I110" s="25">
        <v>24011</v>
      </c>
    </row>
    <row r="111" spans="1:9" customFormat="1" x14ac:dyDescent="0.25">
      <c r="A111" s="3" t="s">
        <v>904</v>
      </c>
      <c r="B111" s="3" t="s">
        <v>28</v>
      </c>
      <c r="C111" s="25">
        <v>2665</v>
      </c>
      <c r="D111" s="25">
        <v>3174</v>
      </c>
      <c r="E111" s="25">
        <v>1864</v>
      </c>
      <c r="F111" s="25">
        <v>2376</v>
      </c>
      <c r="G111" s="25">
        <v>2667</v>
      </c>
      <c r="H111" s="25">
        <v>3248</v>
      </c>
      <c r="I111" s="25">
        <v>15994</v>
      </c>
    </row>
    <row r="112" spans="1:9" customFormat="1" x14ac:dyDescent="0.25">
      <c r="A112" s="3" t="s">
        <v>904</v>
      </c>
      <c r="B112" s="3" t="s">
        <v>23</v>
      </c>
      <c r="C112" s="25">
        <v>884</v>
      </c>
      <c r="D112" s="25">
        <v>2418</v>
      </c>
      <c r="E112" s="25">
        <v>1623</v>
      </c>
      <c r="F112" s="25">
        <v>1781</v>
      </c>
      <c r="G112" s="25">
        <v>2315</v>
      </c>
      <c r="H112" s="25">
        <v>2453</v>
      </c>
      <c r="I112" s="25">
        <v>11474</v>
      </c>
    </row>
    <row r="113" spans="1:25" customFormat="1" x14ac:dyDescent="0.25">
      <c r="A113" s="3" t="s">
        <v>904</v>
      </c>
      <c r="B113" s="3" t="s">
        <v>44</v>
      </c>
      <c r="C113" s="25"/>
      <c r="D113" s="25"/>
      <c r="E113" s="25">
        <v>1249</v>
      </c>
      <c r="F113" s="25">
        <v>3569</v>
      </c>
      <c r="G113" s="25">
        <v>4809</v>
      </c>
      <c r="H113" s="25"/>
      <c r="I113" s="25">
        <v>9627</v>
      </c>
    </row>
    <row r="114" spans="1:25" customFormat="1" x14ac:dyDescent="0.25">
      <c r="A114" s="3" t="s">
        <v>904</v>
      </c>
      <c r="B114" s="3" t="s">
        <v>14</v>
      </c>
      <c r="C114" s="25">
        <v>1324</v>
      </c>
      <c r="D114" s="25">
        <v>1619</v>
      </c>
      <c r="E114" s="25">
        <v>913</v>
      </c>
      <c r="F114" s="25">
        <v>1211</v>
      </c>
      <c r="G114" s="25">
        <v>1336</v>
      </c>
      <c r="H114" s="25">
        <v>1636</v>
      </c>
      <c r="I114" s="25">
        <v>8039</v>
      </c>
    </row>
    <row r="115" spans="1:25" customFormat="1" x14ac:dyDescent="0.25">
      <c r="A115" s="3" t="s">
        <v>904</v>
      </c>
      <c r="B115" s="3" t="s">
        <v>16</v>
      </c>
      <c r="C115" s="25">
        <v>1639</v>
      </c>
      <c r="D115" s="25">
        <v>1879</v>
      </c>
      <c r="E115" s="25">
        <v>1153</v>
      </c>
      <c r="F115" s="25">
        <v>1402</v>
      </c>
      <c r="G115" s="25">
        <v>483</v>
      </c>
      <c r="H115" s="25"/>
      <c r="I115" s="25">
        <v>6556</v>
      </c>
    </row>
    <row r="116" spans="1:25" customFormat="1" x14ac:dyDescent="0.25">
      <c r="A116" s="3" t="s">
        <v>904</v>
      </c>
      <c r="B116" s="3" t="s">
        <v>11</v>
      </c>
      <c r="C116" s="25">
        <v>982</v>
      </c>
      <c r="D116" s="25">
        <v>1079</v>
      </c>
      <c r="E116" s="25">
        <v>691</v>
      </c>
      <c r="F116" s="25">
        <v>806</v>
      </c>
      <c r="G116" s="25">
        <v>996</v>
      </c>
      <c r="H116" s="25">
        <v>1088</v>
      </c>
      <c r="I116" s="25">
        <v>5642</v>
      </c>
    </row>
    <row r="117" spans="1:25" customFormat="1" x14ac:dyDescent="0.25">
      <c r="A117" s="3" t="s">
        <v>904</v>
      </c>
      <c r="B117" s="3" t="s">
        <v>6</v>
      </c>
      <c r="C117" s="25">
        <v>582</v>
      </c>
      <c r="D117" s="25">
        <v>612</v>
      </c>
      <c r="E117" s="25">
        <v>406</v>
      </c>
      <c r="F117" s="25">
        <v>450</v>
      </c>
      <c r="G117" s="25">
        <v>589</v>
      </c>
      <c r="H117" s="25">
        <v>615</v>
      </c>
      <c r="I117" s="25">
        <v>3254</v>
      </c>
    </row>
    <row r="118" spans="1:25" customFormat="1" x14ac:dyDescent="0.25">
      <c r="A118" s="3" t="s">
        <v>968</v>
      </c>
      <c r="B118" s="3"/>
      <c r="C118" s="25">
        <v>69053</v>
      </c>
      <c r="D118" s="25">
        <v>82618</v>
      </c>
      <c r="E118" s="25">
        <v>50574</v>
      </c>
      <c r="F118" s="25">
        <v>65121</v>
      </c>
      <c r="G118" s="25">
        <v>75265</v>
      </c>
      <c r="H118" s="25">
        <v>82631</v>
      </c>
      <c r="I118" s="25">
        <v>425262</v>
      </c>
    </row>
    <row r="119" spans="1:25" customFormat="1" x14ac:dyDescent="0.25">
      <c r="A119" s="3" t="s">
        <v>898</v>
      </c>
      <c r="B119" s="3" t="s">
        <v>7</v>
      </c>
      <c r="C119" s="25">
        <v>95153</v>
      </c>
      <c r="D119" s="25">
        <v>101946</v>
      </c>
      <c r="E119" s="25">
        <v>67976</v>
      </c>
      <c r="F119" s="25">
        <v>74763</v>
      </c>
      <c r="G119" s="25">
        <v>98412</v>
      </c>
      <c r="H119" s="25">
        <v>105213</v>
      </c>
      <c r="I119" s="25">
        <v>543463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customFormat="1" x14ac:dyDescent="0.25">
      <c r="A120" s="3" t="s">
        <v>898</v>
      </c>
      <c r="B120" s="3" t="s">
        <v>1</v>
      </c>
      <c r="C120" s="25">
        <v>87224</v>
      </c>
      <c r="D120" s="25">
        <v>93457</v>
      </c>
      <c r="E120" s="25">
        <v>62305</v>
      </c>
      <c r="F120" s="25">
        <v>68540</v>
      </c>
      <c r="G120" s="25">
        <v>89246</v>
      </c>
      <c r="H120" s="25">
        <v>94887</v>
      </c>
      <c r="I120" s="25">
        <v>495659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customFormat="1" x14ac:dyDescent="0.25">
      <c r="A121" s="3" t="s">
        <v>898</v>
      </c>
      <c r="B121" s="3" t="s">
        <v>17</v>
      </c>
      <c r="C121" s="25">
        <v>68822</v>
      </c>
      <c r="D121" s="25">
        <v>79019</v>
      </c>
      <c r="E121" s="25">
        <v>48434</v>
      </c>
      <c r="F121" s="25">
        <v>58625</v>
      </c>
      <c r="G121" s="25">
        <v>69761</v>
      </c>
      <c r="H121" s="25">
        <v>81839</v>
      </c>
      <c r="I121" s="25">
        <v>406500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customFormat="1" x14ac:dyDescent="0.25">
      <c r="A122" s="3" t="s">
        <v>898</v>
      </c>
      <c r="B122" s="3" t="s">
        <v>36</v>
      </c>
      <c r="C122" s="25">
        <v>57353</v>
      </c>
      <c r="D122" s="25">
        <v>65847</v>
      </c>
      <c r="E122" s="25">
        <v>40364</v>
      </c>
      <c r="F122" s="25">
        <v>48865</v>
      </c>
      <c r="G122" s="25">
        <v>58740</v>
      </c>
      <c r="H122" s="25">
        <v>67226</v>
      </c>
      <c r="I122" s="25">
        <v>338395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customFormat="1" x14ac:dyDescent="0.25">
      <c r="A123" s="3" t="s">
        <v>898</v>
      </c>
      <c r="B123" s="3" t="s">
        <v>3</v>
      </c>
      <c r="C123" s="25">
        <v>51543</v>
      </c>
      <c r="D123" s="25">
        <v>63438</v>
      </c>
      <c r="E123" s="25">
        <v>35691</v>
      </c>
      <c r="F123" s="25">
        <v>47581</v>
      </c>
      <c r="G123" s="25">
        <v>52266</v>
      </c>
      <c r="H123" s="25">
        <v>65834</v>
      </c>
      <c r="I123" s="25">
        <v>316353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customFormat="1" x14ac:dyDescent="0.25">
      <c r="A124" s="3" t="s">
        <v>898</v>
      </c>
      <c r="B124" s="3" t="s">
        <v>35</v>
      </c>
      <c r="C124" s="25">
        <v>47869</v>
      </c>
      <c r="D124" s="25">
        <v>58910</v>
      </c>
      <c r="E124" s="25">
        <v>33137</v>
      </c>
      <c r="F124" s="25">
        <v>44184</v>
      </c>
      <c r="G124" s="25">
        <v>49385</v>
      </c>
      <c r="H124" s="25">
        <v>60071</v>
      </c>
      <c r="I124" s="25">
        <v>293556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customFormat="1" x14ac:dyDescent="0.25">
      <c r="A125" s="3" t="s">
        <v>898</v>
      </c>
      <c r="B125" s="3" t="s">
        <v>21</v>
      </c>
      <c r="C125" s="25">
        <v>38242</v>
      </c>
      <c r="D125" s="25">
        <v>43900</v>
      </c>
      <c r="E125" s="25">
        <v>26910</v>
      </c>
      <c r="F125" s="25">
        <v>32575</v>
      </c>
      <c r="G125" s="25">
        <v>39302</v>
      </c>
      <c r="H125" s="25">
        <v>44111</v>
      </c>
      <c r="I125" s="25">
        <v>225040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customFormat="1" x14ac:dyDescent="0.25">
      <c r="A126" s="3" t="s">
        <v>898</v>
      </c>
      <c r="B126" s="3" t="s">
        <v>52</v>
      </c>
      <c r="C126" s="25">
        <v>20189</v>
      </c>
      <c r="D126" s="25">
        <v>20896</v>
      </c>
      <c r="E126" s="25">
        <v>14525</v>
      </c>
      <c r="F126" s="25">
        <v>15234</v>
      </c>
      <c r="G126" s="25">
        <v>20317</v>
      </c>
      <c r="H126" s="25">
        <v>21097</v>
      </c>
      <c r="I126" s="25">
        <v>112258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customFormat="1" x14ac:dyDescent="0.25">
      <c r="A127" s="3" t="s">
        <v>898</v>
      </c>
      <c r="B127" s="3" t="s">
        <v>51</v>
      </c>
      <c r="C127" s="25">
        <v>8078</v>
      </c>
      <c r="D127" s="25">
        <v>8367</v>
      </c>
      <c r="E127" s="25">
        <v>5826</v>
      </c>
      <c r="F127" s="25">
        <v>6094</v>
      </c>
      <c r="G127" s="25">
        <v>8296</v>
      </c>
      <c r="H127" s="25">
        <v>8401</v>
      </c>
      <c r="I127" s="25">
        <v>45062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customFormat="1" x14ac:dyDescent="0.25">
      <c r="A128" s="3" t="s">
        <v>898</v>
      </c>
      <c r="B128" s="3" t="s">
        <v>48</v>
      </c>
      <c r="C128" s="25">
        <v>5024</v>
      </c>
      <c r="D128" s="25">
        <v>5769</v>
      </c>
      <c r="E128" s="25">
        <v>3536</v>
      </c>
      <c r="F128" s="25">
        <v>4278</v>
      </c>
      <c r="G128" s="25">
        <v>5035</v>
      </c>
      <c r="H128" s="25">
        <v>5895</v>
      </c>
      <c r="I128" s="25">
        <v>29537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customFormat="1" x14ac:dyDescent="0.25">
      <c r="A129" s="3" t="s">
        <v>898</v>
      </c>
      <c r="B129" s="3" t="s">
        <v>47</v>
      </c>
      <c r="C129" s="25">
        <v>4798</v>
      </c>
      <c r="D129" s="25">
        <v>5696</v>
      </c>
      <c r="E129" s="25">
        <v>3354</v>
      </c>
      <c r="F129" s="25">
        <v>4261</v>
      </c>
      <c r="G129" s="25">
        <v>4844</v>
      </c>
      <c r="H129" s="25">
        <v>5860</v>
      </c>
      <c r="I129" s="25">
        <v>28813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customFormat="1" x14ac:dyDescent="0.25">
      <c r="A130" s="3" t="s">
        <v>898</v>
      </c>
      <c r="B130" s="3" t="s">
        <v>46</v>
      </c>
      <c r="C130" s="25">
        <v>4934</v>
      </c>
      <c r="D130" s="25">
        <v>5281</v>
      </c>
      <c r="E130" s="25">
        <v>3520</v>
      </c>
      <c r="F130" s="25">
        <v>3875</v>
      </c>
      <c r="G130" s="25">
        <v>5039</v>
      </c>
      <c r="H130" s="25">
        <v>5432</v>
      </c>
      <c r="I130" s="25">
        <v>28081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customFormat="1" x14ac:dyDescent="0.25">
      <c r="A131" s="3" t="s">
        <v>898</v>
      </c>
      <c r="B131" s="3" t="s">
        <v>45</v>
      </c>
      <c r="C131" s="25">
        <v>4533</v>
      </c>
      <c r="D131" s="25">
        <v>5388</v>
      </c>
      <c r="E131" s="25">
        <v>3167</v>
      </c>
      <c r="F131" s="25">
        <v>4019</v>
      </c>
      <c r="G131" s="25">
        <v>4623</v>
      </c>
      <c r="H131" s="25">
        <v>5591</v>
      </c>
      <c r="I131" s="25">
        <v>27321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customFormat="1" x14ac:dyDescent="0.25">
      <c r="A132" s="3" t="s">
        <v>898</v>
      </c>
      <c r="B132" s="3" t="s">
        <v>38</v>
      </c>
      <c r="C132" s="25">
        <v>3809</v>
      </c>
      <c r="D132" s="25">
        <v>4363</v>
      </c>
      <c r="E132" s="25">
        <v>2684</v>
      </c>
      <c r="F132" s="25">
        <v>3246</v>
      </c>
      <c r="G132" s="25">
        <v>3775</v>
      </c>
      <c r="H132" s="25">
        <v>4424</v>
      </c>
      <c r="I132" s="25">
        <v>22301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customFormat="1" x14ac:dyDescent="0.25">
      <c r="A133" s="3" t="s">
        <v>898</v>
      </c>
      <c r="B133" s="3" t="s">
        <v>49</v>
      </c>
      <c r="C133" s="25"/>
      <c r="D133" s="25">
        <v>1342</v>
      </c>
      <c r="E133" s="25">
        <v>3824</v>
      </c>
      <c r="F133" s="25">
        <v>4213</v>
      </c>
      <c r="G133" s="25">
        <v>5531</v>
      </c>
      <c r="H133" s="25">
        <v>5817</v>
      </c>
      <c r="I133" s="25">
        <v>20727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customFormat="1" x14ac:dyDescent="0.25">
      <c r="A134" s="3" t="s">
        <v>898</v>
      </c>
      <c r="B134" s="3" t="s">
        <v>33</v>
      </c>
      <c r="C134" s="25">
        <v>3584</v>
      </c>
      <c r="D134" s="25">
        <v>3716</v>
      </c>
      <c r="E134" s="25">
        <v>2587</v>
      </c>
      <c r="F134" s="25">
        <v>2713</v>
      </c>
      <c r="G134" s="25">
        <v>3613</v>
      </c>
      <c r="H134" s="25">
        <v>3743</v>
      </c>
      <c r="I134" s="25">
        <v>19956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customFormat="1" x14ac:dyDescent="0.25">
      <c r="A135" s="3" t="s">
        <v>898</v>
      </c>
      <c r="B135" s="3" t="s">
        <v>37</v>
      </c>
      <c r="C135" s="25">
        <v>3673</v>
      </c>
      <c r="D135" s="25">
        <v>4216</v>
      </c>
      <c r="E135" s="25">
        <v>2588</v>
      </c>
      <c r="F135" s="25">
        <v>3131</v>
      </c>
      <c r="G135" s="25">
        <v>3759</v>
      </c>
      <c r="H135" s="25">
        <v>1614</v>
      </c>
      <c r="I135" s="25">
        <v>18981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customFormat="1" x14ac:dyDescent="0.25">
      <c r="A136" s="3" t="s">
        <v>898</v>
      </c>
      <c r="B136" s="3" t="s">
        <v>26</v>
      </c>
      <c r="C136" s="25">
        <v>2680</v>
      </c>
      <c r="D136" s="25">
        <v>2873</v>
      </c>
      <c r="E136" s="25">
        <v>1919</v>
      </c>
      <c r="F136" s="25">
        <v>2114</v>
      </c>
      <c r="G136" s="25">
        <v>2699</v>
      </c>
      <c r="H136" s="25">
        <v>2912</v>
      </c>
      <c r="I136" s="25">
        <v>15197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customFormat="1" x14ac:dyDescent="0.25">
      <c r="A137" s="3" t="s">
        <v>898</v>
      </c>
      <c r="B137" s="3" t="s">
        <v>19</v>
      </c>
      <c r="C137" s="25">
        <v>1911</v>
      </c>
      <c r="D137" s="25">
        <v>2194</v>
      </c>
      <c r="E137" s="25">
        <v>1347</v>
      </c>
      <c r="F137" s="25">
        <v>1631</v>
      </c>
      <c r="G137" s="25">
        <v>1911</v>
      </c>
      <c r="H137" s="25">
        <v>2214</v>
      </c>
      <c r="I137" s="25">
        <v>11208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customFormat="1" x14ac:dyDescent="0.25">
      <c r="A138" s="3" t="s">
        <v>898</v>
      </c>
      <c r="B138" s="3" t="s">
        <v>34</v>
      </c>
      <c r="C138" s="25"/>
      <c r="D138" s="25"/>
      <c r="E138" s="25"/>
      <c r="F138" s="25">
        <v>2092</v>
      </c>
      <c r="G138" s="25">
        <v>3465</v>
      </c>
      <c r="H138" s="25">
        <v>4321</v>
      </c>
      <c r="I138" s="25">
        <v>9878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customFormat="1" x14ac:dyDescent="0.25">
      <c r="A139" s="3" t="s">
        <v>969</v>
      </c>
      <c r="B139" s="3"/>
      <c r="C139" s="25">
        <v>509419</v>
      </c>
      <c r="D139" s="25">
        <v>576618</v>
      </c>
      <c r="E139" s="25">
        <v>363694</v>
      </c>
      <c r="F139" s="25">
        <v>432034</v>
      </c>
      <c r="G139" s="25">
        <v>530019</v>
      </c>
      <c r="H139" s="25">
        <v>596502</v>
      </c>
      <c r="I139" s="25">
        <v>3008286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customFormat="1" x14ac:dyDescent="0.25">
      <c r="A140" s="3" t="s">
        <v>911</v>
      </c>
      <c r="B140" s="3"/>
      <c r="C140" s="25">
        <v>822060</v>
      </c>
      <c r="D140" s="25">
        <v>940140</v>
      </c>
      <c r="E140" s="25">
        <v>587002</v>
      </c>
      <c r="F140" s="25">
        <v>706563</v>
      </c>
      <c r="G140" s="25">
        <v>855266</v>
      </c>
      <c r="H140" s="25">
        <v>965282</v>
      </c>
      <c r="I140" s="25">
        <v>4876313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customFormat="1" x14ac:dyDescent="0.25"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customFormat="1" x14ac:dyDescent="0.25">
      <c r="B142" s="3"/>
      <c r="C142" s="30">
        <v>2020</v>
      </c>
      <c r="D142" s="22"/>
      <c r="E142" s="22"/>
      <c r="F142" s="22"/>
      <c r="G142" s="22">
        <v>2021</v>
      </c>
      <c r="H142" s="2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customFormat="1" x14ac:dyDescent="0.25">
      <c r="B143" s="3"/>
      <c r="C143" s="29" t="s">
        <v>927</v>
      </c>
      <c r="D143" s="29" t="s">
        <v>928</v>
      </c>
      <c r="E143" s="29" t="s">
        <v>962</v>
      </c>
      <c r="F143" s="29" t="s">
        <v>963</v>
      </c>
      <c r="G143" s="29" t="s">
        <v>927</v>
      </c>
      <c r="H143" s="29" t="s">
        <v>928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customFormat="1" x14ac:dyDescent="0.25">
      <c r="A144" s="29" t="s">
        <v>898</v>
      </c>
      <c r="B144" s="3"/>
      <c r="C144">
        <f t="shared" ref="C144:H147" si="11">COUNTIFS(C$83:C$139,"&gt;0",$A$83:$A$139,$A144)</f>
        <v>18</v>
      </c>
      <c r="D144">
        <f t="shared" si="11"/>
        <v>19</v>
      </c>
      <c r="E144">
        <f t="shared" si="11"/>
        <v>19</v>
      </c>
      <c r="F144">
        <f t="shared" si="11"/>
        <v>20</v>
      </c>
      <c r="G144">
        <f t="shared" si="11"/>
        <v>20</v>
      </c>
      <c r="H144">
        <f t="shared" si="11"/>
        <v>20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customFormat="1" x14ac:dyDescent="0.25">
      <c r="A145" s="29" t="s">
        <v>899</v>
      </c>
      <c r="B145" s="3"/>
      <c r="C145">
        <f t="shared" si="11"/>
        <v>8</v>
      </c>
      <c r="D145">
        <f t="shared" si="11"/>
        <v>8</v>
      </c>
      <c r="E145">
        <f t="shared" si="11"/>
        <v>8</v>
      </c>
      <c r="F145">
        <f t="shared" si="11"/>
        <v>8</v>
      </c>
      <c r="G145">
        <f t="shared" si="11"/>
        <v>8</v>
      </c>
      <c r="H145">
        <f t="shared" si="11"/>
        <v>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customFormat="1" x14ac:dyDescent="0.25">
      <c r="A146" s="29" t="s">
        <v>905</v>
      </c>
      <c r="B146" s="3"/>
      <c r="C146">
        <f t="shared" si="11"/>
        <v>13</v>
      </c>
      <c r="D146">
        <f t="shared" si="11"/>
        <v>13</v>
      </c>
      <c r="E146">
        <f t="shared" si="11"/>
        <v>14</v>
      </c>
      <c r="F146">
        <f t="shared" si="11"/>
        <v>14</v>
      </c>
      <c r="G146">
        <f t="shared" si="11"/>
        <v>14</v>
      </c>
      <c r="H146">
        <f t="shared" si="11"/>
        <v>13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customFormat="1" x14ac:dyDescent="0.25">
      <c r="A147" s="29" t="s">
        <v>904</v>
      </c>
      <c r="B147" s="3"/>
      <c r="C147">
        <f t="shared" si="11"/>
        <v>10</v>
      </c>
      <c r="D147">
        <f t="shared" si="11"/>
        <v>10</v>
      </c>
      <c r="E147">
        <f t="shared" si="11"/>
        <v>11</v>
      </c>
      <c r="F147">
        <f t="shared" si="11"/>
        <v>11</v>
      </c>
      <c r="G147">
        <f t="shared" si="11"/>
        <v>11</v>
      </c>
      <c r="H147">
        <f t="shared" si="11"/>
        <v>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customFormat="1" x14ac:dyDescent="0.25">
      <c r="A148" s="29" t="s">
        <v>961</v>
      </c>
      <c r="B148" s="3"/>
      <c r="C148">
        <f>SUM(C144:C147)</f>
        <v>49</v>
      </c>
      <c r="D148">
        <f t="shared" ref="D148:H148" si="12">SUM(D144:D147)</f>
        <v>50</v>
      </c>
      <c r="E148">
        <f t="shared" si="12"/>
        <v>52</v>
      </c>
      <c r="F148">
        <f t="shared" si="12"/>
        <v>53</v>
      </c>
      <c r="G148">
        <f t="shared" si="12"/>
        <v>53</v>
      </c>
      <c r="H148">
        <f t="shared" si="12"/>
        <v>50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</sheetData>
  <sortState xmlns:xlrd2="http://schemas.microsoft.com/office/spreadsheetml/2017/richdata2" ref="K3:Q9">
    <sortCondition descending="1" ref="L8:L9"/>
  </sortState>
  <phoneticPr fontId="13" type="noConversion"/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23-FB1A-4D95-9BCE-645BF4D37051}">
  <sheetPr>
    <pageSetUpPr autoPageBreaks="0" fitToPage="1"/>
  </sheetPr>
  <dimension ref="B1:Q81"/>
  <sheetViews>
    <sheetView showGridLines="0" tabSelected="1" view="pageBreakPreview" topLeftCell="A52" zoomScale="60" zoomScaleNormal="59" workbookViewId="0">
      <selection activeCell="U65" sqref="U65"/>
    </sheetView>
  </sheetViews>
  <sheetFormatPr defaultColWidth="9.1796875" defaultRowHeight="12.5" x14ac:dyDescent="0.25"/>
  <cols>
    <col min="1" max="1" width="9.1796875" style="3"/>
    <col min="2" max="2" width="15.453125" style="3" customWidth="1"/>
    <col min="3" max="8" width="13.6328125" style="3" customWidth="1"/>
    <col min="9" max="9" width="2.453125" style="3" customWidth="1"/>
    <col min="10" max="10" width="10.26953125" style="3" bestFit="1" customWidth="1"/>
    <col min="11" max="11" width="9.1796875" style="3"/>
    <col min="12" max="12" width="4.1796875" style="3" customWidth="1"/>
    <col min="13" max="13" width="10.26953125" style="3" bestFit="1" customWidth="1"/>
    <col min="14" max="14" width="10.453125" style="3" customWidth="1"/>
    <col min="15" max="15" width="3.26953125" style="3" customWidth="1"/>
    <col min="16" max="16" width="10.26953125" style="3" bestFit="1" customWidth="1"/>
    <col min="17" max="16384" width="9.1796875" style="3"/>
  </cols>
  <sheetData>
    <row r="1" spans="2:6" ht="30" x14ac:dyDescent="0.6">
      <c r="B1" s="77" t="s">
        <v>944</v>
      </c>
      <c r="C1" s="63"/>
    </row>
    <row r="2" spans="2:6" ht="22.5" x14ac:dyDescent="0.45">
      <c r="B2" s="64" t="s">
        <v>1001</v>
      </c>
      <c r="C2" s="63"/>
    </row>
    <row r="3" spans="2:6" ht="26.5" customHeight="1" x14ac:dyDescent="0.25"/>
    <row r="4" spans="2:6" ht="23" x14ac:dyDescent="0.5">
      <c r="B4" s="61" t="s">
        <v>985</v>
      </c>
      <c r="C4" s="61"/>
      <c r="D4" s="61"/>
      <c r="E4" s="61"/>
      <c r="F4" s="61"/>
    </row>
    <row r="5" spans="2:6" ht="23" x14ac:dyDescent="0.5">
      <c r="B5" s="32" t="s">
        <v>987</v>
      </c>
      <c r="C5" s="32"/>
      <c r="D5" s="32"/>
      <c r="E5" s="32" t="s">
        <v>972</v>
      </c>
      <c r="F5" s="32"/>
    </row>
    <row r="6" spans="2:6" ht="35" x14ac:dyDescent="0.7">
      <c r="B6" s="74">
        <f>'Top performers comparison'!$H$62</f>
        <v>35</v>
      </c>
      <c r="C6" s="32"/>
      <c r="D6" s="33"/>
      <c r="E6" s="75">
        <f>H38</f>
        <v>83098</v>
      </c>
      <c r="F6" s="32"/>
    </row>
    <row r="7" spans="2:6" ht="18" x14ac:dyDescent="0.4">
      <c r="B7" s="34" t="s">
        <v>909</v>
      </c>
      <c r="C7" s="34" t="s">
        <v>971</v>
      </c>
      <c r="D7" s="34"/>
      <c r="E7" s="35" t="s">
        <v>970</v>
      </c>
      <c r="F7" s="35" t="s">
        <v>971</v>
      </c>
    </row>
    <row r="8" spans="2:6" ht="20" x14ac:dyDescent="0.4">
      <c r="B8" s="31">
        <f>'Top performers comparison'!$G$62</f>
        <v>38</v>
      </c>
      <c r="C8" s="72">
        <f>(B6-B8)/B8</f>
        <v>-7.8947368421052627E-2</v>
      </c>
      <c r="D8" s="31"/>
      <c r="E8" s="36">
        <f>D38</f>
        <v>77505</v>
      </c>
      <c r="F8" s="49">
        <f>(E6-E8)/E8</f>
        <v>7.2163086252499842E-2</v>
      </c>
    </row>
    <row r="10" spans="2:6" ht="23" x14ac:dyDescent="0.5">
      <c r="B10" s="62" t="s">
        <v>984</v>
      </c>
      <c r="C10" s="62"/>
      <c r="D10" s="62"/>
      <c r="E10" s="62"/>
      <c r="F10" s="62"/>
    </row>
    <row r="11" spans="2:6" ht="23" x14ac:dyDescent="0.5">
      <c r="B11" s="50" t="s">
        <v>987</v>
      </c>
      <c r="C11" s="50"/>
      <c r="D11" s="50"/>
      <c r="E11" s="50" t="s">
        <v>972</v>
      </c>
      <c r="F11" s="50"/>
    </row>
    <row r="12" spans="2:6" ht="35" x14ac:dyDescent="0.7">
      <c r="B12" s="76">
        <f>'Top performers comparison'!$H$53</f>
        <v>15</v>
      </c>
      <c r="C12" s="50"/>
      <c r="D12" s="51"/>
      <c r="E12" s="60">
        <f>H43</f>
        <v>163042</v>
      </c>
      <c r="F12" s="50"/>
    </row>
    <row r="13" spans="2:6" ht="18" x14ac:dyDescent="0.4">
      <c r="B13" s="52" t="s">
        <v>909</v>
      </c>
      <c r="C13" s="52" t="s">
        <v>971</v>
      </c>
      <c r="D13" s="52"/>
      <c r="E13" s="54" t="s">
        <v>970</v>
      </c>
      <c r="F13" s="54" t="s">
        <v>971</v>
      </c>
    </row>
    <row r="14" spans="2:6" ht="20" x14ac:dyDescent="0.4">
      <c r="B14" s="53">
        <f>'Top performers comparison'!$G$53</f>
        <v>15</v>
      </c>
      <c r="C14" s="59">
        <f>(B12-B14)/B14</f>
        <v>0</v>
      </c>
      <c r="D14" s="53"/>
      <c r="E14" s="55">
        <f>D43</f>
        <v>159726</v>
      </c>
      <c r="F14" s="73">
        <f>(E12-E14)/E14</f>
        <v>2.0760552446063885E-2</v>
      </c>
    </row>
    <row r="32" spans="2:17" ht="15.5" x14ac:dyDescent="0.35">
      <c r="B32" s="42" t="s">
        <v>991</v>
      </c>
      <c r="C32" s="42"/>
      <c r="D32" s="42"/>
      <c r="E32" s="42"/>
      <c r="F32" s="42"/>
      <c r="G32" s="42"/>
      <c r="H32" s="42"/>
      <c r="I32"/>
      <c r="J32" s="35" t="s">
        <v>976</v>
      </c>
      <c r="K32" s="35"/>
      <c r="L32"/>
      <c r="M32" s="35" t="s">
        <v>974</v>
      </c>
      <c r="N32" s="35"/>
      <c r="O32"/>
      <c r="P32" s="35" t="s">
        <v>977</v>
      </c>
      <c r="Q32" s="35"/>
    </row>
    <row r="33" spans="2:17" ht="13" x14ac:dyDescent="0.3">
      <c r="B33" s="40" t="s">
        <v>973</v>
      </c>
      <c r="C33" s="41" t="s">
        <v>907</v>
      </c>
      <c r="D33" s="41" t="s">
        <v>908</v>
      </c>
      <c r="E33" s="41" t="s">
        <v>914</v>
      </c>
      <c r="F33" s="41" t="s">
        <v>915</v>
      </c>
      <c r="G33" s="41" t="s">
        <v>909</v>
      </c>
      <c r="H33" s="41" t="s">
        <v>910</v>
      </c>
      <c r="I33"/>
      <c r="J33" s="43" t="s">
        <v>975</v>
      </c>
      <c r="K33" s="43" t="s">
        <v>924</v>
      </c>
      <c r="L33"/>
      <c r="M33" s="43" t="s">
        <v>975</v>
      </c>
      <c r="N33" s="43" t="s">
        <v>924</v>
      </c>
      <c r="O33"/>
      <c r="P33" s="43" t="s">
        <v>975</v>
      </c>
      <c r="Q33" s="43" t="s">
        <v>924</v>
      </c>
    </row>
    <row r="34" spans="2:17" ht="13" x14ac:dyDescent="0.3">
      <c r="B34" s="38" t="s">
        <v>898</v>
      </c>
      <c r="C34" s="11">
        <f>C51-C42</f>
        <v>43024</v>
      </c>
      <c r="D34" s="11">
        <f t="shared" ref="D34:H34" si="0">D51-D42</f>
        <v>49205</v>
      </c>
      <c r="E34" s="11">
        <f t="shared" si="0"/>
        <v>34352</v>
      </c>
      <c r="F34" s="11">
        <f t="shared" si="0"/>
        <v>41667</v>
      </c>
      <c r="G34" s="11">
        <f t="shared" si="0"/>
        <v>52590</v>
      </c>
      <c r="H34" s="11">
        <f t="shared" si="0"/>
        <v>56224</v>
      </c>
      <c r="J34" s="11">
        <f>G34-C34</f>
        <v>9566</v>
      </c>
      <c r="K34" s="46">
        <f>J34/C34</f>
        <v>0.22234101896615843</v>
      </c>
      <c r="M34" s="11">
        <f>H34-D34</f>
        <v>7019</v>
      </c>
      <c r="N34" s="67">
        <f>M34/D34</f>
        <v>0.14264810486739152</v>
      </c>
      <c r="P34" s="11">
        <f>M34+J34</f>
        <v>16585</v>
      </c>
      <c r="Q34" s="46">
        <f>P34/(C34+D34)</f>
        <v>0.17982413340706285</v>
      </c>
    </row>
    <row r="35" spans="2:17" ht="13" x14ac:dyDescent="0.3">
      <c r="B35" s="38" t="s">
        <v>899</v>
      </c>
      <c r="C35" s="11">
        <f t="shared" ref="C35:H37" si="1">C52-C43</f>
        <v>11912</v>
      </c>
      <c r="D35" s="11">
        <f t="shared" si="1"/>
        <v>13840</v>
      </c>
      <c r="E35" s="11">
        <f t="shared" si="1"/>
        <v>8368</v>
      </c>
      <c r="F35" s="11">
        <f t="shared" si="1"/>
        <v>10326</v>
      </c>
      <c r="G35" s="11">
        <f t="shared" si="1"/>
        <v>12027</v>
      </c>
      <c r="H35" s="11">
        <f t="shared" si="1"/>
        <v>13296</v>
      </c>
      <c r="J35" s="11">
        <f t="shared" ref="J35:J37" si="2">G35-C35</f>
        <v>115</v>
      </c>
      <c r="K35" s="46">
        <f t="shared" ref="K35:K37" si="3">J35/C35</f>
        <v>9.6541302887844186E-3</v>
      </c>
      <c r="M35" s="11">
        <f t="shared" ref="M35:M37" si="4">H35-D35</f>
        <v>-544</v>
      </c>
      <c r="N35" s="67">
        <f>M35/D35</f>
        <v>-3.9306358381502891E-2</v>
      </c>
      <c r="P35" s="11">
        <f t="shared" ref="P35:P37" si="5">M35+J35</f>
        <v>-429</v>
      </c>
      <c r="Q35" s="46">
        <f t="shared" ref="Q35:Q37" si="6">P35/(C35+D35)</f>
        <v>-1.6658900279589935E-2</v>
      </c>
    </row>
    <row r="36" spans="2:17" ht="13" x14ac:dyDescent="0.3">
      <c r="B36" s="38" t="s">
        <v>905</v>
      </c>
      <c r="C36" s="11">
        <f t="shared" si="1"/>
        <v>7338</v>
      </c>
      <c r="D36" s="11">
        <f t="shared" si="1"/>
        <v>9271</v>
      </c>
      <c r="E36" s="11">
        <f t="shared" si="1"/>
        <v>6508</v>
      </c>
      <c r="F36" s="11">
        <f t="shared" si="1"/>
        <v>7810</v>
      </c>
      <c r="G36" s="11">
        <f t="shared" si="1"/>
        <v>9182</v>
      </c>
      <c r="H36" s="11">
        <f t="shared" si="1"/>
        <v>10239</v>
      </c>
      <c r="J36" s="11">
        <f t="shared" si="2"/>
        <v>1844</v>
      </c>
      <c r="K36" s="46">
        <f t="shared" si="3"/>
        <v>0.2512946306895612</v>
      </c>
      <c r="M36" s="11">
        <f t="shared" si="4"/>
        <v>968</v>
      </c>
      <c r="N36" s="67">
        <f t="shared" ref="N36" si="7">M36/D36</f>
        <v>0.10441160608348614</v>
      </c>
      <c r="P36" s="11">
        <f t="shared" si="5"/>
        <v>2812</v>
      </c>
      <c r="Q36" s="46">
        <f t="shared" si="6"/>
        <v>0.16930579806129206</v>
      </c>
    </row>
    <row r="37" spans="2:17" ht="13" x14ac:dyDescent="0.3">
      <c r="B37" s="38" t="s">
        <v>904</v>
      </c>
      <c r="C37" s="11">
        <f t="shared" si="1"/>
        <v>4527</v>
      </c>
      <c r="D37" s="11">
        <f t="shared" si="1"/>
        <v>5189</v>
      </c>
      <c r="E37" s="11">
        <f t="shared" si="1"/>
        <v>4412</v>
      </c>
      <c r="F37" s="11">
        <f t="shared" si="1"/>
        <v>7438</v>
      </c>
      <c r="G37" s="11">
        <f t="shared" si="1"/>
        <v>8213</v>
      </c>
      <c r="H37" s="11">
        <f t="shared" si="1"/>
        <v>3339</v>
      </c>
      <c r="J37" s="11">
        <f t="shared" si="2"/>
        <v>3686</v>
      </c>
      <c r="K37" s="46">
        <f t="shared" si="3"/>
        <v>0.81422575657168106</v>
      </c>
      <c r="M37" s="11">
        <f t="shared" si="4"/>
        <v>-1850</v>
      </c>
      <c r="N37" s="67">
        <f>M37/D37</f>
        <v>-0.35652341491616885</v>
      </c>
      <c r="P37" s="11">
        <f t="shared" si="5"/>
        <v>1836</v>
      </c>
      <c r="Q37" s="46">
        <f t="shared" si="6"/>
        <v>0.18896665294359818</v>
      </c>
    </row>
    <row r="38" spans="2:17" ht="13" x14ac:dyDescent="0.3">
      <c r="B38" s="39" t="s">
        <v>961</v>
      </c>
      <c r="C38" s="45">
        <f>SUM(C34:C37)</f>
        <v>66801</v>
      </c>
      <c r="D38" s="45">
        <f t="shared" ref="D38" si="8">SUM(D34:D37)</f>
        <v>77505</v>
      </c>
      <c r="E38" s="45">
        <f t="shared" ref="E38" si="9">SUM(E34:E37)</f>
        <v>53640</v>
      </c>
      <c r="F38" s="45">
        <f t="shared" ref="F38" si="10">SUM(F34:F37)</f>
        <v>67241</v>
      </c>
      <c r="G38" s="45">
        <f t="shared" ref="G38" si="11">SUM(G34:G37)</f>
        <v>82012</v>
      </c>
      <c r="H38" s="45">
        <f t="shared" ref="H38" si="12">SUM(H34:H37)</f>
        <v>83098</v>
      </c>
      <c r="I38" s="37"/>
      <c r="J38" s="45">
        <f>SUM(J34:J37)</f>
        <v>15211</v>
      </c>
      <c r="K38" s="47">
        <f>J38/C38</f>
        <v>0.22770617206329247</v>
      </c>
      <c r="L38" s="37"/>
      <c r="M38" s="45">
        <f t="shared" ref="M38" si="13">SUM(M34:M37)</f>
        <v>5593</v>
      </c>
      <c r="N38" s="66">
        <f>M38/D38</f>
        <v>7.2163086252499842E-2</v>
      </c>
      <c r="O38" s="37"/>
      <c r="P38" s="45">
        <f>SUM(P34:P37)</f>
        <v>20804</v>
      </c>
      <c r="Q38" s="47">
        <f>P38/(C38+D38)</f>
        <v>0.14416586974900558</v>
      </c>
    </row>
    <row r="39" spans="2:17" ht="13" x14ac:dyDescent="0.3">
      <c r="Q39" s="48"/>
    </row>
    <row r="40" spans="2:17" ht="15.5" x14ac:dyDescent="0.35">
      <c r="B40" s="56" t="s">
        <v>990</v>
      </c>
      <c r="C40" s="56"/>
      <c r="D40" s="56"/>
      <c r="E40" s="56"/>
      <c r="F40" s="56"/>
      <c r="G40" s="56"/>
      <c r="H40" s="56"/>
      <c r="I40"/>
      <c r="J40" s="54" t="s">
        <v>976</v>
      </c>
      <c r="K40" s="54"/>
      <c r="L40"/>
      <c r="M40" s="54" t="s">
        <v>974</v>
      </c>
      <c r="N40" s="54"/>
      <c r="O40"/>
      <c r="P40" s="54" t="s">
        <v>977</v>
      </c>
      <c r="Q40" s="54"/>
    </row>
    <row r="41" spans="2:17" ht="13" x14ac:dyDescent="0.3">
      <c r="B41" s="40" t="s">
        <v>973</v>
      </c>
      <c r="C41" s="41" t="s">
        <v>907</v>
      </c>
      <c r="D41" s="41" t="s">
        <v>908</v>
      </c>
      <c r="E41" s="41" t="s">
        <v>914</v>
      </c>
      <c r="F41" s="41" t="s">
        <v>915</v>
      </c>
      <c r="G41" s="41" t="s">
        <v>909</v>
      </c>
      <c r="H41" s="41" t="s">
        <v>910</v>
      </c>
      <c r="I41"/>
      <c r="J41" s="43" t="s">
        <v>975</v>
      </c>
      <c r="K41" s="43" t="s">
        <v>924</v>
      </c>
      <c r="L41"/>
      <c r="M41" s="43" t="s">
        <v>975</v>
      </c>
      <c r="N41" s="43" t="s">
        <v>924</v>
      </c>
      <c r="O41"/>
      <c r="P41" s="43" t="s">
        <v>975</v>
      </c>
      <c r="Q41" s="43" t="s">
        <v>924</v>
      </c>
    </row>
    <row r="42" spans="2:17" ht="13" x14ac:dyDescent="0.3">
      <c r="B42" s="38" t="s">
        <v>898</v>
      </c>
      <c r="C42" s="11">
        <f>'Top performers comparison'!L6</f>
        <v>466395</v>
      </c>
      <c r="D42" s="11">
        <f>'Top performers comparison'!M6</f>
        <v>527413</v>
      </c>
      <c r="E42" s="11">
        <f>'Top performers comparison'!N6</f>
        <v>329342</v>
      </c>
      <c r="F42" s="11">
        <f>'Top performers comparison'!O6</f>
        <v>390367</v>
      </c>
      <c r="G42" s="11">
        <f>'Top performers comparison'!P6</f>
        <v>477429</v>
      </c>
      <c r="H42" s="11">
        <f>'Top performers comparison'!Q6</f>
        <v>540278</v>
      </c>
      <c r="J42" s="11">
        <f>G42-C42</f>
        <v>11034</v>
      </c>
      <c r="K42" s="46">
        <f>J42/C42</f>
        <v>2.3658058083813077E-2</v>
      </c>
      <c r="M42" s="11">
        <f>H42-D42</f>
        <v>12865</v>
      </c>
      <c r="N42" s="67">
        <f>M42/D42</f>
        <v>2.4392648645369001E-2</v>
      </c>
      <c r="P42" s="11">
        <f>M42+J42</f>
        <v>23899</v>
      </c>
      <c r="Q42" s="46">
        <f>P42/(C42+D42)</f>
        <v>2.4047904625440729E-2</v>
      </c>
    </row>
    <row r="43" spans="2:17" ht="13" x14ac:dyDescent="0.3">
      <c r="B43" s="38" t="s">
        <v>899</v>
      </c>
      <c r="C43" s="11">
        <f>'Top performers comparison'!L7</f>
        <v>135940</v>
      </c>
      <c r="D43" s="11">
        <f>'Top performers comparison'!M7</f>
        <v>159726</v>
      </c>
      <c r="E43" s="11">
        <f>'Top performers comparison'!N7</f>
        <v>95168</v>
      </c>
      <c r="F43" s="11">
        <f>'Top performers comparison'!O7</f>
        <v>118938</v>
      </c>
      <c r="G43" s="11">
        <f>'Top performers comparison'!P7</f>
        <v>138177</v>
      </c>
      <c r="H43" s="11">
        <f>'Top performers comparison'!Q7</f>
        <v>163042</v>
      </c>
      <c r="J43" s="11">
        <f t="shared" ref="J43:J45" si="14">G43-C43</f>
        <v>2237</v>
      </c>
      <c r="K43" s="46">
        <f t="shared" ref="K43:K45" si="15">J43/C43</f>
        <v>1.6455789318817124E-2</v>
      </c>
      <c r="M43" s="11">
        <f t="shared" ref="M43:M45" si="16">H43-D43</f>
        <v>3316</v>
      </c>
      <c r="N43" s="67">
        <f>M43/D43</f>
        <v>2.0760552446063885E-2</v>
      </c>
      <c r="P43" s="11">
        <f t="shared" ref="P43:P45" si="17">M43+J43</f>
        <v>5553</v>
      </c>
      <c r="Q43" s="46">
        <f t="shared" ref="Q43:Q45" si="18">P43/(C43+D43)</f>
        <v>1.8781327579092625E-2</v>
      </c>
    </row>
    <row r="44" spans="2:17" ht="13" x14ac:dyDescent="0.3">
      <c r="B44" s="38" t="s">
        <v>905</v>
      </c>
      <c r="C44" s="11">
        <f>'Top performers comparison'!L8</f>
        <v>88398</v>
      </c>
      <c r="D44" s="11">
        <f>'Top performers comparison'!M8</f>
        <v>98067</v>
      </c>
      <c r="E44" s="11">
        <f>'Top performers comparison'!N8</f>
        <v>62690</v>
      </c>
      <c r="F44" s="11">
        <f>'Top performers comparison'!O8</f>
        <v>72334</v>
      </c>
      <c r="G44" s="11">
        <f>'Top performers comparison'!P8</f>
        <v>90596</v>
      </c>
      <c r="H44" s="11">
        <f>'Top performers comparison'!Q8</f>
        <v>99572</v>
      </c>
      <c r="J44" s="11">
        <f t="shared" si="14"/>
        <v>2198</v>
      </c>
      <c r="K44" s="46">
        <f t="shared" si="15"/>
        <v>2.4864815946062126E-2</v>
      </c>
      <c r="M44" s="11">
        <f t="shared" si="16"/>
        <v>1505</v>
      </c>
      <c r="N44" s="67">
        <f>M44/D44</f>
        <v>1.534665075917485E-2</v>
      </c>
      <c r="P44" s="11">
        <f t="shared" si="17"/>
        <v>3703</v>
      </c>
      <c r="Q44" s="46">
        <f t="shared" si="18"/>
        <v>1.9858954763628561E-2</v>
      </c>
    </row>
    <row r="45" spans="2:17" ht="13" x14ac:dyDescent="0.3">
      <c r="B45" s="38" t="s">
        <v>904</v>
      </c>
      <c r="C45" s="11">
        <f>'Top performers comparison'!L9</f>
        <v>64526</v>
      </c>
      <c r="D45" s="11">
        <f>'Top performers comparison'!M9</f>
        <v>77429</v>
      </c>
      <c r="E45" s="11">
        <f>'Top performers comparison'!N9</f>
        <v>46162</v>
      </c>
      <c r="F45" s="11">
        <f>'Top performers comparison'!O9</f>
        <v>57683</v>
      </c>
      <c r="G45" s="11">
        <f>'Top performers comparison'!P9</f>
        <v>67052</v>
      </c>
      <c r="H45" s="11">
        <f>'Top performers comparison'!Q9</f>
        <v>79292</v>
      </c>
      <c r="J45" s="11">
        <f t="shared" si="14"/>
        <v>2526</v>
      </c>
      <c r="K45" s="46">
        <f t="shared" si="15"/>
        <v>3.9147010507392367E-2</v>
      </c>
      <c r="M45" s="11">
        <f t="shared" si="16"/>
        <v>1863</v>
      </c>
      <c r="N45" s="67">
        <f t="shared" ref="N45:N46" si="19">M45/D45</f>
        <v>2.4060752431259606E-2</v>
      </c>
      <c r="P45" s="11">
        <f t="shared" si="17"/>
        <v>4389</v>
      </c>
      <c r="Q45" s="46">
        <f t="shared" si="18"/>
        <v>3.091824874079814E-2</v>
      </c>
    </row>
    <row r="46" spans="2:17" ht="13" x14ac:dyDescent="0.3">
      <c r="B46" s="39" t="s">
        <v>961</v>
      </c>
      <c r="C46" s="45">
        <f>SUM(C42:C45)</f>
        <v>755259</v>
      </c>
      <c r="D46" s="45">
        <f t="shared" ref="D46" si="20">SUM(D42:D45)</f>
        <v>862635</v>
      </c>
      <c r="E46" s="45">
        <f t="shared" ref="E46" si="21">SUM(E42:E45)</f>
        <v>533362</v>
      </c>
      <c r="F46" s="45">
        <f t="shared" ref="F46" si="22">SUM(F42:F45)</f>
        <v>639322</v>
      </c>
      <c r="G46" s="45">
        <f t="shared" ref="G46" si="23">SUM(G42:G45)</f>
        <v>773254</v>
      </c>
      <c r="H46" s="45">
        <f t="shared" ref="H46" si="24">SUM(H42:H45)</f>
        <v>882184</v>
      </c>
      <c r="I46" s="37"/>
      <c r="J46" s="45">
        <f>SUM(J42:J45)</f>
        <v>17995</v>
      </c>
      <c r="K46" s="47">
        <f>J46/C46</f>
        <v>2.3826263573158347E-2</v>
      </c>
      <c r="L46" s="37"/>
      <c r="M46" s="45">
        <f t="shared" ref="M46" si="25">SUM(M42:M45)</f>
        <v>19549</v>
      </c>
      <c r="N46" s="66">
        <f t="shared" si="19"/>
        <v>2.2661960156960939E-2</v>
      </c>
      <c r="O46" s="37"/>
      <c r="P46" s="45">
        <f>SUM(P42:P45)</f>
        <v>37544</v>
      </c>
      <c r="Q46" s="47">
        <f>P46/(C46+D46)</f>
        <v>2.320547576046391E-2</v>
      </c>
    </row>
    <row r="47" spans="2:17" x14ac:dyDescent="0.25">
      <c r="C47" s="20"/>
      <c r="D47" s="20"/>
      <c r="E47" s="11"/>
      <c r="F47" s="20"/>
      <c r="G47" s="20"/>
    </row>
    <row r="49" spans="2:17" ht="15.5" x14ac:dyDescent="0.35">
      <c r="B49" s="58" t="s">
        <v>979</v>
      </c>
      <c r="C49" s="58"/>
      <c r="D49" s="58"/>
      <c r="E49" s="58"/>
      <c r="F49" s="58"/>
      <c r="G49" s="58"/>
      <c r="H49" s="58"/>
      <c r="I49"/>
      <c r="J49" s="57" t="s">
        <v>976</v>
      </c>
      <c r="K49" s="57"/>
      <c r="L49"/>
      <c r="M49" s="57" t="s">
        <v>974</v>
      </c>
      <c r="N49" s="57"/>
      <c r="O49"/>
      <c r="P49" s="57" t="s">
        <v>977</v>
      </c>
      <c r="Q49" s="57"/>
    </row>
    <row r="50" spans="2:17" ht="13" x14ac:dyDescent="0.3">
      <c r="B50" s="40" t="s">
        <v>973</v>
      </c>
      <c r="C50" s="41" t="s">
        <v>907</v>
      </c>
      <c r="D50" s="41" t="s">
        <v>908</v>
      </c>
      <c r="E50" s="41" t="s">
        <v>914</v>
      </c>
      <c r="F50" s="41" t="s">
        <v>915</v>
      </c>
      <c r="G50" s="41" t="s">
        <v>909</v>
      </c>
      <c r="H50" s="41" t="s">
        <v>910</v>
      </c>
      <c r="I50"/>
      <c r="J50" s="43" t="s">
        <v>975</v>
      </c>
      <c r="K50" s="43" t="s">
        <v>924</v>
      </c>
      <c r="L50"/>
      <c r="M50" s="43" t="s">
        <v>975</v>
      </c>
      <c r="N50" s="43" t="s">
        <v>924</v>
      </c>
      <c r="O50"/>
      <c r="P50" s="43" t="s">
        <v>975</v>
      </c>
      <c r="Q50" s="43" t="s">
        <v>924</v>
      </c>
    </row>
    <row r="51" spans="2:17" ht="13" x14ac:dyDescent="0.3">
      <c r="B51" s="38" t="s">
        <v>898</v>
      </c>
      <c r="C51" s="11">
        <f>SUMIFS(VolumeByClient[Vol],VolumeByClient[Region Name],Summary!$B51,VolumeByClient[Quarter Year],Summary!C$50)</f>
        <v>509419</v>
      </c>
      <c r="D51" s="11">
        <f>SUMIFS(VolumeByClient[Vol],VolumeByClient[Region Name],Summary!$B51,VolumeByClient[Quarter Year],Summary!D$50)</f>
        <v>576618</v>
      </c>
      <c r="E51" s="11">
        <f>SUMIFS(VolumeByClient[Vol],VolumeByClient[Region Name],Summary!$B51,VolumeByClient[Quarter Year],Summary!E$50)</f>
        <v>363694</v>
      </c>
      <c r="F51" s="11">
        <f>SUMIFS(VolumeByClient[Vol],VolumeByClient[Region Name],Summary!$B51,VolumeByClient[Quarter Year],Summary!F$50)</f>
        <v>432034</v>
      </c>
      <c r="G51" s="11">
        <f>SUMIFS(VolumeByClient[Vol],VolumeByClient[Region Name],Summary!$B51,VolumeByClient[Quarter Year],Summary!G$50)</f>
        <v>530019</v>
      </c>
      <c r="H51" s="11">
        <f>SUMIFS(VolumeByClient[Vol],VolumeByClient[Region Name],Summary!$B51,VolumeByClient[Quarter Year],Summary!H$50)</f>
        <v>596502</v>
      </c>
      <c r="J51" s="11">
        <f>G51-C51</f>
        <v>20600</v>
      </c>
      <c r="K51" s="46">
        <f>J51/C51</f>
        <v>4.0438224722674262E-2</v>
      </c>
      <c r="M51" s="11">
        <f>H51-D51</f>
        <v>19884</v>
      </c>
      <c r="N51" s="46">
        <f>M51/D51</f>
        <v>3.4483835051975484E-2</v>
      </c>
      <c r="P51" s="11">
        <f>M51+J51</f>
        <v>40484</v>
      </c>
      <c r="Q51" s="46">
        <f>P51/(C51+D51)</f>
        <v>3.7276814694158673E-2</v>
      </c>
    </row>
    <row r="52" spans="2:17" ht="13" x14ac:dyDescent="0.3">
      <c r="B52" s="38" t="s">
        <v>899</v>
      </c>
      <c r="C52" s="11">
        <f>SUMIFS(VolumeByClient[Vol],VolumeByClient[Region Name],Summary!$B52,VolumeByClient[Quarter Year],Summary!C$50)</f>
        <v>147852</v>
      </c>
      <c r="D52" s="11">
        <f>SUMIFS(VolumeByClient[Vol],VolumeByClient[Region Name],Summary!$B52,VolumeByClient[Quarter Year],Summary!D$50)</f>
        <v>173566</v>
      </c>
      <c r="E52" s="11">
        <f>SUMIFS(VolumeByClient[Vol],VolumeByClient[Region Name],Summary!$B52,VolumeByClient[Quarter Year],Summary!E$50)</f>
        <v>103536</v>
      </c>
      <c r="F52" s="11">
        <f>SUMIFS(VolumeByClient[Vol],VolumeByClient[Region Name],Summary!$B52,VolumeByClient[Quarter Year],Summary!F$50)</f>
        <v>129264</v>
      </c>
      <c r="G52" s="11">
        <f>SUMIFS(VolumeByClient[Vol],VolumeByClient[Region Name],Summary!$B52,VolumeByClient[Quarter Year],Summary!G$50)</f>
        <v>150204</v>
      </c>
      <c r="H52" s="11">
        <f>SUMIFS(VolumeByClient[Vol],VolumeByClient[Region Name],Summary!$B52,VolumeByClient[Quarter Year],Summary!H$50)</f>
        <v>176338</v>
      </c>
      <c r="J52" s="11">
        <f t="shared" ref="J52:J54" si="26">G52-C52</f>
        <v>2352</v>
      </c>
      <c r="K52" s="46">
        <f t="shared" ref="K52:K54" si="27">J52/C52</f>
        <v>1.5907799691583475E-2</v>
      </c>
      <c r="M52" s="11">
        <f t="shared" ref="M52:M54" si="28">H52-D52</f>
        <v>2772</v>
      </c>
      <c r="N52" s="46">
        <f t="shared" ref="N52:N55" si="29">M52/D52</f>
        <v>1.5970869870827235E-2</v>
      </c>
      <c r="P52" s="11">
        <f t="shared" ref="P52:P54" si="30">M52+J52</f>
        <v>5124</v>
      </c>
      <c r="Q52" s="46">
        <f t="shared" ref="Q52:Q54" si="31">P52/(C52+D52)</f>
        <v>1.5941857643318048E-2</v>
      </c>
    </row>
    <row r="53" spans="2:17" ht="13" x14ac:dyDescent="0.3">
      <c r="B53" s="38" t="s">
        <v>905</v>
      </c>
      <c r="C53" s="11">
        <f>SUMIFS(VolumeByClient[Vol],VolumeByClient[Region Name],Summary!$B53,VolumeByClient[Quarter Year],Summary!C$50)</f>
        <v>95736</v>
      </c>
      <c r="D53" s="11">
        <f>SUMIFS(VolumeByClient[Vol],VolumeByClient[Region Name],Summary!$B53,VolumeByClient[Quarter Year],Summary!D$50)</f>
        <v>107338</v>
      </c>
      <c r="E53" s="11">
        <f>SUMIFS(VolumeByClient[Vol],VolumeByClient[Region Name],Summary!$B53,VolumeByClient[Quarter Year],Summary!E$50)</f>
        <v>69198</v>
      </c>
      <c r="F53" s="11">
        <f>SUMIFS(VolumeByClient[Vol],VolumeByClient[Region Name],Summary!$B53,VolumeByClient[Quarter Year],Summary!F$50)</f>
        <v>80144</v>
      </c>
      <c r="G53" s="11">
        <f>SUMIFS(VolumeByClient[Vol],VolumeByClient[Region Name],Summary!$B53,VolumeByClient[Quarter Year],Summary!G$50)</f>
        <v>99778</v>
      </c>
      <c r="H53" s="11">
        <f>SUMIFS(VolumeByClient[Vol],VolumeByClient[Region Name],Summary!$B53,VolumeByClient[Quarter Year],Summary!H$50)</f>
        <v>109811</v>
      </c>
      <c r="J53" s="11">
        <f t="shared" si="26"/>
        <v>4042</v>
      </c>
      <c r="K53" s="46">
        <f t="shared" si="27"/>
        <v>4.2220272415810146E-2</v>
      </c>
      <c r="M53" s="11">
        <f t="shared" si="28"/>
        <v>2473</v>
      </c>
      <c r="N53" s="46">
        <f t="shared" si="29"/>
        <v>2.3039370959026625E-2</v>
      </c>
      <c r="P53" s="11">
        <f t="shared" si="30"/>
        <v>6515</v>
      </c>
      <c r="Q53" s="46">
        <f t="shared" si="31"/>
        <v>3.2081901178880608E-2</v>
      </c>
    </row>
    <row r="54" spans="2:17" ht="13" x14ac:dyDescent="0.3">
      <c r="B54" s="38" t="s">
        <v>904</v>
      </c>
      <c r="C54" s="11">
        <f>SUMIFS(VolumeByClient[Vol],VolumeByClient[Region Name],Summary!$B54,VolumeByClient[Quarter Year],Summary!C$50)</f>
        <v>69053</v>
      </c>
      <c r="D54" s="11">
        <f>SUMIFS(VolumeByClient[Vol],VolumeByClient[Region Name],Summary!$B54,VolumeByClient[Quarter Year],Summary!D$50)</f>
        <v>82618</v>
      </c>
      <c r="E54" s="11">
        <f>SUMIFS(VolumeByClient[Vol],VolumeByClient[Region Name],Summary!$B54,VolumeByClient[Quarter Year],Summary!E$50)</f>
        <v>50574</v>
      </c>
      <c r="F54" s="11">
        <f>SUMIFS(VolumeByClient[Vol],VolumeByClient[Region Name],Summary!$B54,VolumeByClient[Quarter Year],Summary!F$50)</f>
        <v>65121</v>
      </c>
      <c r="G54" s="11">
        <f>SUMIFS(VolumeByClient[Vol],VolumeByClient[Region Name],Summary!$B54,VolumeByClient[Quarter Year],Summary!G$50)</f>
        <v>75265</v>
      </c>
      <c r="H54" s="11">
        <f>SUMIFS(VolumeByClient[Vol],VolumeByClient[Region Name],Summary!$B54,VolumeByClient[Quarter Year],Summary!H$50)</f>
        <v>82631</v>
      </c>
      <c r="J54" s="11">
        <f t="shared" si="26"/>
        <v>6212</v>
      </c>
      <c r="K54" s="46">
        <f t="shared" si="27"/>
        <v>8.9959885884755189E-2</v>
      </c>
      <c r="M54" s="11">
        <f t="shared" si="28"/>
        <v>13</v>
      </c>
      <c r="N54" s="46">
        <f t="shared" si="29"/>
        <v>1.5735069839502289E-4</v>
      </c>
      <c r="P54" s="11">
        <f t="shared" si="30"/>
        <v>6225</v>
      </c>
      <c r="Q54" s="46">
        <f t="shared" si="31"/>
        <v>4.1042783393001957E-2</v>
      </c>
    </row>
    <row r="55" spans="2:17" ht="13" x14ac:dyDescent="0.3">
      <c r="B55" s="39" t="s">
        <v>961</v>
      </c>
      <c r="C55" s="45">
        <f>SUM(C51:C54)</f>
        <v>822060</v>
      </c>
      <c r="D55" s="45">
        <f t="shared" ref="D55" si="32">SUM(D51:D54)</f>
        <v>940140</v>
      </c>
      <c r="E55" s="45">
        <f t="shared" ref="E55" si="33">SUM(E51:E54)</f>
        <v>587002</v>
      </c>
      <c r="F55" s="45">
        <f t="shared" ref="F55" si="34">SUM(F51:F54)</f>
        <v>706563</v>
      </c>
      <c r="G55" s="45">
        <f t="shared" ref="G55" si="35">SUM(G51:G54)</f>
        <v>855266</v>
      </c>
      <c r="H55" s="45">
        <f t="shared" ref="H55" si="36">SUM(H51:H54)</f>
        <v>965282</v>
      </c>
      <c r="I55" s="37"/>
      <c r="J55" s="45">
        <f>SUM(J51:J54)</f>
        <v>33206</v>
      </c>
      <c r="K55" s="47">
        <f>J55/C55</f>
        <v>4.0393645232708074E-2</v>
      </c>
      <c r="L55" s="37"/>
      <c r="M55" s="45">
        <f t="shared" ref="M55" si="37">SUM(M51:M54)</f>
        <v>25142</v>
      </c>
      <c r="N55" s="66">
        <f t="shared" si="29"/>
        <v>2.6742825536622206E-2</v>
      </c>
      <c r="O55" s="37"/>
      <c r="P55" s="45">
        <f>SUM(P51:P54)</f>
        <v>58348</v>
      </c>
      <c r="Q55" s="47">
        <f>P55/(C55+D55)</f>
        <v>3.3110884122120078E-2</v>
      </c>
    </row>
    <row r="57" spans="2:17" ht="15.5" x14ac:dyDescent="0.35">
      <c r="B57" s="58" t="s">
        <v>980</v>
      </c>
      <c r="C57" s="58"/>
      <c r="D57" s="58"/>
      <c r="E57" s="58"/>
      <c r="F57" s="58"/>
      <c r="G57" s="58"/>
      <c r="H57" s="58"/>
      <c r="I57"/>
      <c r="J57" s="57" t="s">
        <v>976</v>
      </c>
      <c r="K57" s="57"/>
      <c r="L57"/>
      <c r="M57" s="57" t="s">
        <v>974</v>
      </c>
      <c r="N57" s="57"/>
      <c r="O57"/>
      <c r="P57" s="57" t="s">
        <v>977</v>
      </c>
      <c r="Q57" s="57"/>
    </row>
    <row r="58" spans="2:17" ht="13" x14ac:dyDescent="0.3">
      <c r="B58" s="40" t="s">
        <v>973</v>
      </c>
      <c r="C58" s="41" t="s">
        <v>907</v>
      </c>
      <c r="D58" s="41" t="s">
        <v>908</v>
      </c>
      <c r="E58" s="41" t="s">
        <v>914</v>
      </c>
      <c r="F58" s="41" t="s">
        <v>915</v>
      </c>
      <c r="G58" s="41" t="s">
        <v>909</v>
      </c>
      <c r="H58" s="41" t="s">
        <v>910</v>
      </c>
      <c r="I58"/>
      <c r="J58" s="43" t="s">
        <v>975</v>
      </c>
      <c r="K58" s="43" t="s">
        <v>924</v>
      </c>
      <c r="L58"/>
      <c r="M58" s="43" t="s">
        <v>975</v>
      </c>
      <c r="N58" s="43" t="s">
        <v>924</v>
      </c>
      <c r="O58"/>
      <c r="P58" s="43" t="s">
        <v>975</v>
      </c>
      <c r="Q58" s="43" t="s">
        <v>924</v>
      </c>
    </row>
    <row r="59" spans="2:17" ht="13" x14ac:dyDescent="0.3">
      <c r="B59" s="38" t="s">
        <v>898</v>
      </c>
      <c r="C59" s="3">
        <f>ROUNDUP(COUNTIFS(VolumeByClient[Region Name],Summary!$B59,VolumeByClient[Quarter Year],Summary!C$58)/3,0)</f>
        <v>18</v>
      </c>
      <c r="D59" s="3">
        <f>ROUNDUP(COUNTIFS(VolumeByClient[Region Name],Summary!$B59,VolumeByClient[Quarter Year],Summary!D$58)/3,0)</f>
        <v>19</v>
      </c>
      <c r="E59" s="3">
        <f>ROUNDUP(COUNTIFS(VolumeByClient[Region Name],Summary!$B59,VolumeByClient[Quarter Year],Summary!E$58)/3,0)</f>
        <v>19</v>
      </c>
      <c r="F59" s="3">
        <f>ROUNDUP(COUNTIFS(VolumeByClient[Region Name],Summary!$B59,VolumeByClient[Quarter Year],Summary!F$58)/3,0)</f>
        <v>20</v>
      </c>
      <c r="G59" s="3">
        <f>ROUNDUP(COUNTIFS(VolumeByClient[Region Name],Summary!$B59,VolumeByClient[Quarter Year],Summary!G$58)/3,0)</f>
        <v>20</v>
      </c>
      <c r="H59" s="3">
        <f>ROUNDUP(COUNTIFS(VolumeByClient[Region Name],Summary!$B59,VolumeByClient[Quarter Year],Summary!H$58)/3,0)</f>
        <v>20</v>
      </c>
      <c r="J59" s="25">
        <f>G59-C59</f>
        <v>2</v>
      </c>
      <c r="K59" s="46">
        <f>J59/C59</f>
        <v>0.1111111111111111</v>
      </c>
      <c r="M59" s="3">
        <f>H59-D59</f>
        <v>1</v>
      </c>
      <c r="N59" s="46">
        <f t="shared" ref="N59:N61" si="38">M59/D59</f>
        <v>5.2631578947368418E-2</v>
      </c>
      <c r="P59" s="3">
        <f>M59+J59</f>
        <v>3</v>
      </c>
      <c r="Q59" s="46">
        <f>P59/(C59+D59)</f>
        <v>8.1081081081081086E-2</v>
      </c>
    </row>
    <row r="60" spans="2:17" ht="13" x14ac:dyDescent="0.3">
      <c r="B60" s="38" t="s">
        <v>899</v>
      </c>
      <c r="C60" s="3">
        <f>ROUNDUP(COUNTIFS(VolumeByClient[Region Name],Summary!$B60,VolumeByClient[Quarter Year],Summary!C$58)/3,0)</f>
        <v>8</v>
      </c>
      <c r="D60" s="3">
        <f>ROUNDUP(COUNTIFS(VolumeByClient[Region Name],Summary!$B60,VolumeByClient[Quarter Year],Summary!D$58)/3,0)</f>
        <v>8</v>
      </c>
      <c r="E60" s="3">
        <f>ROUNDUP(COUNTIFS(VolumeByClient[Region Name],Summary!$B60,VolumeByClient[Quarter Year],Summary!E$58)/3,0)</f>
        <v>8</v>
      </c>
      <c r="F60" s="3">
        <f>ROUNDUP(COUNTIFS(VolumeByClient[Region Name],Summary!$B60,VolumeByClient[Quarter Year],Summary!F$58)/3,0)</f>
        <v>8</v>
      </c>
      <c r="G60" s="3">
        <f>ROUNDUP(COUNTIFS(VolumeByClient[Region Name],Summary!$B60,VolumeByClient[Quarter Year],Summary!G$58)/3,0)</f>
        <v>8</v>
      </c>
      <c r="H60" s="3">
        <f>ROUNDUP(COUNTIFS(VolumeByClient[Region Name],Summary!$B60,VolumeByClient[Quarter Year],Summary!H$58)/3,0)</f>
        <v>8</v>
      </c>
      <c r="J60" s="25">
        <f t="shared" ref="J60:J62" si="39">G60-C60</f>
        <v>0</v>
      </c>
      <c r="K60" s="46">
        <f t="shared" ref="K60:K62" si="40">J60/C60</f>
        <v>0</v>
      </c>
      <c r="M60" s="3">
        <f>H60-D60</f>
        <v>0</v>
      </c>
      <c r="N60" s="46">
        <f t="shared" si="38"/>
        <v>0</v>
      </c>
      <c r="P60" s="3">
        <f>M60+J60</f>
        <v>0</v>
      </c>
      <c r="Q60" s="46">
        <f>P60/(C60+D60)</f>
        <v>0</v>
      </c>
    </row>
    <row r="61" spans="2:17" ht="13" x14ac:dyDescent="0.3">
      <c r="B61" s="38" t="s">
        <v>905</v>
      </c>
      <c r="C61" s="3">
        <f>ROUNDUP(COUNTIFS(VolumeByClient[Region Name],Summary!$B61,VolumeByClient[Quarter Year],Summary!C$58)/3,0)</f>
        <v>13</v>
      </c>
      <c r="D61" s="3">
        <f>ROUNDUP(COUNTIFS(VolumeByClient[Region Name],Summary!$B61,VolumeByClient[Quarter Year],Summary!D$58)/3,0)</f>
        <v>13</v>
      </c>
      <c r="E61" s="3">
        <f>ROUNDUP(COUNTIFS(VolumeByClient[Region Name],Summary!$B61,VolumeByClient[Quarter Year],Summary!E$58)/3,0)</f>
        <v>14</v>
      </c>
      <c r="F61" s="3">
        <f>ROUNDUP(COUNTIFS(VolumeByClient[Region Name],Summary!$B61,VolumeByClient[Quarter Year],Summary!F$58)/3,0)</f>
        <v>14</v>
      </c>
      <c r="G61" s="3">
        <f>ROUNDUP(COUNTIFS(VolumeByClient[Region Name],Summary!$B61,VolumeByClient[Quarter Year],Summary!G$58)/3,0)</f>
        <v>14</v>
      </c>
      <c r="H61" s="3">
        <f>ROUNDUP(COUNTIFS(VolumeByClient[Region Name],Summary!$B61,VolumeByClient[Quarter Year],Summary!H$58)/3,0)</f>
        <v>13</v>
      </c>
      <c r="J61" s="25">
        <f t="shared" si="39"/>
        <v>1</v>
      </c>
      <c r="K61" s="46">
        <f t="shared" si="40"/>
        <v>7.6923076923076927E-2</v>
      </c>
      <c r="M61" s="3">
        <f>H61-D61</f>
        <v>0</v>
      </c>
      <c r="N61" s="46">
        <f t="shared" si="38"/>
        <v>0</v>
      </c>
      <c r="P61" s="3">
        <f>M61+J61</f>
        <v>1</v>
      </c>
      <c r="Q61" s="46">
        <f>P61/(C61+D61)</f>
        <v>3.8461538461538464E-2</v>
      </c>
    </row>
    <row r="62" spans="2:17" ht="13" x14ac:dyDescent="0.3">
      <c r="B62" s="38" t="s">
        <v>904</v>
      </c>
      <c r="C62" s="3">
        <f>ROUNDUP(COUNTIFS(VolumeByClient[Region Name],Summary!$B62,VolumeByClient[Quarter Year],Summary!C$58)/3,0)</f>
        <v>10</v>
      </c>
      <c r="D62" s="3">
        <f>ROUNDUP(COUNTIFS(VolumeByClient[Region Name],Summary!$B62,VolumeByClient[Quarter Year],Summary!D$58)/3,0)</f>
        <v>10</v>
      </c>
      <c r="E62" s="3">
        <f>ROUNDUP(COUNTIFS(VolumeByClient[Region Name],Summary!$B62,VolumeByClient[Quarter Year],Summary!E$58)/3,0)</f>
        <v>11</v>
      </c>
      <c r="F62" s="3">
        <f>ROUNDUP(COUNTIFS(VolumeByClient[Region Name],Summary!$B62,VolumeByClient[Quarter Year],Summary!F$58)/3,0)</f>
        <v>11</v>
      </c>
      <c r="G62" s="3">
        <f>ROUNDUP(COUNTIFS(VolumeByClient[Region Name],Summary!$B62,VolumeByClient[Quarter Year],Summary!G$58)/3,0)</f>
        <v>11</v>
      </c>
      <c r="H62" s="3">
        <f>ROUNDUP(COUNTIFS(VolumeByClient[Region Name],Summary!$B62,VolumeByClient[Quarter Year],Summary!H$58)/3,0)</f>
        <v>9</v>
      </c>
      <c r="J62" s="25">
        <f t="shared" si="39"/>
        <v>1</v>
      </c>
      <c r="K62" s="46">
        <f t="shared" si="40"/>
        <v>0.1</v>
      </c>
      <c r="M62" s="3">
        <f>H62-D62</f>
        <v>-1</v>
      </c>
      <c r="N62" s="46">
        <f>M62/D62</f>
        <v>-0.1</v>
      </c>
      <c r="P62" s="3">
        <f>M62+J62</f>
        <v>0</v>
      </c>
      <c r="Q62" s="46">
        <f>P62/(C62+D62)</f>
        <v>0</v>
      </c>
    </row>
    <row r="63" spans="2:17" ht="13" x14ac:dyDescent="0.3">
      <c r="B63" s="39" t="s">
        <v>961</v>
      </c>
      <c r="C63" s="39">
        <f>SUM(C59:C62)</f>
        <v>49</v>
      </c>
      <c r="D63" s="39">
        <f t="shared" ref="D63:J63" si="41">SUM(D59:D62)</f>
        <v>50</v>
      </c>
      <c r="E63" s="39">
        <f t="shared" si="41"/>
        <v>52</v>
      </c>
      <c r="F63" s="39">
        <f t="shared" si="41"/>
        <v>53</v>
      </c>
      <c r="G63" s="39">
        <f t="shared" si="41"/>
        <v>53</v>
      </c>
      <c r="H63" s="39">
        <f t="shared" si="41"/>
        <v>50</v>
      </c>
      <c r="I63" s="37"/>
      <c r="J63" s="44">
        <f t="shared" si="41"/>
        <v>4</v>
      </c>
      <c r="K63" s="47">
        <f>J63/C63</f>
        <v>8.1632653061224483E-2</v>
      </c>
      <c r="L63" s="37"/>
      <c r="M63" s="39">
        <f t="shared" ref="M63" si="42">SUM(M59:M62)</f>
        <v>0</v>
      </c>
      <c r="N63" s="47">
        <f>M63/D63</f>
        <v>0</v>
      </c>
      <c r="O63" s="37"/>
      <c r="P63" s="39">
        <f t="shared" ref="P63" si="43">SUM(P59:P62)</f>
        <v>4</v>
      </c>
      <c r="Q63" s="47">
        <f>P63/(C63+D63)</f>
        <v>4.0404040404040407E-2</v>
      </c>
    </row>
    <row r="65" spans="2:3" x14ac:dyDescent="0.25">
      <c r="B65" s="17" t="s">
        <v>1000</v>
      </c>
    </row>
    <row r="66" spans="2:3" x14ac:dyDescent="0.25">
      <c r="B66" s="19" t="s">
        <v>999</v>
      </c>
    </row>
    <row r="68" spans="2:3" ht="20" x14ac:dyDescent="0.4">
      <c r="B68" s="71" t="s">
        <v>988</v>
      </c>
      <c r="C68" s="20"/>
    </row>
    <row r="69" spans="2:3" ht="13" x14ac:dyDescent="0.3">
      <c r="B69" s="69" t="s">
        <v>993</v>
      </c>
      <c r="C69" s="20"/>
    </row>
    <row r="70" spans="2:3" x14ac:dyDescent="0.25">
      <c r="B70" s="65" t="s">
        <v>994</v>
      </c>
    </row>
    <row r="71" spans="2:3" x14ac:dyDescent="0.25">
      <c r="B71" s="65" t="s">
        <v>996</v>
      </c>
    </row>
    <row r="72" spans="2:3" x14ac:dyDescent="0.25">
      <c r="B72" s="65" t="s">
        <v>995</v>
      </c>
    </row>
    <row r="73" spans="2:3" x14ac:dyDescent="0.25">
      <c r="B73" s="65" t="s">
        <v>997</v>
      </c>
    </row>
    <row r="74" spans="2:3" ht="15.5" x14ac:dyDescent="0.35">
      <c r="B74" s="70" t="s">
        <v>998</v>
      </c>
    </row>
    <row r="75" spans="2:3" x14ac:dyDescent="0.25">
      <c r="B75" s="65" t="s">
        <v>989</v>
      </c>
    </row>
    <row r="76" spans="2:3" x14ac:dyDescent="0.25">
      <c r="B76" s="19" t="s">
        <v>992</v>
      </c>
    </row>
    <row r="80" spans="2:3" ht="13" x14ac:dyDescent="0.3">
      <c r="B80" s="78" t="s">
        <v>1002</v>
      </c>
    </row>
    <row r="81" spans="2:2" x14ac:dyDescent="0.25">
      <c r="B81" s="79">
        <v>44279</v>
      </c>
    </row>
  </sheetData>
  <pageMargins left="0.25" right="0.25" top="0.75" bottom="0.75" header="0.3" footer="0.3"/>
  <pageSetup scale="5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193291DF-24A4-47D5-82A8-5AC1340E0D4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8" id="{21E01AA3-9FE3-4A77-AA44-A870361EA0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27" id="{7F1F7868-FD98-4A1F-8A79-90153BF42C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K59:K62</xm:sqref>
        </x14:conditionalFormatting>
        <x14:conditionalFormatting xmlns:xm="http://schemas.microsoft.com/office/excel/2006/main">
          <x14:cfRule type="iconSet" priority="26" id="{886C7E3F-7679-4E1B-9408-D6B491BA01F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N59:N62</xm:sqref>
        </x14:conditionalFormatting>
        <x14:conditionalFormatting xmlns:xm="http://schemas.microsoft.com/office/excel/2006/main">
          <x14:cfRule type="iconSet" priority="25" id="{1B8CF1BD-E421-4E65-8376-F86977A2A8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Q59:Q62</xm:sqref>
        </x14:conditionalFormatting>
        <x14:conditionalFormatting xmlns:xm="http://schemas.microsoft.com/office/excel/2006/main">
          <x14:cfRule type="iconSet" priority="24" id="{1640BFBA-E942-4DEA-8A25-5646FA5FFA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Q63</xm:sqref>
        </x14:conditionalFormatting>
        <x14:conditionalFormatting xmlns:xm="http://schemas.microsoft.com/office/excel/2006/main">
          <x14:cfRule type="iconSet" priority="23" id="{B37ED9AB-DABA-43D1-9916-878CCABE76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K51:K55</xm:sqref>
        </x14:conditionalFormatting>
        <x14:conditionalFormatting xmlns:xm="http://schemas.microsoft.com/office/excel/2006/main">
          <x14:cfRule type="iconSet" priority="22" id="{A3B8B1D8-A342-4494-9F3C-68E9A71784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N51:N55</xm:sqref>
        </x14:conditionalFormatting>
        <x14:conditionalFormatting xmlns:xm="http://schemas.microsoft.com/office/excel/2006/main">
          <x14:cfRule type="iconSet" priority="21" id="{400D9943-4751-4E87-8DD2-8D73B4AE07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Q51:Q54</xm:sqref>
        </x14:conditionalFormatting>
        <x14:conditionalFormatting xmlns:xm="http://schemas.microsoft.com/office/excel/2006/main">
          <x14:cfRule type="iconSet" priority="18" id="{462D26D0-1A19-4145-A27C-D9D5F20C2E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K63</xm:sqref>
        </x14:conditionalFormatting>
        <x14:conditionalFormatting xmlns:xm="http://schemas.microsoft.com/office/excel/2006/main">
          <x14:cfRule type="iconSet" priority="16" id="{A74E88A8-F55E-46AD-BFDA-D4712B9043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N63</xm:sqref>
        </x14:conditionalFormatting>
        <x14:conditionalFormatting xmlns:xm="http://schemas.microsoft.com/office/excel/2006/main">
          <x14:cfRule type="iconSet" priority="15" id="{E3FBF673-BF54-47BF-A4A5-DD3AE592C6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</xm:sqref>
        </x14:conditionalFormatting>
        <x14:conditionalFormatting xmlns:xm="http://schemas.microsoft.com/office/excel/2006/main">
          <x14:cfRule type="iconSet" priority="14" id="{79C39F35-5E2D-4D13-B055-528848ADAE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Q55</xm:sqref>
        </x14:conditionalFormatting>
        <x14:conditionalFormatting xmlns:xm="http://schemas.microsoft.com/office/excel/2006/main">
          <x14:cfRule type="iconSet" priority="13" id="{BCE8B22D-4228-4F44-ABC0-C7B0757ACE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K42:K46</xm:sqref>
        </x14:conditionalFormatting>
        <x14:conditionalFormatting xmlns:xm="http://schemas.microsoft.com/office/excel/2006/main">
          <x14:cfRule type="iconSet" priority="11" id="{C2CA8D8E-A643-419A-9C53-81009828E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Q42:Q45</xm:sqref>
        </x14:conditionalFormatting>
        <x14:conditionalFormatting xmlns:xm="http://schemas.microsoft.com/office/excel/2006/main">
          <x14:cfRule type="iconSet" priority="9" id="{B62F89B4-510A-4986-A017-57C25C6D8D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</xm:sqref>
        </x14:conditionalFormatting>
        <x14:conditionalFormatting xmlns:xm="http://schemas.microsoft.com/office/excel/2006/main">
          <x14:cfRule type="iconSet" priority="8" id="{2245B4ED-3DA7-477D-8496-293FA135F4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7" id="{46396B9E-BE7A-46B9-AA99-2F026F3C20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6" id="{CCB63FAC-14D9-4939-B8E2-0BF61F01E6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K34:K38</xm:sqref>
        </x14:conditionalFormatting>
        <x14:conditionalFormatting xmlns:xm="http://schemas.microsoft.com/office/excel/2006/main">
          <x14:cfRule type="iconSet" priority="5" id="{D32950F3-DE6F-4B97-BED1-3CEDBC18E9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N34:N38</xm:sqref>
        </x14:conditionalFormatting>
        <x14:conditionalFormatting xmlns:xm="http://schemas.microsoft.com/office/excel/2006/main">
          <x14:cfRule type="iconSet" priority="4" id="{88008CFD-612C-4DC3-BE21-A54115D1A3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Q34:Q37</xm:sqref>
        </x14:conditionalFormatting>
        <x14:conditionalFormatting xmlns:xm="http://schemas.microsoft.com/office/excel/2006/main">
          <x14:cfRule type="iconSet" priority="2" id="{FCA526AA-E865-474E-B7F3-144EC9ABF3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</xm:sqref>
        </x14:conditionalFormatting>
        <x14:conditionalFormatting xmlns:xm="http://schemas.microsoft.com/office/excel/2006/main">
          <x14:cfRule type="iconSet" priority="1" id="{C07409D7-A8E4-4E34-B04E-98249F25E51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5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o D A A B Q S w M E F A A C A A g A z Y l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2 J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X F U n p 7 I 5 P Y A A A C 1 A Q A A E w A c A E Z v c m 1 1 b G F z L 1 N l Y 3 R p b 2 4 x L m 0 g o h g A K K A U A A A A A A A A A A A A A A A A A A A A A A A A A A A A b Z D B S g M x E I b v C / s O I V 5 a C A u C e i k 9 S N p D o S j Y a g + l h + x 2 7 I Z m k 5 J M R F n y 7 i a m t S i b y 5 D 5 J 9 8 3 x E G D 0 m i y y v V 2 U h Z l 4 V p h Y U / W o l Z w T 6 Z E A Z Y F i W d l v G 0 g d u a f D a i K e 2 t B 4 8 b Y Y 2 3 M c T T u t 0 + i g y n N L + k u b L n R G E d 2 L A N u 6 K s + y Q + D E c + N 8 p 1 2 N O J + 5 q t z 9 I w t 2 H M 4 y k Z G e s q X i x k N j N B H R C t r j 0 D j 5 U 0 o D 3 T 8 i 3 8 B H T c Y g O f g g h 3 a g / X 9 X / Z M x B q S O 1 t i a y P 3 B 0 B H Q 7 g q e S v 0 I X 3 X 1 w m u v r U V 2 r 0 b 2 2 V 8 C p P 2 / 3 5 J e o E y s t D 4 c F e l 2 S g o C 6 k H H Z N v U E s B A i 0 A F A A C A A g A z Y l x V N h e i d O i A A A A 9 g A A A B I A A A A A A A A A A A A A A A A A A A A A A E N v b m Z p Z y 9 Q Y W N r Y W d l L n h t b F B L A Q I t A B Q A A g A I A M 2 J c V Q P y u m r p A A A A O k A A A A T A A A A A A A A A A A A A A A A A O 4 A A A B b Q 2 9 u d G V u d F 9 U e X B l c 1 0 u e G 1 s U E s B A i 0 A F A A C A A g A z Y l x V J 6 e y O T 2 A A A A t Q E A A B M A A A A A A A A A A A A A A A A A 3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E 6 M D Y 6 N T Y u O D c 1 O T c x M 1 o i I C 8 + P E V u d H J 5 I F R 5 c G U 9 I k Z p b G x D b 2 x 1 b W 5 U e X B l c y I g V m F s d W U 9 I n N B Q V l E I i A v P j x F b n R y e S B U e X B l P S J G a W x s Q 2 9 s d W 1 u T m F t Z X M i I F Z h b H V l P S J z W y Z x d W 9 0 O 0 N M S U Q m c X V v d D s s J n F 1 b 3 Q 7 R G F 0 Z S Z x d W 9 0 O y w m c X V v d D t X a W R n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1 J l b G F 0 a W 9 u c 2 h p c E l u Z m 8 m c X V v d D s 6 W 1 1 9 I i A v P j x F b n R y e S B U e X B l P S J R d W V y e U l E I i B W Y W x 1 Z T 0 i c 2 Q 3 Z m E 0 N m M 5 L W Y w N D I t N D U 0 M i 0 5 Z T F m L T U 5 Z G V j Y z c 3 Z m N h M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z i w P A w b E 2 L Y E x Z Q G p f w g A A A A A C A A A A A A A Q Z g A A A A E A A C A A A A C A Y x + b v 9 b 9 7 g J K O m H r o I U Q Q E K y A + v Y v 5 m d 5 d W a q 3 4 o t g A A A A A O g A A A A A I A A C A A A A B X V Q z e g u n 1 g v T 7 o s I w l 2 G O b H z H 8 + V o c F D p N x y N O / n A l F A A A A B d h S f E P t l p z E Q d B L K p R 0 a v 9 Y h V / j v g T N d u 8 y Y J a S R p n M + s Y x C h 8 G g g 4 t f 5 P w b r Q y B O K S r J q Q H g G v k 8 Q K v g W P i X H N A 2 f E G 4 s V T E L s Y w I i B g e E A A A A D b T C m 3 Z I l Z n C U z t x K l t l b M v f s Q H T P 5 y v k 9 y k S L d P t 4 a l g X J M O I W N J f / M y t k Z Z j S N Y 7 t o l e V W W T 5 k Q N V 7 9 j G / / g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Email</vt:lpstr>
      <vt:lpstr>Master</vt:lpstr>
      <vt:lpstr>EXT0070122021</vt:lpstr>
      <vt:lpstr>GEO</vt:lpstr>
      <vt:lpstr>Analysis</vt:lpstr>
      <vt:lpstr>Top performers comparison</vt:lpstr>
      <vt:lpstr>Summary</vt:lpstr>
      <vt:lpstr>Sheet3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 Nagy</cp:lastModifiedBy>
  <cp:lastPrinted>2022-03-24T22:34:26Z</cp:lastPrinted>
  <dcterms:created xsi:type="dcterms:W3CDTF">2009-09-15T21:43:27Z</dcterms:created>
  <dcterms:modified xsi:type="dcterms:W3CDTF">2022-03-24T22:35:10Z</dcterms:modified>
</cp:coreProperties>
</file>