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es\PROYECTOS\Soil_classes_SWAT\GEOCATMIN\"/>
    </mc:Choice>
  </mc:AlternateContent>
  <xr:revisionPtr revIDLastSave="0" documentId="13_ncr:1_{00F7BF00-56FC-4BC6-AD03-0AE942527514}" xr6:coauthVersionLast="47" xr6:coauthVersionMax="47" xr10:uidLastSave="{00000000-0000-0000-0000-000000000000}"/>
  <bookViews>
    <workbookView xWindow="-108" yWindow="-108" windowWidth="23256" windowHeight="12576" activeTab="5" xr2:uid="{78CBF355-5E08-4F54-981A-D06E19680F1C}"/>
  </bookViews>
  <sheets>
    <sheet name="SOL_K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6" l="1"/>
  <c r="E85" i="6"/>
  <c r="H2" i="6"/>
  <c r="F83" i="6"/>
  <c r="E83" i="6"/>
  <c r="J81" i="6"/>
  <c r="I81" i="6"/>
  <c r="H81" i="6"/>
  <c r="G81" i="6"/>
  <c r="F81" i="6"/>
  <c r="E81" i="6"/>
  <c r="E53" i="6"/>
  <c r="E56" i="6"/>
  <c r="F56" i="6"/>
  <c r="E57" i="6"/>
  <c r="F57" i="6"/>
  <c r="E59" i="6"/>
  <c r="F59" i="6"/>
  <c r="E61" i="6"/>
  <c r="F61" i="6"/>
  <c r="E62" i="6"/>
  <c r="F62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G71" i="6"/>
  <c r="H71" i="6"/>
  <c r="E72" i="6"/>
  <c r="F72" i="6"/>
  <c r="E73" i="6"/>
  <c r="F73" i="6"/>
  <c r="E74" i="6"/>
  <c r="F74" i="6"/>
  <c r="E75" i="6"/>
  <c r="F75" i="6"/>
  <c r="E76" i="6"/>
  <c r="F76" i="6"/>
  <c r="E77" i="6"/>
  <c r="F77" i="6"/>
  <c r="E79" i="6"/>
  <c r="F79" i="6"/>
  <c r="E80" i="6"/>
  <c r="F80" i="6"/>
  <c r="H55" i="6"/>
  <c r="G55" i="6"/>
  <c r="E55" i="6"/>
  <c r="F54" i="6"/>
  <c r="E54" i="6"/>
  <c r="E52" i="6"/>
  <c r="D51" i="6"/>
  <c r="H51" i="6"/>
  <c r="G51" i="6"/>
  <c r="E51" i="6"/>
  <c r="J50" i="6"/>
  <c r="I50" i="6"/>
  <c r="G50" i="6"/>
  <c r="H48" i="6"/>
  <c r="G48" i="6"/>
  <c r="E48" i="6"/>
  <c r="D48" i="6"/>
  <c r="H47" i="6"/>
  <c r="G47" i="6"/>
  <c r="E47" i="6"/>
  <c r="D47" i="6"/>
  <c r="H46" i="6"/>
  <c r="G46" i="6"/>
  <c r="E46" i="6"/>
  <c r="D45" i="6"/>
  <c r="E45" i="6"/>
  <c r="I44" i="6"/>
  <c r="H44" i="6"/>
  <c r="G44" i="6"/>
  <c r="E44" i="6"/>
  <c r="D44" i="6"/>
  <c r="C43" i="6"/>
  <c r="C42" i="6"/>
  <c r="D42" i="6"/>
  <c r="J42" i="6"/>
  <c r="I42" i="6"/>
  <c r="H42" i="6"/>
  <c r="G42" i="6"/>
  <c r="E42" i="6"/>
  <c r="D40" i="6"/>
  <c r="E40" i="6"/>
  <c r="I39" i="6"/>
  <c r="I38" i="6"/>
  <c r="H39" i="6"/>
  <c r="H38" i="6"/>
  <c r="D39" i="6"/>
  <c r="G39" i="6"/>
  <c r="E39" i="6"/>
  <c r="D38" i="6"/>
  <c r="G38" i="6"/>
  <c r="E38" i="6"/>
  <c r="D37" i="6"/>
  <c r="F37" i="6"/>
  <c r="E37" i="6"/>
  <c r="I36" i="6"/>
  <c r="H36" i="6"/>
  <c r="G36" i="6"/>
  <c r="E36" i="6"/>
  <c r="I35" i="6"/>
  <c r="H35" i="6"/>
  <c r="G35" i="6"/>
  <c r="E35" i="6"/>
  <c r="I34" i="6"/>
  <c r="H34" i="6"/>
  <c r="G34" i="6"/>
  <c r="E34" i="6"/>
  <c r="E33" i="6"/>
  <c r="E32" i="6"/>
  <c r="D30" i="6"/>
  <c r="D29" i="6"/>
  <c r="J28" i="6"/>
  <c r="I28" i="6"/>
  <c r="G28" i="6"/>
  <c r="F28" i="6"/>
  <c r="E28" i="6"/>
  <c r="H27" i="6"/>
  <c r="G27" i="6"/>
  <c r="E27" i="6"/>
  <c r="D26" i="6"/>
  <c r="D25" i="6"/>
  <c r="K24" i="6"/>
  <c r="J24" i="6"/>
  <c r="I24" i="6"/>
  <c r="H24" i="6"/>
  <c r="G24" i="6"/>
  <c r="E24" i="6"/>
  <c r="K23" i="6"/>
  <c r="I23" i="6"/>
  <c r="H23" i="6"/>
  <c r="G23" i="6"/>
  <c r="E23" i="6"/>
  <c r="K22" i="6"/>
  <c r="J22" i="6"/>
  <c r="I22" i="6"/>
  <c r="G22" i="6"/>
  <c r="F22" i="6"/>
  <c r="E22" i="6"/>
  <c r="M21" i="6"/>
  <c r="L21" i="6"/>
  <c r="K21" i="6"/>
  <c r="I21" i="6"/>
  <c r="H21" i="6"/>
  <c r="G21" i="6"/>
  <c r="E21" i="6"/>
  <c r="I19" i="6"/>
  <c r="C19" i="6"/>
  <c r="D19" i="6"/>
  <c r="H19" i="6"/>
  <c r="G19" i="6"/>
  <c r="E19" i="6"/>
  <c r="H18" i="6"/>
  <c r="G18" i="6"/>
  <c r="E18" i="6"/>
  <c r="D17" i="6"/>
  <c r="D16" i="6"/>
  <c r="L16" i="6"/>
  <c r="K16" i="6"/>
  <c r="J16" i="6"/>
  <c r="I16" i="6"/>
  <c r="G16" i="6"/>
  <c r="E16" i="6"/>
  <c r="D15" i="6"/>
  <c r="D14" i="6"/>
  <c r="E10" i="6"/>
  <c r="F9" i="6"/>
  <c r="E9" i="6"/>
  <c r="I8" i="6"/>
  <c r="D8" i="6"/>
  <c r="H8" i="6"/>
  <c r="G8" i="6"/>
  <c r="E8" i="6"/>
  <c r="J7" i="6"/>
  <c r="H7" i="6"/>
  <c r="F7" i="6"/>
  <c r="E7" i="6"/>
  <c r="J3" i="6"/>
  <c r="H3" i="6"/>
  <c r="F3" i="6"/>
  <c r="E3" i="6"/>
  <c r="E2" i="6"/>
</calcChain>
</file>

<file path=xl/sharedStrings.xml><?xml version="1.0" encoding="utf-8"?>
<sst xmlns="http://schemas.openxmlformats.org/spreadsheetml/2006/main" count="789" uniqueCount="450">
  <si>
    <t>Formación Palca</t>
  </si>
  <si>
    <t>Tobas</t>
  </si>
  <si>
    <t>Grupo Barroso 1</t>
  </si>
  <si>
    <t>Grupo Barroso 2</t>
  </si>
  <si>
    <t>Grupo Tacaza</t>
  </si>
  <si>
    <t>Nro.</t>
  </si>
  <si>
    <t>Formación</t>
  </si>
  <si>
    <t>Litología</t>
  </si>
  <si>
    <t>K (m/d)</t>
  </si>
  <si>
    <t>Formación Arcurquina</t>
  </si>
  <si>
    <t>Calizas</t>
  </si>
  <si>
    <t>Formación Hualhuani</t>
  </si>
  <si>
    <t>Areniscas cuarzosas</t>
  </si>
  <si>
    <t>Formación Moquegua</t>
  </si>
  <si>
    <t>Areniscas semi-consolidadas</t>
  </si>
  <si>
    <t>Formación Orcopampa</t>
  </si>
  <si>
    <t>Lavas andesíticas</t>
  </si>
  <si>
    <t>Flujos piroclásticos</t>
  </si>
  <si>
    <t>Formación Socosani</t>
  </si>
  <si>
    <t>Calizas intercaladas con lutitas</t>
  </si>
  <si>
    <t>Formación Sotillo</t>
  </si>
  <si>
    <t>Areniscas rojizas</t>
  </si>
  <si>
    <t>Tobas riolíticas</t>
  </si>
  <si>
    <t>Andesitas gris verdosas</t>
  </si>
  <si>
    <t>Tobas y andesitas</t>
  </si>
  <si>
    <t>Andesitas porfíriticas</t>
  </si>
  <si>
    <t>Grupo Maure</t>
  </si>
  <si>
    <t>Tobas de cristal</t>
  </si>
  <si>
    <t>Grupo Sillapaca</t>
  </si>
  <si>
    <t>Lavas</t>
  </si>
  <si>
    <t>Intrusivos</t>
  </si>
  <si>
    <t>Granodioritas</t>
  </si>
  <si>
    <t>Grupo Barroso 3</t>
  </si>
  <si>
    <t>Grupo Barroso 4</t>
  </si>
  <si>
    <t>Acuíferos fisurados, acuíferos vulcano sedimentarios y acuitardos</t>
  </si>
  <si>
    <t>Tipo de rocas</t>
  </si>
  <si>
    <t>Unidad hidrogeológica</t>
  </si>
  <si>
    <t>Acuíferos fisurados, acuíferos sedimentarios y acuitardos</t>
  </si>
  <si>
    <t>Acuíferos fisurados, acuíferos de flujos de lava en bloques y acuitardos</t>
  </si>
  <si>
    <t>Acuitardos y acuífugos</t>
  </si>
  <si>
    <t>Rocas intrusivas y metamórficas</t>
  </si>
  <si>
    <t>Rocas volcánicas sedimentarias</t>
  </si>
  <si>
    <t>Rocas volcánicas</t>
  </si>
  <si>
    <t>Rocas sedimentarias</t>
  </si>
  <si>
    <t>Materiales recientes, porosos no consolidados</t>
  </si>
  <si>
    <t>Acuíferos porosos no consolidados acuíferos detríticos</t>
  </si>
  <si>
    <r>
      <rPr>
        <b/>
        <sz val="9.5"/>
        <rFont val="Arial"/>
        <family val="2"/>
      </rPr>
      <t>Formación geológica</t>
    </r>
  </si>
  <si>
    <r>
      <rPr>
        <b/>
        <sz val="9.5"/>
        <rFont val="Arial"/>
        <family val="2"/>
      </rPr>
      <t>Descripción litológica</t>
    </r>
  </si>
  <si>
    <r>
      <rPr>
        <b/>
        <sz val="9.5"/>
        <rFont val="Arial"/>
        <family val="2"/>
      </rPr>
      <t>Conductividad hidráulica (m/d)</t>
    </r>
  </si>
  <si>
    <r>
      <rPr>
        <b/>
        <sz val="9.5"/>
        <rFont val="Arial"/>
        <family val="2"/>
      </rPr>
      <t>Porosidad (%)</t>
    </r>
  </si>
  <si>
    <r>
      <rPr>
        <b/>
        <sz val="9.5"/>
        <rFont val="Arial"/>
        <family val="2"/>
      </rPr>
      <t>Clasificación hidrogeológica</t>
    </r>
  </si>
  <si>
    <r>
      <rPr>
        <sz val="9.5"/>
        <rFont val="Arial MT"/>
        <family val="2"/>
      </rPr>
      <t>Formación Orcopampa</t>
    </r>
  </si>
  <si>
    <r>
      <rPr>
        <sz val="9.5"/>
        <rFont val="Arial MT"/>
        <family val="2"/>
      </rPr>
      <t>Tobas intercaladas con aglomerados</t>
    </r>
  </si>
  <si>
    <r>
      <rPr>
        <sz val="9.5"/>
        <rFont val="Arial MT"/>
        <family val="2"/>
      </rPr>
      <t>Tobas: 9.6*10</t>
    </r>
    <r>
      <rPr>
        <vertAlign val="superscript"/>
        <sz val="6"/>
        <rFont val="Arial MT"/>
        <family val="2"/>
      </rPr>
      <t xml:space="preserve">-3 </t>
    </r>
    <r>
      <rPr>
        <sz val="9.5"/>
        <rFont val="Arial MT"/>
        <family val="2"/>
      </rPr>
      <t>(3)</t>
    </r>
  </si>
  <si>
    <r>
      <rPr>
        <sz val="9.5"/>
        <rFont val="Arial MT"/>
        <family val="2"/>
      </rPr>
      <t>Tobas: 40 (3)</t>
    </r>
  </si>
  <si>
    <r>
      <rPr>
        <sz val="9.5"/>
        <rFont val="Arial MT"/>
        <family val="2"/>
      </rPr>
      <t>Acuitardo volcánico</t>
    </r>
  </si>
  <si>
    <r>
      <rPr>
        <sz val="9.5"/>
        <rFont val="Arial MT"/>
        <family val="2"/>
      </rPr>
      <t>PN-o/m</t>
    </r>
  </si>
  <si>
    <r>
      <rPr>
        <b/>
        <i/>
        <sz val="9.5"/>
        <rFont val="Arial"/>
        <family val="2"/>
      </rPr>
      <t xml:space="preserve">Miembro Manto: </t>
    </r>
    <r>
      <rPr>
        <sz val="9.5"/>
        <rFont val="Arial MT"/>
        <family val="2"/>
      </rPr>
      <t>tobas e ignimbritas gris claras a gris amarillentas</t>
    </r>
  </si>
  <si>
    <r>
      <rPr>
        <sz val="9.5"/>
        <rFont val="Arial MT"/>
        <family val="2"/>
      </rPr>
      <t>PN-o/a</t>
    </r>
  </si>
  <si>
    <r>
      <rPr>
        <b/>
        <i/>
        <sz val="9.5"/>
        <rFont val="Arial"/>
        <family val="2"/>
      </rPr>
      <t xml:space="preserve">Miembro Aycaje: </t>
    </r>
    <r>
      <rPr>
        <sz val="9.5"/>
        <rFont val="Arial MT"/>
        <family val="2"/>
      </rPr>
      <t>flujos andesíticos porfiríticos de coloraciones grisáceas</t>
    </r>
  </si>
  <si>
    <r>
      <rPr>
        <sz val="9.5"/>
        <rFont val="Arial MT"/>
        <family val="2"/>
      </rPr>
      <t>Lavas andesíticas: 0.525</t>
    </r>
  </si>
  <si>
    <r>
      <rPr>
        <sz val="9.5"/>
        <rFont val="Arial MT"/>
        <family val="2"/>
      </rPr>
      <t>Lavas andesíticas: 5 a 20 (11)</t>
    </r>
  </si>
  <si>
    <r>
      <rPr>
        <sz val="9.5"/>
        <rFont val="Arial MT"/>
        <family val="2"/>
      </rPr>
      <t>Acuífero fisurado volcánico</t>
    </r>
  </si>
  <si>
    <r>
      <rPr>
        <sz val="9.5"/>
        <rFont val="Arial MT"/>
        <family val="2"/>
      </rPr>
      <t>PN-o/sr</t>
    </r>
  </si>
  <si>
    <r>
      <rPr>
        <b/>
        <i/>
        <u/>
        <sz val="9.5"/>
        <rFont val="Arial"/>
        <family val="2"/>
      </rPr>
      <t>Miembro Santa Rosa:</t>
    </r>
    <r>
      <rPr>
        <b/>
        <i/>
        <sz val="9.5"/>
        <rFont val="Arial"/>
        <family val="2"/>
      </rPr>
      <t xml:space="preserve"> </t>
    </r>
    <r>
      <rPr>
        <sz val="9.5"/>
        <rFont val="Arial MT"/>
        <family val="2"/>
      </rPr>
      <t>conglomerados intercalados con aglomerados y brechas</t>
    </r>
  </si>
  <si>
    <r>
      <rPr>
        <sz val="9.5"/>
        <rFont val="Arial MT"/>
        <family val="2"/>
      </rPr>
      <t>Conglomerados: 10</t>
    </r>
    <r>
      <rPr>
        <vertAlign val="superscript"/>
        <sz val="6"/>
        <rFont val="Arial MT"/>
        <family val="2"/>
      </rPr>
      <t xml:space="preserve">-4 </t>
    </r>
    <r>
      <rPr>
        <sz val="9.5"/>
        <rFont val="Arial MT"/>
        <family val="2"/>
      </rPr>
      <t xml:space="preserve">a 1 (2)
</t>
    </r>
    <r>
      <rPr>
        <sz val="9.5"/>
        <rFont val="Arial MT"/>
        <family val="2"/>
      </rPr>
      <t>Brechas: 0.20 a 8.64 (12)</t>
    </r>
  </si>
  <si>
    <r>
      <rPr>
        <sz val="9.5"/>
        <rFont val="Arial MT"/>
        <family val="2"/>
      </rPr>
      <t xml:space="preserve">Conglomerados: 5 a 25 (2)
</t>
    </r>
    <r>
      <rPr>
        <sz val="9.5"/>
        <rFont val="Arial MT"/>
        <family val="2"/>
      </rPr>
      <t>Brechas: 1 a 20 (12)</t>
    </r>
  </si>
  <si>
    <r>
      <rPr>
        <sz val="9.5"/>
        <rFont val="Arial MT"/>
        <family val="2"/>
      </rPr>
      <t>Acuitardo volcánico-sedimentario</t>
    </r>
  </si>
  <si>
    <r>
      <rPr>
        <sz val="9.5"/>
        <rFont val="Arial MT"/>
        <family val="2"/>
      </rPr>
      <t>Peo-hu/t</t>
    </r>
  </si>
  <si>
    <r>
      <rPr>
        <sz val="9.5"/>
        <rFont val="Arial MT"/>
        <family val="2"/>
      </rPr>
      <t>Formación Huanca</t>
    </r>
  </si>
  <si>
    <r>
      <rPr>
        <b/>
        <i/>
        <u/>
        <sz val="9.5"/>
        <rFont val="Arial"/>
        <family val="2"/>
      </rPr>
      <t>Miembro Tarucani:</t>
    </r>
    <r>
      <rPr>
        <b/>
        <i/>
        <sz val="9.5"/>
        <rFont val="Arial"/>
        <family val="2"/>
      </rPr>
      <t xml:space="preserve"> </t>
    </r>
    <r>
      <rPr>
        <sz val="9.5"/>
        <rFont val="Arial MT"/>
        <family val="2"/>
      </rPr>
      <t>conglomerados compuestos de clastos subangulosos a subredondeados de calizas y areniscas</t>
    </r>
  </si>
  <si>
    <r>
      <rPr>
        <sz val="9.5"/>
        <rFont val="Arial MT"/>
        <family val="2"/>
      </rPr>
      <t>Conglomerados: 10</t>
    </r>
    <r>
      <rPr>
        <vertAlign val="superscript"/>
        <sz val="6"/>
        <rFont val="Arial MT"/>
        <family val="2"/>
      </rPr>
      <t xml:space="preserve">-4 </t>
    </r>
    <r>
      <rPr>
        <sz val="9.5"/>
        <rFont val="Arial MT"/>
        <family val="2"/>
      </rPr>
      <t>a 1 (2)</t>
    </r>
  </si>
  <si>
    <r>
      <rPr>
        <sz val="9.5"/>
        <rFont val="Arial MT"/>
        <family val="2"/>
      </rPr>
      <t>Conglomerados: 5 a 25 (2)</t>
    </r>
  </si>
  <si>
    <r>
      <rPr>
        <sz val="9.5"/>
        <rFont val="Arial MT"/>
        <family val="2"/>
      </rPr>
      <t>Acuitardo sedimentario</t>
    </r>
  </si>
  <si>
    <r>
      <rPr>
        <sz val="9.5"/>
        <rFont val="Arial MT"/>
        <family val="2"/>
      </rPr>
      <t>Peo-hu/h</t>
    </r>
  </si>
  <si>
    <r>
      <rPr>
        <b/>
        <i/>
        <u/>
        <sz val="9.5"/>
        <rFont val="Arial"/>
        <family val="2"/>
      </rPr>
      <t>Miembro Huasamayo:</t>
    </r>
    <r>
      <rPr>
        <b/>
        <i/>
        <sz val="9.5"/>
        <rFont val="Arial"/>
        <family val="2"/>
      </rPr>
      <t xml:space="preserve"> </t>
    </r>
    <r>
      <rPr>
        <sz val="9.5"/>
        <rFont val="Arial MT"/>
        <family val="2"/>
      </rPr>
      <t>areniscas intercaladas con limos arenosos, presenta secuencias conglomerádicas</t>
    </r>
  </si>
  <si>
    <r>
      <rPr>
        <sz val="9.5"/>
        <rFont val="Arial MT"/>
        <family val="2"/>
      </rPr>
      <t>Areniscas: 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 (4), 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² a 10² (2)
</t>
    </r>
    <r>
      <rPr>
        <sz val="9.5"/>
        <rFont val="Arial MT"/>
        <family val="2"/>
      </rPr>
      <t>Conglomerados: 10</t>
    </r>
    <r>
      <rPr>
        <sz val="9.5"/>
        <rFont val="Lucida Sans Unicode"/>
        <family val="2"/>
      </rPr>
      <t xml:space="preserve">⁻⁴ </t>
    </r>
    <r>
      <rPr>
        <sz val="9.5"/>
        <rFont val="Arial MT"/>
        <family val="2"/>
      </rPr>
      <t>a 1 (2)</t>
    </r>
  </si>
  <si>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>Conglomerados: 5 a 25 (2)</t>
    </r>
  </si>
  <si>
    <r>
      <rPr>
        <sz val="9.5"/>
        <rFont val="Arial MT"/>
        <family val="2"/>
      </rPr>
      <t>Peo-hu/qu</t>
    </r>
  </si>
  <si>
    <r>
      <rPr>
        <b/>
        <i/>
        <u/>
        <sz val="9.5"/>
        <rFont val="Arial"/>
        <family val="2"/>
      </rPr>
      <t>Miembro Querque:</t>
    </r>
    <r>
      <rPr>
        <b/>
        <i/>
        <sz val="9.5"/>
        <rFont val="Arial"/>
        <family val="2"/>
      </rPr>
      <t xml:space="preserve"> </t>
    </r>
    <r>
      <rPr>
        <sz val="9.5"/>
        <rFont val="Arial MT"/>
        <family val="2"/>
      </rPr>
      <t>conglomerados con clastos volcánicos subangulosos a subredondeado, intercalados con areniscas</t>
    </r>
  </si>
  <si>
    <r>
      <rPr>
        <sz val="9.5"/>
        <rFont val="Arial MT"/>
        <family val="2"/>
      </rPr>
      <t>Conglomerados: 10</t>
    </r>
    <r>
      <rPr>
        <vertAlign val="superscript"/>
        <sz val="6"/>
        <rFont val="Arial MT"/>
        <family val="2"/>
      </rPr>
      <t xml:space="preserve">-4 </t>
    </r>
    <r>
      <rPr>
        <sz val="9.5"/>
        <rFont val="Arial MT"/>
        <family val="2"/>
      </rPr>
      <t xml:space="preserve">a 1 (2)
</t>
    </r>
    <r>
      <rPr>
        <sz val="9.5"/>
        <rFont val="Arial MT"/>
        <family val="2"/>
      </rPr>
      <t>Areniscas: 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 (4), 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² a 10² (2)</t>
    </r>
  </si>
  <si>
    <r>
      <rPr>
        <sz val="9.5"/>
        <rFont val="Arial MT"/>
        <family val="2"/>
      </rPr>
      <t xml:space="preserve">Conglomerados: 5 a 25 (2)
</t>
    </r>
    <r>
      <rPr>
        <sz val="9.5"/>
        <rFont val="Arial MT"/>
        <family val="2"/>
      </rPr>
      <t>Areniscas: 5 a 20 (2)</t>
    </r>
  </si>
  <si>
    <r>
      <rPr>
        <sz val="9.5"/>
        <rFont val="Arial MT"/>
        <family val="2"/>
      </rPr>
      <t>P-pu</t>
    </r>
  </si>
  <si>
    <r>
      <rPr>
        <sz val="9.5"/>
        <rFont val="Arial MT"/>
        <family val="2"/>
      </rPr>
      <t>Grupo Puno</t>
    </r>
  </si>
  <si>
    <r>
      <rPr>
        <sz val="9.5"/>
        <rFont val="Arial MT"/>
        <family val="2"/>
      </rPr>
      <t>Conglomerados polimícticos intercalados con areniscas blancas y rojizas</t>
    </r>
  </si>
  <si>
    <r>
      <rPr>
        <sz val="9.5"/>
        <rFont val="Arial MT"/>
        <family val="2"/>
      </rPr>
      <t>Acuífero fisurado sedimentario</t>
    </r>
  </si>
  <si>
    <r>
      <rPr>
        <sz val="9.5"/>
        <rFont val="Arial MT"/>
        <family val="2"/>
      </rPr>
      <t>P-so</t>
    </r>
  </si>
  <si>
    <r>
      <rPr>
        <sz val="9.5"/>
        <rFont val="Arial MT"/>
        <family val="2"/>
      </rPr>
      <t>Formación Sotillo</t>
    </r>
  </si>
  <si>
    <r>
      <rPr>
        <sz val="9.5"/>
        <rFont val="Arial MT"/>
        <family val="2"/>
      </rPr>
      <t>Intercalaciones de limolitas, limo-arcillitas, areniscas limosas gris rojiza a marrón rojiza</t>
    </r>
  </si>
  <si>
    <r>
      <rPr>
        <sz val="9.5"/>
        <rFont val="Arial MT"/>
        <family val="2"/>
      </rPr>
      <t>Limolitas: 8.64*10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12.09*10</t>
    </r>
    <r>
      <rPr>
        <sz val="9.5"/>
        <rFont val="Lucida Sans Unicode"/>
        <family val="2"/>
      </rPr>
      <t xml:space="preserve">⁻⁴ </t>
    </r>
    <r>
      <rPr>
        <sz val="9.5"/>
        <rFont val="Arial MT"/>
        <family val="2"/>
      </rPr>
      <t>(6) Limo-arcillitas: 6*10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³ (9)
</t>
    </r>
    <r>
      <rPr>
        <sz val="9.5"/>
        <rFont val="Arial MT"/>
        <family val="2"/>
      </rPr>
      <t>Areniscas: 0.253</t>
    </r>
  </si>
  <si>
    <r>
      <rPr>
        <sz val="9.5"/>
        <rFont val="Arial MT"/>
        <family val="2"/>
      </rPr>
      <t xml:space="preserve">Limolitas: 21 a 41 (5)
</t>
    </r>
    <r>
      <rPr>
        <sz val="9.5"/>
        <rFont val="Arial MT"/>
        <family val="2"/>
      </rPr>
      <t xml:space="preserve">Limo-arcillitas: 34 (9)
</t>
    </r>
    <r>
      <rPr>
        <sz val="9.5"/>
        <rFont val="Arial MT"/>
        <family val="2"/>
      </rPr>
      <t>Areniscas: 5 a 20 (2)</t>
    </r>
  </si>
  <si>
    <r>
      <rPr>
        <sz val="9.5"/>
        <rFont val="Arial MT"/>
        <family val="2"/>
      </rPr>
      <t>Ks-as</t>
    </r>
  </si>
  <si>
    <r>
      <rPr>
        <sz val="9.5"/>
        <rFont val="Arial MT"/>
        <family val="2"/>
      </rPr>
      <t>Formación Ashua</t>
    </r>
  </si>
  <si>
    <r>
      <rPr>
        <sz val="9.5"/>
        <rFont val="Arial MT"/>
        <family val="2"/>
      </rPr>
      <t>Areniscas rojas y gris claras con laminaciones paralelas intercaladas con lutitas, calizas fosilíferas y yesos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</si>
  <si>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 xml:space="preserve">(2)
</t>
    </r>
    <r>
      <rPr>
        <sz val="9.5"/>
        <rFont val="Arial MT"/>
        <family val="2"/>
      </rPr>
      <t>Lutitas: 3.89*10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¹</t>
    </r>
    <r>
      <rPr>
        <sz val="9.5"/>
        <rFont val="Lucida Sans Unicode"/>
        <family val="2"/>
      </rPr>
      <t xml:space="preserve">⁴ </t>
    </r>
    <r>
      <rPr>
        <sz val="9.5"/>
        <rFont val="Arial MT"/>
        <family val="2"/>
      </rPr>
      <t xml:space="preserve">(8)
</t>
    </r>
    <r>
      <rPr>
        <sz val="9.5"/>
        <rFont val="Arial MT"/>
        <family val="2"/>
      </rPr>
      <t>Calizas: 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² a 10 (2)</t>
    </r>
  </si>
  <si>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 xml:space="preserve">Lutitas: 0 a 10 (5), 15 (7)
</t>
    </r>
    <r>
      <rPr>
        <sz val="9.5"/>
        <rFont val="Arial MT"/>
        <family val="2"/>
      </rPr>
      <t>Calizas: 1 a 10 (2), 0 a 40 (5)</t>
    </r>
  </si>
  <si>
    <r>
      <rPr>
        <sz val="9.5"/>
        <rFont val="Arial MT"/>
        <family val="2"/>
      </rPr>
      <t>Ks-se</t>
    </r>
  </si>
  <si>
    <r>
      <rPr>
        <sz val="9.5"/>
        <rFont val="Arial MT"/>
        <family val="2"/>
      </rPr>
      <t>Formación Seraj</t>
    </r>
  </si>
  <si>
    <r>
      <rPr>
        <sz val="9.5"/>
        <rFont val="Arial MT"/>
        <family val="2"/>
      </rPr>
      <t>Areniscas rojas con laminación oblicuas curvas y horizontales, intercaladas con lutitas rojas, calizas fosilíferas y en algunas ocasiones yesos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</si>
  <si>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 xml:space="preserve">(2)
</t>
    </r>
    <r>
      <rPr>
        <sz val="9.5"/>
        <rFont val="Arial MT"/>
        <family val="2"/>
      </rPr>
      <t>Lutitas: 3.89*10</t>
    </r>
    <r>
      <rPr>
        <vertAlign val="superscript"/>
        <sz val="6"/>
        <rFont val="Arial MT"/>
        <family val="2"/>
      </rPr>
      <t xml:space="preserve">-14 </t>
    </r>
    <r>
      <rPr>
        <sz val="9.5"/>
        <rFont val="Arial MT"/>
        <family val="2"/>
      </rPr>
      <t xml:space="preserve">(8)
</t>
    </r>
    <r>
      <rPr>
        <sz val="9.5"/>
        <rFont val="Arial MT"/>
        <family val="2"/>
      </rPr>
      <t>Calizas:10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² a 10 (2)</t>
    </r>
  </si>
  <si>
    <r>
      <rPr>
        <sz val="9.5"/>
        <rFont val="Arial MT"/>
        <family val="2"/>
      </rPr>
      <t>Kis-ayb</t>
    </r>
  </si>
  <si>
    <r>
      <rPr>
        <sz val="9.5"/>
        <rFont val="Arial MT"/>
        <family val="2"/>
      </rPr>
      <t>Formación Ayabacas</t>
    </r>
  </si>
  <si>
    <r>
      <rPr>
        <sz val="9.5"/>
        <rFont val="Arial MT"/>
        <family val="2"/>
      </rPr>
      <t>Calizas masivas grises y marrones intercaladas con limo-arcillitas rojas</t>
    </r>
  </si>
  <si>
    <r>
      <rPr>
        <sz val="9.5"/>
        <rFont val="Arial MT"/>
        <family val="2"/>
      </rPr>
      <t>Calizas: 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² a 10 (2)
</t>
    </r>
    <r>
      <rPr>
        <sz val="9.5"/>
        <rFont val="Arial MT"/>
        <family val="2"/>
      </rPr>
      <t>Limo-arcillitas: 6*10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³ (9)</t>
    </r>
  </si>
  <si>
    <r>
      <rPr>
        <sz val="9.5"/>
        <rFont val="Arial MT"/>
        <family val="2"/>
      </rPr>
      <t xml:space="preserve">Calizas: 1 a 10 (2), 0 a 40 (5)
</t>
    </r>
    <r>
      <rPr>
        <sz val="9.5"/>
        <rFont val="Arial MT"/>
        <family val="2"/>
      </rPr>
      <t>Arcillitas: 34 (9)</t>
    </r>
  </si>
  <si>
    <r>
      <rPr>
        <sz val="9.5"/>
        <rFont val="Arial MT"/>
        <family val="2"/>
      </rPr>
      <t>Kis-ar</t>
    </r>
  </si>
  <si>
    <r>
      <rPr>
        <sz val="9.5"/>
        <rFont val="Arial MT"/>
        <family val="2"/>
      </rPr>
      <t>Formación Arcurquina</t>
    </r>
  </si>
  <si>
    <r>
      <rPr>
        <sz val="9.5"/>
        <rFont val="Arial MT"/>
        <family val="2"/>
      </rPr>
      <t>Calizas masivas de colores grises oscuras</t>
    </r>
  </si>
  <si>
    <r>
      <rPr>
        <sz val="9.5"/>
        <rFont val="Arial MT"/>
        <family val="2"/>
      </rPr>
      <t>Calizas: 0.058</t>
    </r>
  </si>
  <si>
    <r>
      <rPr>
        <sz val="9.5"/>
        <rFont val="Arial MT"/>
        <family val="2"/>
      </rPr>
      <t>Calizas: 1 a 10 (2), 0 a 40 (5)</t>
    </r>
  </si>
  <si>
    <r>
      <rPr>
        <sz val="9.5"/>
        <rFont val="Arial MT"/>
        <family val="2"/>
      </rPr>
      <t>Ki-mu</t>
    </r>
  </si>
  <si>
    <r>
      <rPr>
        <sz val="9.5"/>
        <rFont val="Arial MT"/>
        <family val="2"/>
      </rPr>
      <t>Formación Murco</t>
    </r>
  </si>
  <si>
    <r>
      <rPr>
        <sz val="9.5"/>
        <rFont val="Arial MT"/>
        <family val="2"/>
      </rPr>
      <t>Areniscas, limolitas, lodolitas y limo-arcillitas de coloraciones rojizas.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</si>
  <si>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>(2) Limolitas: 8.64*10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12.09*10</t>
    </r>
    <r>
      <rPr>
        <sz val="9.5"/>
        <rFont val="Lucida Sans Unicode"/>
        <family val="2"/>
      </rPr>
      <t xml:space="preserve">⁻⁴ </t>
    </r>
    <r>
      <rPr>
        <sz val="9.5"/>
        <rFont val="Arial MT"/>
        <family val="2"/>
      </rPr>
      <t xml:space="preserve">(6) Lodolitas: 3.81*10-7 (8)
</t>
    </r>
    <r>
      <rPr>
        <sz val="9.5"/>
        <rFont val="Arial MT"/>
        <family val="2"/>
      </rPr>
      <t>Limo-arcillitas: 6*10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³ (9)</t>
    </r>
  </si>
  <si>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 xml:space="preserve">Limolitas: 21 a 41 (5) Lodolitas:--
</t>
    </r>
    <r>
      <rPr>
        <sz val="9.5"/>
        <rFont val="Arial MT"/>
        <family val="2"/>
      </rPr>
      <t>Limo-arcillitas: 34 (9)</t>
    </r>
  </si>
  <si>
    <r>
      <rPr>
        <sz val="9.5"/>
        <rFont val="Arial MT"/>
        <family val="2"/>
      </rPr>
      <t>Ki-hu</t>
    </r>
  </si>
  <si>
    <r>
      <rPr>
        <sz val="9.5"/>
        <rFont val="Arial MT"/>
        <family val="2"/>
      </rPr>
      <t>Formación Hualhuani</t>
    </r>
  </si>
  <si>
    <r>
      <rPr>
        <sz val="9.5"/>
        <rFont val="Arial MT"/>
        <family val="2"/>
      </rPr>
      <t>Areniscas cuarzosas de grano fino a medio con coloraciones blanquecinas intercaladas con lutitas rojas, verdes y amarillentas</t>
    </r>
  </si>
  <si>
    <r>
      <rPr>
        <sz val="9.5"/>
        <rFont val="Arial MT"/>
        <family val="2"/>
      </rPr>
      <t xml:space="preserve">Areniscas: 0.109
</t>
    </r>
    <r>
      <rPr>
        <sz val="9.5"/>
        <rFont val="Arial MT"/>
        <family val="2"/>
      </rPr>
      <t>Lutitas: 3.89*10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¹</t>
    </r>
    <r>
      <rPr>
        <sz val="9.5"/>
        <rFont val="Lucida Sans Unicode"/>
        <family val="2"/>
      </rPr>
      <t xml:space="preserve">⁴ </t>
    </r>
    <r>
      <rPr>
        <sz val="9.5"/>
        <rFont val="Arial MT"/>
        <family val="2"/>
      </rPr>
      <t>(8)</t>
    </r>
  </si>
  <si>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>Lutitas: 0 a 10 (5), 15 (7)</t>
    </r>
  </si>
  <si>
    <r>
      <rPr>
        <sz val="9.5"/>
        <rFont val="Arial MT"/>
        <family val="2"/>
      </rPr>
      <t>Js-gu</t>
    </r>
  </si>
  <si>
    <r>
      <rPr>
        <sz val="9.5"/>
        <rFont val="Arial MT"/>
        <family val="2"/>
      </rPr>
      <t>Formación Guaneros</t>
    </r>
  </si>
  <si>
    <r>
      <rPr>
        <sz val="9.5"/>
        <rFont val="Arial MT"/>
        <family val="2"/>
      </rPr>
      <t>Tobas de cristales intercaladas con tobas líticas cristalinas, con niveles de areniscas tobáceas y calizas gris oscuras</t>
    </r>
  </si>
  <si>
    <r>
      <rPr>
        <sz val="9.5"/>
        <rFont val="Arial MT"/>
        <family val="2"/>
      </rPr>
      <t>Tobas: 9.6*10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³ (3)
</t>
    </r>
    <r>
      <rPr>
        <sz val="9.5"/>
        <rFont val="Arial MT"/>
        <family val="2"/>
      </rPr>
      <t>Areniscas: 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 (4), 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² a 10² (2)
</t>
    </r>
    <r>
      <rPr>
        <sz val="9.5"/>
        <rFont val="Arial MT"/>
        <family val="2"/>
      </rPr>
      <t>Calizas:10-2 a 10 (2)</t>
    </r>
  </si>
  <si>
    <r>
      <rPr>
        <sz val="9.5"/>
        <rFont val="Arial MT"/>
        <family val="2"/>
      </rPr>
      <t xml:space="preserve">Tobas: 40 (3)
</t>
    </r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>Calizas: 1 a 10 (2), 0 a 40 (5)</t>
    </r>
  </si>
  <si>
    <r>
      <rPr>
        <sz val="9.5"/>
        <rFont val="Arial MT"/>
        <family val="2"/>
      </rPr>
      <t>Js-gr</t>
    </r>
  </si>
  <si>
    <r>
      <rPr>
        <sz val="9.5"/>
        <rFont val="Arial MT"/>
        <family val="2"/>
      </rPr>
      <t>Formación Gramadal</t>
    </r>
  </si>
  <si>
    <r>
      <rPr>
        <sz val="9.5"/>
        <rFont val="Arial MT"/>
        <family val="2"/>
      </rPr>
      <t>Intercalación de caliza gris oscura de grano fino con niveles de lutitas oscuras</t>
    </r>
  </si>
  <si>
    <r>
      <rPr>
        <sz val="9.5"/>
        <rFont val="Arial MT"/>
        <family val="2"/>
      </rPr>
      <t>Calizas:10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 xml:space="preserve">a 10 (2)
</t>
    </r>
    <r>
      <rPr>
        <sz val="9.5"/>
        <rFont val="Arial MT"/>
        <family val="2"/>
      </rPr>
      <t>Lutitas: 3.89*10-14 (8)</t>
    </r>
  </si>
  <si>
    <r>
      <rPr>
        <sz val="9.5"/>
        <rFont val="Arial MT"/>
        <family val="2"/>
      </rPr>
      <t xml:space="preserve">Calizas: 1 a 10 (2), 0 a 40 (5)
</t>
    </r>
    <r>
      <rPr>
        <sz val="9.5"/>
        <rFont val="Arial MT"/>
        <family val="2"/>
      </rPr>
      <t>Lutitas: 0 a 10 (5), 15 (7)</t>
    </r>
  </si>
  <si>
    <r>
      <rPr>
        <sz val="9.5"/>
        <rFont val="Arial MT"/>
        <family val="2"/>
      </rPr>
      <t>Js-la</t>
    </r>
  </si>
  <si>
    <r>
      <rPr>
        <sz val="9.5"/>
        <rFont val="Arial MT"/>
        <family val="2"/>
      </rPr>
      <t>Formación Labra</t>
    </r>
  </si>
  <si>
    <r>
      <rPr>
        <sz val="9.5"/>
        <rFont val="Arial MT"/>
        <family val="2"/>
      </rPr>
      <t>Areniscas cuarzosas gris blanquesinas intercaladas con areniscas calcáreas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</si>
  <si>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>-2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>(2)</t>
    </r>
  </si>
  <si>
    <r>
      <rPr>
        <sz val="9.5"/>
        <rFont val="Arial MT"/>
        <family val="2"/>
      </rPr>
      <t>Areniscas: 5 a 20 (2)</t>
    </r>
  </si>
  <si>
    <r>
      <rPr>
        <sz val="9.5"/>
        <rFont val="Arial MT"/>
        <family val="2"/>
      </rPr>
      <t>Jm-ca</t>
    </r>
  </si>
  <si>
    <r>
      <rPr>
        <sz val="9.5"/>
        <rFont val="Arial MT"/>
        <family val="2"/>
      </rPr>
      <t>Formación Cachíos</t>
    </r>
  </si>
  <si>
    <r>
      <rPr>
        <sz val="9.5"/>
        <rFont val="Arial MT"/>
        <family val="2"/>
      </rPr>
      <t>Lutitas fisibles intercaladas con niveles de areniscas calcáreas con nódulos calcáreos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</si>
  <si>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 xml:space="preserve">(2)
</t>
    </r>
    <r>
      <rPr>
        <sz val="9.5"/>
        <rFont val="Arial MT"/>
        <family val="2"/>
      </rPr>
      <t>Lutitas: 3.89*10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>¹</t>
    </r>
    <r>
      <rPr>
        <sz val="9.5"/>
        <rFont val="Lucida Sans Unicode"/>
        <family val="2"/>
      </rPr>
      <t xml:space="preserve">⁴ </t>
    </r>
    <r>
      <rPr>
        <sz val="9.5"/>
        <rFont val="Arial MT"/>
        <family val="2"/>
      </rPr>
      <t>(8)</t>
    </r>
  </si>
  <si>
    <r>
      <rPr>
        <sz val="9.5"/>
        <rFont val="Arial MT"/>
        <family val="2"/>
      </rPr>
      <t>Jms-pu</t>
    </r>
  </si>
  <si>
    <r>
      <rPr>
        <sz val="9.5"/>
        <rFont val="Arial MT"/>
        <family val="2"/>
      </rPr>
      <t>Formación Puente</t>
    </r>
  </si>
  <si>
    <r>
      <rPr>
        <sz val="9.5"/>
        <rFont val="Arial MT"/>
        <family val="2"/>
      </rPr>
      <t>Areniscas cuarzosas grises intercaladas con delgados niveles de lutitas</t>
    </r>
  </si>
  <si>
    <r>
      <rPr>
        <sz val="9.5"/>
        <rFont val="Arial MT"/>
        <family val="2"/>
      </rPr>
      <t>Jm-so</t>
    </r>
  </si>
  <si>
    <r>
      <rPr>
        <sz val="9.5"/>
        <rFont val="Arial MT"/>
        <family val="2"/>
      </rPr>
      <t>Formación Socosani</t>
    </r>
  </si>
  <si>
    <r>
      <rPr>
        <sz val="9.5"/>
        <rFont val="Arial MT"/>
        <family val="2"/>
      </rPr>
      <t>Calizas grises fosilíferas intercaladas con lutitas negras carbonosas fisibles</t>
    </r>
  </si>
  <si>
    <r>
      <rPr>
        <sz val="9.5"/>
        <rFont val="Arial MT"/>
        <family val="2"/>
      </rPr>
      <t>Calizas: 0.101</t>
    </r>
  </si>
  <si>
    <r>
      <rPr>
        <sz val="9.5"/>
        <rFont val="Arial MT"/>
        <family val="2"/>
      </rPr>
      <t>Ji-cho</t>
    </r>
  </si>
  <si>
    <r>
      <rPr>
        <sz val="9.5"/>
        <rFont val="Arial MT"/>
        <family val="2"/>
      </rPr>
      <t>Formación Chocolate</t>
    </r>
  </si>
  <si>
    <r>
      <rPr>
        <sz val="9.5"/>
        <rFont val="Arial MT"/>
        <family val="2"/>
      </rPr>
      <t>Lavas andesíticas intercaladas con areniscas, microconglomerados y brechas</t>
    </r>
  </si>
  <si>
    <r>
      <rPr>
        <sz val="9.5"/>
        <rFont val="Arial MT"/>
        <family val="2"/>
      </rPr>
      <t>Lavas andesíticas: 0.278 a 0.315 (11) Areniscas: 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a 1 (4),10</t>
    </r>
    <r>
      <rPr>
        <sz val="9.5"/>
        <rFont val="Lucida Sans Unicode"/>
        <family val="2"/>
      </rPr>
      <t>⁻</t>
    </r>
    <r>
      <rPr>
        <sz val="9.5"/>
        <rFont val="Arial MT"/>
        <family val="2"/>
      </rPr>
      <t xml:space="preserve">² a 10² (2)
</t>
    </r>
    <r>
      <rPr>
        <sz val="9.5"/>
        <rFont val="Arial MT"/>
        <family val="2"/>
      </rPr>
      <t>Brechas: 0.20 a 8.64 (12)</t>
    </r>
  </si>
  <si>
    <r>
      <rPr>
        <sz val="9.5"/>
        <rFont val="Arial MT"/>
        <family val="2"/>
      </rPr>
      <t xml:space="preserve">Lavas andesíticas: 5 a 20 (11)
</t>
    </r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>Brechas: 1 a 20 (12)</t>
    </r>
  </si>
  <si>
    <r>
      <rPr>
        <sz val="9.5"/>
        <rFont val="Arial MT"/>
        <family val="2"/>
      </rPr>
      <t>D-c</t>
    </r>
  </si>
  <si>
    <r>
      <rPr>
        <sz val="9.5"/>
        <rFont val="Arial MT"/>
        <family val="2"/>
      </rPr>
      <t>Grupo Cabanillas</t>
    </r>
  </si>
  <si>
    <r>
      <rPr>
        <sz val="9.5"/>
        <rFont val="Arial MT"/>
        <family val="2"/>
      </rPr>
      <t>Intercalación de areniscas y lutitas micáceas en estratos medianos</t>
    </r>
  </si>
  <si>
    <r>
      <rPr>
        <sz val="9.5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.5"/>
        <rFont val="Arial MT"/>
        <family val="2"/>
      </rPr>
      <t xml:space="preserve">(2)
</t>
    </r>
    <r>
      <rPr>
        <sz val="9.5"/>
        <rFont val="Arial MT"/>
        <family val="2"/>
      </rPr>
      <t>Lutitas: 3.89*10-14 (8)</t>
    </r>
  </si>
  <si>
    <r>
      <rPr>
        <sz val="9.5"/>
        <rFont val="Arial MT"/>
        <family val="2"/>
      </rPr>
      <t xml:space="preserve">Areniscas: 5 a 20 (2)
</t>
    </r>
    <r>
      <rPr>
        <sz val="9.5"/>
        <rFont val="Arial MT"/>
        <family val="2"/>
      </rPr>
      <t>Lutitas:0 a 10 (5), 15 (7)</t>
    </r>
  </si>
  <si>
    <r>
      <rPr>
        <sz val="9.5"/>
        <rFont val="Arial MT"/>
        <family val="2"/>
      </rPr>
      <t>Complejo Basal de la Costa</t>
    </r>
  </si>
  <si>
    <r>
      <rPr>
        <sz val="9.5"/>
        <rFont val="Arial MT"/>
        <family val="2"/>
      </rPr>
      <t>Gneis</t>
    </r>
  </si>
  <si>
    <r>
      <rPr>
        <sz val="9.5"/>
        <rFont val="Arial MT"/>
        <family val="2"/>
      </rPr>
      <t>Gneis: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>a 1 (2)</t>
    </r>
  </si>
  <si>
    <r>
      <rPr>
        <sz val="9.5"/>
        <rFont val="Arial MT"/>
        <family val="2"/>
      </rPr>
      <t>Gneis: 0.1 (3), 10</t>
    </r>
    <r>
      <rPr>
        <vertAlign val="superscript"/>
        <sz val="6"/>
        <rFont val="Arial MT"/>
        <family val="2"/>
      </rPr>
      <t xml:space="preserve">-9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-6 </t>
    </r>
    <r>
      <rPr>
        <sz val="9.5"/>
        <rFont val="Arial MT"/>
        <family val="2"/>
      </rPr>
      <t>(2)</t>
    </r>
  </si>
  <si>
    <r>
      <rPr>
        <sz val="9.5"/>
        <rFont val="Arial MT"/>
        <family val="2"/>
      </rPr>
      <t>Acuífugo metamórfico</t>
    </r>
  </si>
  <si>
    <r>
      <rPr>
        <sz val="9.5"/>
        <rFont val="Arial MT"/>
        <family val="2"/>
      </rPr>
      <t>MNP-cbc-pz,esq</t>
    </r>
  </si>
  <si>
    <r>
      <rPr>
        <sz val="9.5"/>
        <rFont val="Arial MT"/>
        <family val="2"/>
      </rPr>
      <t>Pizarras y esquistos</t>
    </r>
  </si>
  <si>
    <r>
      <rPr>
        <sz val="9.5"/>
        <rFont val="Arial MT"/>
        <family val="2"/>
      </rPr>
      <t>Pizarras: 10</t>
    </r>
    <r>
      <rPr>
        <sz val="9.5"/>
        <rFont val="Lucida Sans Unicode"/>
        <family val="2"/>
      </rPr>
      <t xml:space="preserve">⁻⁸ </t>
    </r>
    <r>
      <rPr>
        <sz val="9.5"/>
        <rFont val="Arial MT"/>
        <family val="2"/>
      </rPr>
      <t>a 2*10</t>
    </r>
    <r>
      <rPr>
        <sz val="9.5"/>
        <rFont val="Lucida Sans Unicode"/>
        <family val="2"/>
      </rPr>
      <t>⁻⁴</t>
    </r>
  </si>
  <si>
    <r>
      <rPr>
        <sz val="9.5"/>
        <rFont val="Arial MT"/>
        <family val="2"/>
      </rPr>
      <t>Pizarras:---</t>
    </r>
  </si>
  <si>
    <r>
      <rPr>
        <sz val="9.5"/>
        <rFont val="Arial MT"/>
        <family val="2"/>
      </rPr>
      <t>PP-cbc/m-gn,gra</t>
    </r>
  </si>
  <si>
    <r>
      <rPr>
        <sz val="9.5"/>
        <rFont val="Arial MT"/>
        <family val="2"/>
      </rPr>
      <t>Facies de gneises, granulitas de Mollendo-Camaná</t>
    </r>
  </si>
  <si>
    <r>
      <rPr>
        <sz val="9.5"/>
        <rFont val="Arial MT"/>
        <family val="2"/>
      </rPr>
      <t>Gneis: 10</t>
    </r>
    <r>
      <rPr>
        <vertAlign val="superscript"/>
        <sz val="6"/>
        <rFont val="Arial MT"/>
        <family val="2"/>
      </rPr>
      <t xml:space="preserve">-5 </t>
    </r>
    <r>
      <rPr>
        <sz val="9.5"/>
        <rFont val="Arial MT"/>
        <family val="2"/>
      </rPr>
      <t xml:space="preserve">a 1 (2)
</t>
    </r>
    <r>
      <rPr>
        <sz val="9.5"/>
        <rFont val="Arial MT"/>
        <family val="2"/>
      </rPr>
      <t>Granulitas: 10</t>
    </r>
    <r>
      <rPr>
        <sz val="9.5"/>
        <rFont val="Lucida Sans Unicode"/>
        <family val="2"/>
      </rPr>
      <t xml:space="preserve">⁻⁹ </t>
    </r>
    <r>
      <rPr>
        <sz val="9.5"/>
        <rFont val="Arial MT"/>
        <family val="2"/>
      </rPr>
      <t>a 10</t>
    </r>
    <r>
      <rPr>
        <sz val="9.5"/>
        <rFont val="Lucida Sans Unicode"/>
        <family val="2"/>
      </rPr>
      <t xml:space="preserve">⁻⁵ </t>
    </r>
    <r>
      <rPr>
        <sz val="9.5"/>
        <rFont val="Arial MT"/>
        <family val="2"/>
      </rPr>
      <t>(4)</t>
    </r>
  </si>
  <si>
    <r>
      <rPr>
        <sz val="9.5"/>
        <rFont val="Arial MT"/>
        <family val="2"/>
      </rPr>
      <t>Gneis: 0.1 (3), 10</t>
    </r>
    <r>
      <rPr>
        <vertAlign val="superscript"/>
        <sz val="6"/>
        <rFont val="Arial MT"/>
        <family val="2"/>
      </rPr>
      <t xml:space="preserve">-9 </t>
    </r>
    <r>
      <rPr>
        <sz val="9.5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-6 </t>
    </r>
    <r>
      <rPr>
        <sz val="9.5"/>
        <rFont val="Arial MT"/>
        <family val="2"/>
      </rPr>
      <t xml:space="preserve">(2)
</t>
    </r>
    <r>
      <rPr>
        <sz val="9.5"/>
        <rFont val="Arial MT"/>
        <family val="2"/>
      </rPr>
      <t>Granulitas: 0.01 a 1 (10)</t>
    </r>
  </si>
  <si>
    <r>
      <rPr>
        <b/>
        <sz val="9"/>
        <rFont val="Arial"/>
        <family val="2"/>
      </rPr>
      <t>Formación</t>
    </r>
  </si>
  <si>
    <r>
      <rPr>
        <b/>
        <sz val="9"/>
        <rFont val="Arial"/>
        <family val="2"/>
      </rPr>
      <t>Descripción litológica</t>
    </r>
  </si>
  <si>
    <r>
      <rPr>
        <b/>
        <sz val="9"/>
        <rFont val="Arial"/>
        <family val="2"/>
      </rPr>
      <t>Conductividad hidráulica (m/d)</t>
    </r>
  </si>
  <si>
    <r>
      <rPr>
        <b/>
        <sz val="9"/>
        <rFont val="Arial"/>
        <family val="2"/>
      </rPr>
      <t>Porosidad (%)</t>
    </r>
  </si>
  <si>
    <r>
      <rPr>
        <b/>
        <sz val="9"/>
        <rFont val="Arial"/>
        <family val="2"/>
      </rPr>
      <t xml:space="preserve">Clasificación
</t>
    </r>
    <r>
      <rPr>
        <b/>
        <sz val="9"/>
        <rFont val="Arial"/>
        <family val="2"/>
      </rPr>
      <t>hidrogeológica</t>
    </r>
  </si>
  <si>
    <r>
      <rPr>
        <b/>
        <sz val="9"/>
        <rFont val="Arial"/>
        <family val="2"/>
      </rPr>
      <t>Subvolcánicos</t>
    </r>
  </si>
  <si>
    <r>
      <rPr>
        <sz val="9"/>
        <rFont val="Arial MT"/>
        <family val="2"/>
      </rPr>
      <t>Nm-tut-ri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</si>
  <si>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Tuturane</t>
    </r>
  </si>
  <si>
    <r>
      <rPr>
        <sz val="9"/>
        <rFont val="Arial MT"/>
        <family val="2"/>
      </rPr>
      <t>Riolita</t>
    </r>
  </si>
  <si>
    <r>
      <rPr>
        <sz val="9"/>
        <rFont val="Arial MT"/>
        <family val="2"/>
      </rPr>
      <t>Riolita: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(4)</t>
    </r>
  </si>
  <si>
    <r>
      <rPr>
        <sz val="9"/>
        <rFont val="Arial MT"/>
        <family val="2"/>
      </rPr>
      <t>Riolita: 0.01 a 1 (10)</t>
    </r>
  </si>
  <si>
    <r>
      <rPr>
        <sz val="9"/>
        <rFont val="Arial MT"/>
        <family val="2"/>
      </rPr>
      <t>Acuitardo volcánico</t>
    </r>
  </si>
  <si>
    <r>
      <rPr>
        <sz val="9"/>
        <rFont val="Arial MT"/>
        <family val="2"/>
      </rPr>
      <t>N-cat-da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</si>
  <si>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Catchane</t>
    </r>
  </si>
  <si>
    <r>
      <rPr>
        <sz val="9"/>
        <rFont val="Arial MT"/>
        <family val="2"/>
      </rPr>
      <t>Dacita</t>
    </r>
  </si>
  <si>
    <r>
      <rPr>
        <sz val="9"/>
        <rFont val="Arial MT"/>
        <family val="2"/>
      </rPr>
      <t>Dacita: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(4)</t>
    </r>
  </si>
  <si>
    <r>
      <rPr>
        <sz val="9"/>
        <rFont val="Arial MT"/>
        <family val="2"/>
      </rPr>
      <t>Dacita: 0.01 a 1 (10)</t>
    </r>
  </si>
  <si>
    <r>
      <rPr>
        <sz val="9"/>
        <rFont val="Arial MT"/>
        <family val="2"/>
      </rPr>
      <t>Nm-js-and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</si>
  <si>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Jatun Sallaco</t>
    </r>
  </si>
  <si>
    <r>
      <rPr>
        <sz val="9"/>
        <rFont val="Arial MT"/>
        <family val="2"/>
      </rPr>
      <t>Andesita</t>
    </r>
  </si>
  <si>
    <r>
      <rPr>
        <sz val="9"/>
        <rFont val="Arial MT"/>
        <family val="2"/>
      </rPr>
      <t>Andesita: 0.2782 a 0.3153 (11)</t>
    </r>
  </si>
  <si>
    <r>
      <rPr>
        <sz val="9"/>
        <rFont val="Arial MT"/>
        <family val="2"/>
      </rPr>
      <t>Andesita: 5 a 20 (11)</t>
    </r>
  </si>
  <si>
    <r>
      <rPr>
        <sz val="9"/>
        <rFont val="Arial MT"/>
        <family val="2"/>
      </rPr>
      <t>Nm-ja-da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</si>
  <si>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Jalcarane</t>
    </r>
  </si>
  <si>
    <r>
      <rPr>
        <sz val="9"/>
        <rFont val="Arial MT"/>
        <family val="2"/>
      </rPr>
      <t>N-qu-and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</si>
  <si>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Quico</t>
    </r>
  </si>
  <si>
    <r>
      <rPr>
        <sz val="9"/>
        <rFont val="Arial MT"/>
        <family val="2"/>
      </rPr>
      <t>N-pu-prda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</si>
  <si>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Pulpera</t>
    </r>
  </si>
  <si>
    <r>
      <rPr>
        <sz val="9"/>
        <rFont val="Arial MT"/>
        <family val="2"/>
      </rPr>
      <t xml:space="preserve">Pórfido
</t>
    </r>
    <r>
      <rPr>
        <sz val="9"/>
        <rFont val="Arial MT"/>
        <family val="2"/>
      </rPr>
      <t>riodacítico</t>
    </r>
  </si>
  <si>
    <r>
      <rPr>
        <sz val="9"/>
        <rFont val="Arial MT"/>
        <family val="2"/>
      </rPr>
      <t>Riodacita: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(4)</t>
    </r>
  </si>
  <si>
    <r>
      <rPr>
        <sz val="9"/>
        <rFont val="Arial MT"/>
        <family val="2"/>
      </rPr>
      <t xml:space="preserve">Riodacita: 0.01 a 1
</t>
    </r>
    <r>
      <rPr>
        <sz val="9"/>
        <rFont val="Arial MT"/>
        <family val="2"/>
      </rPr>
      <t>(10)</t>
    </r>
  </si>
  <si>
    <r>
      <rPr>
        <sz val="9"/>
        <rFont val="Arial MT"/>
        <family val="2"/>
      </rPr>
      <t>N-h-da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</si>
  <si>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Huarinota</t>
    </r>
  </si>
  <si>
    <r>
      <rPr>
        <sz val="9"/>
        <rFont val="Arial MT"/>
        <family val="2"/>
      </rPr>
      <t>N-pi-and</t>
    </r>
  </si>
  <si>
    <r>
      <rPr>
        <sz val="9"/>
        <rFont val="Arial MT"/>
        <family val="2"/>
      </rPr>
      <t xml:space="preserve">Subvolcánico
</t>
    </r>
    <r>
      <rPr>
        <sz val="9"/>
        <rFont val="Arial MT"/>
        <family val="2"/>
      </rPr>
      <t>Pisa</t>
    </r>
  </si>
  <si>
    <r>
      <rPr>
        <sz val="9"/>
        <rFont val="Arial MT"/>
        <family val="2"/>
      </rPr>
      <t>N-dmri</t>
    </r>
  </si>
  <si>
    <r>
      <rPr>
        <sz val="9"/>
        <rFont val="Arial MT"/>
        <family val="2"/>
      </rPr>
      <t>Domo lava</t>
    </r>
  </si>
  <si>
    <r>
      <rPr>
        <sz val="9"/>
        <rFont val="Arial MT"/>
        <family val="2"/>
      </rPr>
      <t>Acuífero fisurado volcánico</t>
    </r>
  </si>
  <si>
    <r>
      <rPr>
        <sz val="9"/>
        <rFont val="Arial MT"/>
        <family val="2"/>
      </rPr>
      <t>Ks-da</t>
    </r>
  </si>
  <si>
    <r>
      <rPr>
        <b/>
        <sz val="9"/>
        <rFont val="Arial"/>
        <family val="2"/>
      </rPr>
      <t>Rocas intrusivas</t>
    </r>
  </si>
  <si>
    <r>
      <rPr>
        <sz val="9"/>
        <rFont val="Arial MT"/>
        <family val="2"/>
      </rPr>
      <t>PN-ca-di</t>
    </r>
  </si>
  <si>
    <r>
      <rPr>
        <sz val="9"/>
        <rFont val="Arial MT"/>
        <family val="2"/>
      </rPr>
      <t>Unidad Catau- picho</t>
    </r>
  </si>
  <si>
    <r>
      <rPr>
        <sz val="9"/>
        <rFont val="Arial MT"/>
        <family val="2"/>
      </rPr>
      <t>Diorita</t>
    </r>
  </si>
  <si>
    <r>
      <rPr>
        <sz val="9"/>
        <rFont val="Arial MT"/>
        <family val="2"/>
      </rPr>
      <t>Diorita: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(4)</t>
    </r>
  </si>
  <si>
    <r>
      <rPr>
        <sz val="9"/>
        <rFont val="Arial MT"/>
        <family val="2"/>
      </rPr>
      <t>Diorita: 0.01 a 1 (10)</t>
    </r>
  </si>
  <si>
    <r>
      <rPr>
        <sz val="9"/>
        <rFont val="Arial MT"/>
        <family val="2"/>
      </rPr>
      <t>Acuitardo intrusivo</t>
    </r>
  </si>
  <si>
    <r>
      <rPr>
        <sz val="9"/>
        <rFont val="Arial MT"/>
        <family val="2"/>
      </rPr>
      <t>Pe-hu/gr-to</t>
    </r>
  </si>
  <si>
    <r>
      <rPr>
        <sz val="9"/>
        <rFont val="Arial MT"/>
        <family val="2"/>
      </rPr>
      <t>Intrusivos menores</t>
    </r>
  </si>
  <si>
    <r>
      <rPr>
        <sz val="9"/>
        <rFont val="Arial MT"/>
        <family val="2"/>
      </rPr>
      <t>Granito, Tonalita</t>
    </r>
  </si>
  <si>
    <r>
      <rPr>
        <sz val="9"/>
        <rFont val="Arial MT"/>
        <family val="2"/>
      </rPr>
      <t>Granito:10</t>
    </r>
    <r>
      <rPr>
        <vertAlign val="superscript"/>
        <sz val="5"/>
        <rFont val="Arial MT"/>
        <family val="2"/>
      </rPr>
      <t xml:space="preserve">-7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>-3</t>
    </r>
    <r>
      <rPr>
        <sz val="9"/>
        <rFont val="Arial MT"/>
        <family val="2"/>
      </rPr>
      <t>(2); 0.3 a 5 (4)</t>
    </r>
  </si>
  <si>
    <r>
      <rPr>
        <sz val="9"/>
        <rFont val="Arial MT"/>
        <family val="2"/>
      </rPr>
      <t>Granito: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a 10 (2)</t>
    </r>
  </si>
  <si>
    <r>
      <rPr>
        <sz val="9"/>
        <rFont val="Arial MT"/>
        <family val="2"/>
      </rPr>
      <t>Tonalita: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(4)</t>
    </r>
  </si>
  <si>
    <r>
      <rPr>
        <sz val="9"/>
        <rFont val="Arial MT"/>
        <family val="2"/>
      </rPr>
      <t>Tonalita: 0.01 a 1 (10)</t>
    </r>
  </si>
  <si>
    <r>
      <rPr>
        <sz val="9"/>
        <rFont val="Arial MT"/>
        <family val="2"/>
      </rPr>
      <t>P-tn</t>
    </r>
  </si>
  <si>
    <r>
      <rPr>
        <sz val="9"/>
        <rFont val="Arial MT"/>
        <family val="2"/>
      </rPr>
      <t>Tonalita</t>
    </r>
  </si>
  <si>
    <r>
      <rPr>
        <sz val="9"/>
        <rFont val="Arial MT"/>
        <family val="2"/>
      </rPr>
      <t>P-p-di</t>
    </r>
  </si>
  <si>
    <r>
      <rPr>
        <sz val="9"/>
        <rFont val="Arial MT"/>
        <family val="2"/>
      </rPr>
      <t>Unidad Pesce</t>
    </r>
  </si>
  <si>
    <r>
      <rPr>
        <sz val="9"/>
        <rFont val="Arial MT"/>
        <family val="2"/>
      </rPr>
      <t>Ks-bc/t-gd</t>
    </r>
  </si>
  <si>
    <r>
      <rPr>
        <sz val="9"/>
        <rFont val="Arial MT"/>
        <family val="2"/>
      </rPr>
      <t>Súper Unidad Tiabaya</t>
    </r>
  </si>
  <si>
    <r>
      <rPr>
        <sz val="9"/>
        <rFont val="Arial MT"/>
        <family val="2"/>
      </rPr>
      <t>Granodiorita</t>
    </r>
  </si>
  <si>
    <r>
      <rPr>
        <sz val="9"/>
        <rFont val="Arial MT"/>
        <family val="2"/>
      </rPr>
      <t>Granodiorita:10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a 1 (4), 6.9*10</t>
    </r>
    <r>
      <rPr>
        <vertAlign val="superscript"/>
        <sz val="5"/>
        <rFont val="Arial MT"/>
        <family val="2"/>
      </rPr>
      <t>-4</t>
    </r>
    <r>
      <rPr>
        <sz val="9"/>
        <rFont val="Arial MT"/>
        <family val="2"/>
      </rPr>
      <t xml:space="preserve">a
</t>
    </r>
    <r>
      <rPr>
        <sz val="9"/>
        <rFont val="Arial MT"/>
        <family val="2"/>
      </rPr>
      <t>2.6*10</t>
    </r>
    <r>
      <rPr>
        <vertAlign val="superscript"/>
        <sz val="5"/>
        <rFont val="Arial MT"/>
        <family val="2"/>
      </rPr>
      <t xml:space="preserve">-3 </t>
    </r>
    <r>
      <rPr>
        <sz val="9"/>
        <rFont val="Arial MT"/>
        <family val="2"/>
      </rPr>
      <t>(6)</t>
    </r>
  </si>
  <si>
    <r>
      <rPr>
        <sz val="9"/>
        <rFont val="Arial MT"/>
        <family val="2"/>
      </rPr>
      <t xml:space="preserve">Granodiorita:1 a 10
</t>
    </r>
    <r>
      <rPr>
        <sz val="9"/>
        <rFont val="Arial MT"/>
        <family val="2"/>
      </rPr>
      <t>(10)</t>
    </r>
  </si>
  <si>
    <r>
      <rPr>
        <sz val="9"/>
        <rFont val="Arial MT"/>
        <family val="2"/>
      </rPr>
      <t>Ks-bc/t-gr</t>
    </r>
  </si>
  <si>
    <r>
      <rPr>
        <sz val="9"/>
        <rFont val="Arial MT"/>
        <family val="2"/>
      </rPr>
      <t>Granito</t>
    </r>
  </si>
  <si>
    <r>
      <rPr>
        <sz val="9"/>
        <rFont val="Arial MT"/>
        <family val="2"/>
      </rPr>
      <t>Granito:10</t>
    </r>
    <r>
      <rPr>
        <vertAlign val="superscript"/>
        <sz val="5"/>
        <rFont val="Arial MT"/>
        <family val="2"/>
      </rPr>
      <t xml:space="preserve">-7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-3 </t>
    </r>
    <r>
      <rPr>
        <sz val="9"/>
        <rFont val="Arial MT"/>
        <family val="2"/>
      </rPr>
      <t>(2); 0.3 a 5 (4)</t>
    </r>
  </si>
  <si>
    <r>
      <rPr>
        <sz val="9"/>
        <rFont val="Arial MT"/>
        <family val="2"/>
      </rPr>
      <t>Granito:10</t>
    </r>
    <r>
      <rPr>
        <vertAlign val="superscript"/>
        <sz val="5"/>
        <rFont val="Arial MT"/>
        <family val="2"/>
      </rPr>
      <t xml:space="preserve">-5 </t>
    </r>
    <r>
      <rPr>
        <sz val="9"/>
        <rFont val="Arial MT"/>
        <family val="2"/>
      </rPr>
      <t>a 10 (2)</t>
    </r>
  </si>
  <si>
    <r>
      <rPr>
        <sz val="9"/>
        <rFont val="Arial MT"/>
        <family val="2"/>
      </rPr>
      <t>Ks-bc/t-tn</t>
    </r>
  </si>
  <si>
    <r>
      <rPr>
        <sz val="9"/>
        <rFont val="Arial MT"/>
        <family val="2"/>
      </rPr>
      <t>Ks-bc/t-di</t>
    </r>
  </si>
  <si>
    <r>
      <rPr>
        <sz val="9"/>
        <rFont val="Arial MT"/>
        <family val="2"/>
      </rPr>
      <t>Ks-bc/t-gr,tn</t>
    </r>
  </si>
  <si>
    <r>
      <rPr>
        <sz val="9"/>
        <rFont val="Arial MT"/>
        <family val="2"/>
      </rPr>
      <t>Ki-di</t>
    </r>
  </si>
  <si>
    <r>
      <rPr>
        <sz val="9"/>
        <rFont val="Arial MT"/>
        <family val="2"/>
      </rPr>
      <t>Unidades intru- sivas indiferen- ciadas</t>
    </r>
  </si>
  <si>
    <r>
      <rPr>
        <sz val="9"/>
        <rFont val="Arial MT"/>
        <family val="2"/>
      </rPr>
      <t>Ki-gb</t>
    </r>
  </si>
  <si>
    <r>
      <rPr>
        <sz val="9"/>
        <rFont val="Arial MT"/>
        <family val="2"/>
      </rPr>
      <t>Gabro</t>
    </r>
  </si>
  <si>
    <r>
      <rPr>
        <sz val="9"/>
        <rFont val="Arial MT"/>
        <family val="2"/>
      </rPr>
      <t>Gabro: 0.3 a 5 (1)</t>
    </r>
  </si>
  <si>
    <r>
      <rPr>
        <sz val="9"/>
        <rFont val="Arial MT"/>
        <family val="2"/>
      </rPr>
      <t>Gabro:---</t>
    </r>
  </si>
  <si>
    <r>
      <rPr>
        <sz val="9"/>
        <rFont val="Arial MT"/>
        <family val="2"/>
      </rPr>
      <t>O-bac-gr</t>
    </r>
  </si>
  <si>
    <r>
      <rPr>
        <sz val="9"/>
        <rFont val="Arial MT"/>
        <family val="2"/>
      </rPr>
      <t xml:space="preserve">Batolito Áti-
</t>
    </r>
    <r>
      <rPr>
        <sz val="9"/>
        <rFont val="Arial MT"/>
        <family val="2"/>
      </rPr>
      <t>co-Camaná</t>
    </r>
  </si>
  <si>
    <r>
      <rPr>
        <sz val="9"/>
        <rFont val="Arial MT"/>
        <family val="2"/>
      </rPr>
      <t>Granito:10</t>
    </r>
    <r>
      <rPr>
        <vertAlign val="superscript"/>
        <sz val="5"/>
        <rFont val="Arial MT"/>
        <family val="2"/>
      </rPr>
      <t xml:space="preserve">-7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 xml:space="preserve">-3 </t>
    </r>
    <r>
      <rPr>
        <sz val="9"/>
        <rFont val="Arial MT"/>
        <family val="2"/>
      </rPr>
      <t>(2), 0.3 a 5 (4)</t>
    </r>
  </si>
  <si>
    <r>
      <rPr>
        <sz val="9"/>
        <rFont val="Arial MT"/>
        <family val="2"/>
      </rPr>
      <t>O-bac-di</t>
    </r>
  </si>
  <si>
    <r>
      <rPr>
        <sz val="9"/>
        <rFont val="Arial MT"/>
        <family val="2"/>
      </rPr>
      <t>Diorita: 10</t>
    </r>
    <r>
      <rPr>
        <vertAlign val="superscript"/>
        <sz val="5"/>
        <rFont val="Arial MT"/>
        <family val="2"/>
      </rPr>
      <t xml:space="preserve">-9 </t>
    </r>
    <r>
      <rPr>
        <sz val="9"/>
        <rFont val="Arial MT"/>
        <family val="2"/>
      </rPr>
      <t>a 10</t>
    </r>
    <r>
      <rPr>
        <vertAlign val="superscript"/>
        <sz val="5"/>
        <rFont val="Arial MT"/>
        <family val="2"/>
      </rPr>
      <t>-5</t>
    </r>
    <r>
      <rPr>
        <sz val="9"/>
        <rFont val="Arial MT"/>
        <family val="2"/>
      </rPr>
      <t>(4)</t>
    </r>
  </si>
  <si>
    <t>Formación1</t>
  </si>
  <si>
    <r>
      <rPr>
        <b/>
        <sz val="9"/>
        <rFont val="Arial"/>
        <family val="2"/>
      </rPr>
      <t>Formación</t>
    </r>
    <r>
      <rPr>
        <b/>
        <sz val="9"/>
        <rFont val="Arial"/>
      </rPr>
      <t>2</t>
    </r>
  </si>
  <si>
    <r>
      <rPr>
        <b/>
        <sz val="9"/>
        <rFont val="Arial"/>
        <family val="2"/>
      </rPr>
      <t>Nro.</t>
    </r>
  </si>
  <si>
    <r>
      <rPr>
        <b/>
        <sz val="9"/>
        <rFont val="Arial"/>
        <family val="2"/>
      </rPr>
      <t>Formación Geológica</t>
    </r>
  </si>
  <si>
    <r>
      <rPr>
        <b/>
        <sz val="9"/>
        <rFont val="Arial"/>
        <family val="2"/>
      </rPr>
      <t>Control estructural</t>
    </r>
  </si>
  <si>
    <r>
      <rPr>
        <sz val="9"/>
        <rFont val="Arial MT"/>
        <family val="2"/>
      </rPr>
      <t>Batolito de la Costa</t>
    </r>
  </si>
  <si>
    <r>
      <rPr>
        <sz val="9"/>
        <rFont val="Arial MT"/>
        <family val="2"/>
      </rPr>
      <t>Gneis</t>
    </r>
  </si>
  <si>
    <r>
      <rPr>
        <sz val="9"/>
        <rFont val="Arial MT"/>
        <family val="2"/>
      </rPr>
      <t>Esporádicas fracturas</t>
    </r>
  </si>
  <si>
    <r>
      <rPr>
        <sz val="9"/>
        <rFont val="Arial MT"/>
        <family val="2"/>
      </rPr>
      <t>Acuífugo metamórfico</t>
    </r>
  </si>
  <si>
    <r>
      <rPr>
        <sz val="9"/>
        <rFont val="Arial MT"/>
        <family val="2"/>
      </rPr>
      <t>Formación Socosani</t>
    </r>
  </si>
  <si>
    <r>
      <rPr>
        <sz val="9"/>
        <rFont val="Arial MT"/>
        <family val="2"/>
      </rPr>
      <t>Calizas grises fosiliferas intercaladas con lutitas negras carbonosas fisibles</t>
    </r>
  </si>
  <si>
    <r>
      <rPr>
        <sz val="9"/>
        <rFont val="Arial MT"/>
        <family val="2"/>
      </rPr>
      <t>Acuitardo sedimentario</t>
    </r>
  </si>
  <si>
    <r>
      <rPr>
        <sz val="9"/>
        <rFont val="Arial MT"/>
        <family val="2"/>
      </rPr>
      <t>Formación Labra</t>
    </r>
  </si>
  <si>
    <r>
      <rPr>
        <sz val="9"/>
        <rFont val="Arial MT"/>
        <family val="2"/>
      </rPr>
      <t xml:space="preserve">Areniscas  cuarzosas  gris  blanquesinas  intercaladas
</t>
    </r>
    <r>
      <rPr>
        <sz val="9"/>
        <rFont val="Arial MT"/>
        <family val="2"/>
      </rPr>
      <t>con areniscas calcáreas</t>
    </r>
  </si>
  <si>
    <r>
      <rPr>
        <sz val="9"/>
        <rFont val="Arial MT"/>
        <family val="2"/>
      </rPr>
      <t>Fallas, fracturas y plegamientos</t>
    </r>
  </si>
  <si>
    <r>
      <rPr>
        <sz val="9"/>
        <rFont val="Arial MT"/>
        <family val="2"/>
      </rPr>
      <t xml:space="preserve">Acuífero fisurado
</t>
    </r>
    <r>
      <rPr>
        <sz val="9"/>
        <rFont val="Arial MT"/>
        <family val="2"/>
      </rPr>
      <t>sedimentario</t>
    </r>
  </si>
  <si>
    <r>
      <rPr>
        <sz val="9"/>
        <rFont val="Arial MT"/>
        <family val="2"/>
      </rPr>
      <t>Formación Hualhuani</t>
    </r>
  </si>
  <si>
    <r>
      <rPr>
        <sz val="9"/>
        <rFont val="Arial MT"/>
        <family val="2"/>
      </rPr>
      <t>Areniscas  cuarzosas  de  grano  fino  a  medio  con coloraciones  blanquesinas,  intercaladas  con  lutitas rojas, verdes y amarillentas</t>
    </r>
  </si>
  <si>
    <r>
      <rPr>
        <sz val="9"/>
        <rFont val="Arial MT"/>
        <family val="2"/>
      </rPr>
      <t>Formación Murco</t>
    </r>
  </si>
  <si>
    <r>
      <rPr>
        <sz val="9"/>
        <rFont val="Arial MT"/>
        <family val="2"/>
      </rPr>
      <t xml:space="preserve">Areniscas   intercaladas   con   limolitas,   lodolitas   y
</t>
    </r>
    <r>
      <rPr>
        <sz val="9"/>
        <rFont val="Arial MT"/>
        <family val="2"/>
      </rPr>
      <t>limoarcillitas de coloraciones rojizas</t>
    </r>
  </si>
  <si>
    <r>
      <rPr>
        <sz val="9"/>
        <rFont val="Arial MT"/>
        <family val="2"/>
      </rPr>
      <t>Formación Arcurquina</t>
    </r>
  </si>
  <si>
    <r>
      <rPr>
        <sz val="9"/>
        <rFont val="Arial MT"/>
        <family val="2"/>
      </rPr>
      <t>Calizas masivas de colores gris oscuras</t>
    </r>
  </si>
  <si>
    <r>
      <rPr>
        <sz val="9"/>
        <rFont val="Arial MT"/>
        <family val="2"/>
      </rPr>
      <t>Formación Seraj</t>
    </r>
  </si>
  <si>
    <r>
      <rPr>
        <sz val="9"/>
        <rFont val="Arial MT"/>
        <family val="2"/>
      </rPr>
      <t>Calizas grises, areniscas cuarzosas lutitas biluminosas</t>
    </r>
  </si>
  <si>
    <r>
      <rPr>
        <sz val="9"/>
        <rFont val="Arial MT"/>
        <family val="2"/>
      </rPr>
      <t>S.U. Tiabaya</t>
    </r>
  </si>
  <si>
    <r>
      <rPr>
        <sz val="9"/>
        <rFont val="Arial MT"/>
        <family val="2"/>
      </rPr>
      <t>Formación Ocropampa- Miembro Santa Rosa</t>
    </r>
  </si>
  <si>
    <r>
      <rPr>
        <sz val="9"/>
        <rFont val="Arial MT"/>
        <family val="2"/>
      </rPr>
      <t xml:space="preserve">Conglomerados   intercalados   con   aglomerados   y
</t>
    </r>
    <r>
      <rPr>
        <sz val="9"/>
        <rFont val="Arial MT"/>
        <family val="2"/>
      </rPr>
      <t>brechas</t>
    </r>
  </si>
  <si>
    <r>
      <rPr>
        <sz val="9"/>
        <rFont val="Arial MT"/>
        <family val="2"/>
      </rPr>
      <t>Acuitardo volcánico- sedimentario</t>
    </r>
  </si>
  <si>
    <r>
      <rPr>
        <sz val="9"/>
        <rFont val="Arial MT"/>
        <family val="2"/>
      </rPr>
      <t xml:space="preserve">Formación Ocropampa-
</t>
    </r>
    <r>
      <rPr>
        <sz val="9"/>
        <rFont val="Arial MT"/>
        <family val="2"/>
      </rPr>
      <t>Miembro Aycaje</t>
    </r>
  </si>
  <si>
    <r>
      <rPr>
        <sz val="9"/>
        <rFont val="Arial MT"/>
        <family val="2"/>
      </rPr>
      <t xml:space="preserve">Flujos    andesíticos    porfíriticos,    de    coloraciones
</t>
    </r>
    <r>
      <rPr>
        <sz val="9"/>
        <rFont val="Arial MT"/>
        <family val="2"/>
      </rPr>
      <t>grisaceas</t>
    </r>
  </si>
  <si>
    <r>
      <rPr>
        <sz val="9"/>
        <rFont val="Arial MT"/>
        <family val="2"/>
      </rPr>
      <t>Fallas, fracturas</t>
    </r>
  </si>
  <si>
    <r>
      <rPr>
        <sz val="9"/>
        <rFont val="Arial MT"/>
        <family val="2"/>
      </rPr>
      <t xml:space="preserve">Acuífero fisurado
</t>
    </r>
    <r>
      <rPr>
        <sz val="9"/>
        <rFont val="Arial MT"/>
        <family val="2"/>
      </rPr>
      <t>volcánico</t>
    </r>
  </si>
  <si>
    <r>
      <rPr>
        <sz val="9"/>
        <rFont val="Arial MT"/>
        <family val="2"/>
      </rPr>
      <t>Formación Ocropampa- Miembro Manto</t>
    </r>
  </si>
  <si>
    <r>
      <rPr>
        <sz val="9"/>
        <rFont val="Arial MT"/>
        <family val="2"/>
      </rPr>
      <t>Tobas e ignimbritas gris claras a gris amarillentas</t>
    </r>
  </si>
  <si>
    <r>
      <rPr>
        <sz val="9"/>
        <rFont val="Arial MT"/>
        <family val="2"/>
      </rPr>
      <t>Grupo Tacaza</t>
    </r>
  </si>
  <si>
    <r>
      <rPr>
        <sz val="9"/>
        <rFont val="Arial MT"/>
        <family val="2"/>
      </rPr>
      <t xml:space="preserve">Flujos andesiticos alternados con limolitas y areniscas
</t>
    </r>
    <r>
      <rPr>
        <sz val="9"/>
        <rFont val="Arial MT"/>
        <family val="2"/>
      </rPr>
      <t>gris violáceas y niveles conglomerádicos</t>
    </r>
  </si>
  <si>
    <r>
      <rPr>
        <sz val="9"/>
        <rFont val="Arial MT"/>
        <family val="2"/>
      </rPr>
      <t>Formación Sencca</t>
    </r>
  </si>
  <si>
    <r>
      <rPr>
        <sz val="9"/>
        <rFont val="Arial MT"/>
        <family val="2"/>
      </rPr>
      <t>Tobas  gris  claras  ligeramente  rosadas,  intercaladas con dacitas poco compactas</t>
    </r>
  </si>
  <si>
    <r>
      <rPr>
        <sz val="9"/>
        <rFont val="Arial MT"/>
        <family val="2"/>
      </rPr>
      <t>Grupo Barroso – Depósitos indiferenciados</t>
    </r>
  </si>
  <si>
    <r>
      <rPr>
        <sz val="9"/>
        <rFont val="Arial MT"/>
        <family val="2"/>
      </rPr>
      <t>Lavas andesíticas</t>
    </r>
  </si>
  <si>
    <r>
      <rPr>
        <sz val="9"/>
        <rFont val="Arial MT"/>
        <family val="2"/>
      </rPr>
      <t>Tobas</t>
    </r>
  </si>
  <si>
    <r>
      <rPr>
        <sz val="9"/>
        <rFont val="Arial MT"/>
        <family val="2"/>
      </rPr>
      <t>Grupo Barroso – estrato volcán Ampato</t>
    </r>
  </si>
  <si>
    <r>
      <rPr>
        <sz val="9"/>
        <rFont val="Arial MT"/>
        <family val="2"/>
      </rPr>
      <t>Tobas de cristales</t>
    </r>
  </si>
  <si>
    <r>
      <rPr>
        <sz val="9"/>
        <rFont val="Arial MT"/>
        <family val="2"/>
      </rPr>
      <t>Grupo Barroso – Caldera Cailloma</t>
    </r>
  </si>
  <si>
    <r>
      <rPr>
        <sz val="9"/>
        <rFont val="Arial MT"/>
        <family val="2"/>
      </rPr>
      <t>Flujos andesíticos afaníticos</t>
    </r>
  </si>
  <si>
    <r>
      <rPr>
        <sz val="9"/>
        <rFont val="Arial MT"/>
        <family val="2"/>
      </rPr>
      <t>Formación Colca</t>
    </r>
  </si>
  <si>
    <r>
      <rPr>
        <sz val="9"/>
        <rFont val="Arial MT"/>
        <family val="2"/>
      </rPr>
      <t>Areniscas  finamente  estratificadas  de  coloraciones blanco verdosas, en estratos intercalados con lutitas grises y calizas gris claras</t>
    </r>
  </si>
  <si>
    <r>
      <rPr>
        <sz val="9"/>
        <rFont val="Arial MT"/>
        <family val="2"/>
      </rPr>
      <t>Grupo Andahua</t>
    </r>
  </si>
  <si>
    <r>
      <rPr>
        <sz val="9"/>
        <rFont val="Arial MT"/>
        <family val="2"/>
      </rPr>
      <t xml:space="preserve">Lavas andesíticas y basálticas con texturas porfiríticas
</t>
    </r>
    <r>
      <rPr>
        <sz val="9"/>
        <rFont val="Arial MT"/>
        <family val="2"/>
      </rPr>
      <t>y coloraciones grisaceas a negro</t>
    </r>
  </si>
  <si>
    <r>
      <rPr>
        <sz val="9"/>
        <rFont val="Arial MT"/>
        <family val="2"/>
      </rPr>
      <t>-</t>
    </r>
  </si>
  <si>
    <r>
      <rPr>
        <sz val="9"/>
        <rFont val="Arial MT"/>
        <family val="2"/>
      </rPr>
      <t>Acuífero volcánico de flujos de lavas en bloques</t>
    </r>
  </si>
  <si>
    <r>
      <rPr>
        <sz val="9"/>
        <rFont val="Arial MT"/>
        <family val="2"/>
      </rPr>
      <t>Depósitos glaciares</t>
    </r>
  </si>
  <si>
    <r>
      <rPr>
        <sz val="9"/>
        <rFont val="Arial MT"/>
        <family val="2"/>
      </rPr>
      <t xml:space="preserve">Fragmentos angulosos a subangulosos de diámetros
</t>
    </r>
    <r>
      <rPr>
        <sz val="9"/>
        <rFont val="Arial MT"/>
        <family val="2"/>
      </rPr>
      <t>variables envueltos en una matriz areno-limosa</t>
    </r>
  </si>
  <si>
    <r>
      <rPr>
        <sz val="9"/>
        <rFont val="Arial MT"/>
        <family val="2"/>
      </rPr>
      <t xml:space="preserve">Acuífero poroso no
</t>
    </r>
    <r>
      <rPr>
        <sz val="9"/>
        <rFont val="Arial MT"/>
        <family val="2"/>
      </rPr>
      <t>consolidado bajo</t>
    </r>
  </si>
  <si>
    <r>
      <rPr>
        <sz val="9"/>
        <rFont val="Arial MT"/>
        <family val="2"/>
      </rPr>
      <t>Depósitos aluviales</t>
    </r>
  </si>
  <si>
    <r>
      <rPr>
        <sz val="9"/>
        <rFont val="Arial MT"/>
        <family val="2"/>
      </rPr>
      <t xml:space="preserve">Gravas   y   arenas   mal   seleccionados   en   matriz
</t>
    </r>
    <r>
      <rPr>
        <sz val="9"/>
        <rFont val="Arial MT"/>
        <family val="2"/>
      </rPr>
      <t>limoarenosa, y materiales residuales no consolidados</t>
    </r>
  </si>
  <si>
    <r>
      <rPr>
        <sz val="9"/>
        <rFont val="Arial MT"/>
        <family val="2"/>
      </rPr>
      <t>Acuífero poroso no consolidado alto</t>
    </r>
  </si>
  <si>
    <r>
      <rPr>
        <sz val="9"/>
        <rFont val="Arial MT"/>
        <family val="2"/>
      </rPr>
      <t>Q-bi</t>
    </r>
  </si>
  <si>
    <r>
      <rPr>
        <sz val="9"/>
        <rFont val="Arial MT"/>
        <family val="2"/>
      </rPr>
      <t>Depósitos biogénicos</t>
    </r>
  </si>
  <si>
    <r>
      <rPr>
        <sz val="9"/>
        <rFont val="Arial MT"/>
        <family val="2"/>
      </rPr>
      <t>Intercalación de limos, arenas y niveles orgánicos</t>
    </r>
  </si>
  <si>
    <r>
      <rPr>
        <sz val="9"/>
        <rFont val="Arial MT"/>
        <family val="2"/>
      </rPr>
      <t>Limos: 10</t>
    </r>
    <r>
      <rPr>
        <vertAlign val="superscript"/>
        <sz val="6"/>
        <rFont val="Arial MT"/>
        <family val="2"/>
      </rPr>
      <t xml:space="preserve">-3 </t>
    </r>
    <r>
      <rPr>
        <sz val="9"/>
        <rFont val="Arial MT"/>
        <family val="2"/>
      </rPr>
      <t xml:space="preserve">a 10 (2)
</t>
    </r>
    <r>
      <rPr>
        <sz val="9"/>
        <rFont val="Arial MT"/>
        <family val="2"/>
      </rPr>
      <t>Arena: 10 a 10</t>
    </r>
    <r>
      <rPr>
        <sz val="9"/>
        <rFont val="Lucida Sans Unicode"/>
        <family val="2"/>
      </rPr>
      <t xml:space="preserve">⁴ </t>
    </r>
    <r>
      <rPr>
        <sz val="9"/>
        <rFont val="Arial MT"/>
        <family val="2"/>
      </rPr>
      <t>(2), 0.01 a 1000 (4)</t>
    </r>
  </si>
  <si>
    <r>
      <rPr>
        <sz val="9"/>
        <rFont val="Arial MT"/>
        <family val="2"/>
      </rPr>
      <t xml:space="preserve">Limo: 20 a 50 (2), 34 a 61 (5)
</t>
    </r>
    <r>
      <rPr>
        <sz val="9"/>
        <rFont val="Arial MT"/>
        <family val="2"/>
      </rPr>
      <t>Arena: 30 a 40 (2), 31 a 46 (5)</t>
    </r>
  </si>
  <si>
    <r>
      <rPr>
        <sz val="9"/>
        <rFont val="Arial MT"/>
        <family val="2"/>
      </rPr>
      <t>Qh-al</t>
    </r>
  </si>
  <si>
    <r>
      <rPr>
        <sz val="9"/>
        <rFont val="Arial MT"/>
        <family val="2"/>
      </rPr>
      <t>Gravas y arenas mal seleccionados en matriz limo-arenosa, conformada por materiales residuales no consolidados que contienen clastos subangulosos a subredondeados</t>
    </r>
  </si>
  <si>
    <r>
      <rPr>
        <sz val="9"/>
        <rFont val="Arial MT"/>
        <family val="2"/>
      </rPr>
      <t>Gravas: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>6</t>
    </r>
    <r>
      <rPr>
        <sz val="9"/>
        <rFont val="Arial MT"/>
        <family val="2"/>
      </rPr>
      <t>(2), 100 a 10</t>
    </r>
    <r>
      <rPr>
        <vertAlign val="superscript"/>
        <sz val="6"/>
        <rFont val="Arial MT"/>
        <family val="2"/>
      </rPr>
      <t>5</t>
    </r>
    <r>
      <rPr>
        <sz val="9"/>
        <rFont val="Arial MT"/>
        <family val="2"/>
      </rPr>
      <t xml:space="preserve">(4)
</t>
    </r>
    <r>
      <rPr>
        <sz val="9"/>
        <rFont val="Arial MT"/>
        <family val="2"/>
      </rPr>
      <t>Arenas: 10 a 10</t>
    </r>
    <r>
      <rPr>
        <sz val="9"/>
        <rFont val="Lucida Sans Unicode"/>
        <family val="2"/>
      </rPr>
      <t xml:space="preserve">⁴ </t>
    </r>
    <r>
      <rPr>
        <sz val="9"/>
        <rFont val="Arial MT"/>
        <family val="2"/>
      </rPr>
      <t>(2), 0.01 a 1000 (4)</t>
    </r>
  </si>
  <si>
    <r>
      <rPr>
        <sz val="9"/>
        <rFont val="Arial MT"/>
        <family val="2"/>
      </rPr>
      <t xml:space="preserve">Gravas: 25 a 40 (2), 24 a 36 (5)
</t>
    </r>
    <r>
      <rPr>
        <sz val="9"/>
        <rFont val="Arial MT"/>
        <family val="2"/>
      </rPr>
      <t>Arenas: 30 a 40 (2), 31 a 46 (5)</t>
    </r>
  </si>
  <si>
    <r>
      <rPr>
        <sz val="9"/>
        <rFont val="Arial MT"/>
        <family val="2"/>
      </rPr>
      <t>Acuífero poroso no consolidado</t>
    </r>
  </si>
  <si>
    <r>
      <rPr>
        <sz val="9"/>
        <rFont val="Arial MT"/>
        <family val="2"/>
      </rPr>
      <t>Q-gl</t>
    </r>
  </si>
  <si>
    <r>
      <rPr>
        <sz val="9"/>
        <rFont val="Arial MT"/>
        <family val="2"/>
      </rPr>
      <t>Fragmentos angulosos a subangulosos de diámetros variables envueltos en una matriz areno-limosa</t>
    </r>
  </si>
  <si>
    <r>
      <rPr>
        <sz val="9"/>
        <rFont val="Arial MT"/>
        <family val="2"/>
      </rPr>
      <t>---</t>
    </r>
  </si>
  <si>
    <r>
      <rPr>
        <sz val="9"/>
        <rFont val="Arial MT"/>
        <family val="2"/>
      </rPr>
      <t>Q-qm-tr</t>
    </r>
  </si>
  <si>
    <r>
      <rPr>
        <sz val="9"/>
        <rFont val="Arial MT"/>
        <family val="2"/>
      </rPr>
      <t>Depósitos químicos</t>
    </r>
  </si>
  <si>
    <r>
      <rPr>
        <sz val="9"/>
        <rFont val="Arial MT"/>
        <family val="2"/>
      </rPr>
      <t>Depósitos de carbonatos precipitados y travertinos</t>
    </r>
  </si>
  <si>
    <r>
      <rPr>
        <sz val="9"/>
        <rFont val="Arial MT"/>
        <family val="2"/>
      </rPr>
      <t>Qh-an</t>
    </r>
  </si>
  <si>
    <r>
      <rPr>
        <sz val="9"/>
        <rFont val="Arial MT"/>
        <family val="2"/>
      </rPr>
      <t>Lavas andesíticas y basálticas con texturas porfiríticas, presentan coloraciones grisáceas a negro</t>
    </r>
  </si>
  <si>
    <r>
      <rPr>
        <sz val="9"/>
        <rFont val="Arial MT"/>
        <family val="2"/>
      </rPr>
      <t>Lavas andesíticas: 0.2782 a 0.3153 (11)</t>
    </r>
  </si>
  <si>
    <r>
      <rPr>
        <sz val="9"/>
        <rFont val="Arial MT"/>
        <family val="2"/>
      </rPr>
      <t>Lavas andesíticas: 5 a 20 (11)</t>
    </r>
  </si>
  <si>
    <r>
      <rPr>
        <sz val="9"/>
        <rFont val="Arial MT"/>
        <family val="2"/>
      </rPr>
      <t>Acuífero de flujos de lavas en bloques</t>
    </r>
  </si>
  <si>
    <r>
      <rPr>
        <sz val="9"/>
        <rFont val="Arial MT"/>
        <family val="2"/>
      </rPr>
      <t>Qp-al</t>
    </r>
  </si>
  <si>
    <r>
      <rPr>
        <sz val="9"/>
        <rFont val="Arial MT"/>
        <family val="2"/>
      </rPr>
      <t>Depósito aluvial</t>
    </r>
  </si>
  <si>
    <r>
      <rPr>
        <sz val="9"/>
        <rFont val="Arial MT"/>
        <family val="2"/>
      </rPr>
      <t>Gravas y arenas mal seleccionados en matriz limo-arenosa, contiene clastos subangulosos a subredondeados</t>
    </r>
  </si>
  <si>
    <r>
      <rPr>
        <sz val="9"/>
        <rFont val="Arial MT"/>
        <family val="2"/>
      </rPr>
      <t>Gravas: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6 </t>
    </r>
    <r>
      <rPr>
        <sz val="9"/>
        <rFont val="Arial MT"/>
        <family val="2"/>
      </rPr>
      <t>(2), 100 a 10</t>
    </r>
    <r>
      <rPr>
        <vertAlign val="superscript"/>
        <sz val="6"/>
        <rFont val="Arial MT"/>
        <family val="2"/>
      </rPr>
      <t xml:space="preserve">5 </t>
    </r>
    <r>
      <rPr>
        <sz val="9"/>
        <rFont val="Arial MT"/>
        <family val="2"/>
      </rPr>
      <t xml:space="preserve">(4)
</t>
    </r>
    <r>
      <rPr>
        <sz val="9"/>
        <rFont val="Arial MT"/>
        <family val="2"/>
      </rPr>
      <t>Arenas: 10 a 10</t>
    </r>
    <r>
      <rPr>
        <sz val="9"/>
        <rFont val="Lucida Sans Unicode"/>
        <family val="2"/>
      </rPr>
      <t xml:space="preserve">⁴ </t>
    </r>
    <r>
      <rPr>
        <sz val="9"/>
        <rFont val="Arial MT"/>
        <family val="2"/>
      </rPr>
      <t>(2), 0.01 a 1000 (4)</t>
    </r>
  </si>
  <si>
    <r>
      <rPr>
        <sz val="9"/>
        <rFont val="Arial MT"/>
        <family val="2"/>
      </rPr>
      <t>Qp-col</t>
    </r>
  </si>
  <si>
    <r>
      <rPr>
        <sz val="9"/>
        <rFont val="Arial MT"/>
        <family val="2"/>
      </rPr>
      <t>Areniscas finamente estratificadas de coloraciones blanco-verdosas, presentan estratos intercalados con lutitas grises y calizas grises claras</t>
    </r>
  </si>
  <si>
    <r>
      <rPr>
        <sz val="9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 xml:space="preserve">(2)
</t>
    </r>
    <r>
      <rPr>
        <sz val="9"/>
        <rFont val="Arial MT"/>
        <family val="2"/>
      </rPr>
      <t>Lutitas: 3.89*10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>¹</t>
    </r>
    <r>
      <rPr>
        <sz val="9"/>
        <rFont val="Lucida Sans Unicode"/>
        <family val="2"/>
      </rPr>
      <t xml:space="preserve">⁴ </t>
    </r>
    <r>
      <rPr>
        <sz val="9"/>
        <rFont val="Arial MT"/>
        <family val="2"/>
      </rPr>
      <t xml:space="preserve">(8)
</t>
    </r>
    <r>
      <rPr>
        <sz val="9"/>
        <rFont val="Arial MT"/>
        <family val="2"/>
      </rPr>
      <t>Calizas: 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>² a 10 (2)</t>
    </r>
  </si>
  <si>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 xml:space="preserve">Lutitas: 0 a 10 (5), 15 (7)
</t>
    </r>
    <r>
      <rPr>
        <sz val="9"/>
        <rFont val="Arial MT"/>
        <family val="2"/>
      </rPr>
      <t>Calizas: 1 a 10 (2), 0 a 40 (5)</t>
    </r>
  </si>
  <si>
    <r>
      <rPr>
        <sz val="9"/>
        <rFont val="Arial MT"/>
        <family val="2"/>
      </rPr>
      <t>Acuífero fisurado sedimentario</t>
    </r>
  </si>
  <si>
    <r>
      <rPr>
        <sz val="9"/>
        <rFont val="Arial MT"/>
        <family val="2"/>
      </rPr>
      <t>Qp-pu</t>
    </r>
  </si>
  <si>
    <r>
      <rPr>
        <sz val="9"/>
        <rFont val="Arial MT"/>
        <family val="2"/>
      </rPr>
      <t>Formación Pusa</t>
    </r>
  </si>
  <si>
    <r>
      <rPr>
        <sz val="9"/>
        <rFont val="Arial MT"/>
        <family val="2"/>
      </rPr>
      <t>Intercalación de limolitas y sedimentos volcanoclásticos</t>
    </r>
  </si>
  <si>
    <r>
      <rPr>
        <sz val="9"/>
        <rFont val="Arial MT"/>
        <family val="2"/>
      </rPr>
      <t>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(6)</t>
    </r>
  </si>
  <si>
    <r>
      <rPr>
        <sz val="9"/>
        <rFont val="Arial MT"/>
        <family val="2"/>
      </rPr>
      <t>Limolitas: 21 a 41 (5)</t>
    </r>
  </si>
  <si>
    <r>
      <rPr>
        <sz val="9"/>
        <rFont val="Arial MT"/>
        <family val="2"/>
      </rPr>
      <t>Acuitardo volcánico-sedimentario</t>
    </r>
  </si>
  <si>
    <r>
      <rPr>
        <sz val="9"/>
        <rFont val="Arial MT"/>
        <family val="2"/>
      </rPr>
      <t>Q-br1</t>
    </r>
  </si>
  <si>
    <r>
      <rPr>
        <sz val="9"/>
        <rFont val="Arial MT"/>
        <family val="2"/>
      </rPr>
      <t>Grupo Barroso</t>
    </r>
  </si>
  <si>
    <r>
      <rPr>
        <sz val="9"/>
        <rFont val="Arial MT"/>
        <family val="2"/>
      </rPr>
      <t>Tobas de cristales, flujos piroclásticos y cenizas volcánicas</t>
    </r>
  </si>
  <si>
    <r>
      <rPr>
        <sz val="9"/>
        <rFont val="Arial MT"/>
        <family val="2"/>
      </rPr>
      <t xml:space="preserve">Tobas: 0.095 a 0.164
</t>
    </r>
    <r>
      <rPr>
        <sz val="9"/>
        <rFont val="Arial MT"/>
        <family val="2"/>
      </rPr>
      <t>Flujos piroclásticos: 0.083</t>
    </r>
  </si>
  <si>
    <r>
      <rPr>
        <sz val="9"/>
        <rFont val="Arial MT"/>
        <family val="2"/>
      </rPr>
      <t xml:space="preserve">Tobas: 40 (3)
</t>
    </r>
    <r>
      <rPr>
        <sz val="9"/>
        <rFont val="Arial MT"/>
        <family val="2"/>
      </rPr>
      <t>Flujos piroclásticos: 4 a 60 (12)</t>
    </r>
  </si>
  <si>
    <r>
      <rPr>
        <sz val="9"/>
        <rFont val="Arial MT"/>
        <family val="2"/>
      </rPr>
      <t>Q-br2</t>
    </r>
  </si>
  <si>
    <r>
      <rPr>
        <sz val="9"/>
        <rFont val="Arial MT"/>
        <family val="2"/>
      </rPr>
      <t>Lavas andesíticas porfiríticas vesiculares, andesíticas basálticas y domos andesíticos</t>
    </r>
  </si>
  <si>
    <r>
      <rPr>
        <sz val="9"/>
        <rFont val="Arial MT"/>
        <family val="2"/>
      </rPr>
      <t>Lavas andesíticas: 0.098 a 0.232</t>
    </r>
  </si>
  <si>
    <r>
      <rPr>
        <sz val="9"/>
        <rFont val="Arial MT"/>
        <family val="2"/>
      </rPr>
      <t>N-br1</t>
    </r>
  </si>
  <si>
    <r>
      <rPr>
        <sz val="9"/>
        <rFont val="Arial MT"/>
        <family val="2"/>
      </rPr>
      <t>Tobas soldadas alternadas con tobas de cristales, domos, flujos piroclásticos, ignimbritas y cenizas</t>
    </r>
  </si>
  <si>
    <r>
      <rPr>
        <sz val="9"/>
        <rFont val="Arial MT"/>
        <family val="2"/>
      </rPr>
      <t>N-br2</t>
    </r>
  </si>
  <si>
    <r>
      <rPr>
        <sz val="9"/>
        <rFont val="Arial MT"/>
        <family val="2"/>
      </rPr>
      <t>Flujos de lava intercalados con andesitas afaníticas, dacitas, riodacitas, traquiandesitas y domos</t>
    </r>
  </si>
  <si>
    <r>
      <rPr>
        <sz val="9"/>
        <rFont val="Arial MT"/>
        <family val="2"/>
      </rPr>
      <t>N-co</t>
    </r>
  </si>
  <si>
    <r>
      <rPr>
        <sz val="9"/>
        <rFont val="Arial MT"/>
        <family val="2"/>
      </rPr>
      <t>Formación Confital</t>
    </r>
  </si>
  <si>
    <r>
      <rPr>
        <sz val="9"/>
        <rFont val="Arial MT"/>
        <family val="2"/>
      </rPr>
      <t>Toba de cristales soldado con fenos de plagioclasa, biotita con matriz afanítica</t>
    </r>
  </si>
  <si>
    <r>
      <rPr>
        <sz val="9"/>
        <rFont val="Arial MT"/>
        <family val="2"/>
      </rPr>
      <t>Tobas: 9.6*10</t>
    </r>
    <r>
      <rPr>
        <vertAlign val="superscript"/>
        <sz val="6"/>
        <rFont val="Arial MT"/>
        <family val="2"/>
      </rPr>
      <t xml:space="preserve">-3 </t>
    </r>
    <r>
      <rPr>
        <sz val="9"/>
        <rFont val="Arial MT"/>
        <family val="2"/>
      </rPr>
      <t>(3)</t>
    </r>
  </si>
  <si>
    <r>
      <rPr>
        <sz val="9"/>
        <rFont val="Arial MT"/>
        <family val="2"/>
      </rPr>
      <t>Tobas: 40 (3)</t>
    </r>
  </si>
  <si>
    <r>
      <rPr>
        <sz val="9"/>
        <rFont val="Arial MT"/>
        <family val="2"/>
      </rPr>
      <t>Acuífero volcánico</t>
    </r>
  </si>
  <si>
    <r>
      <rPr>
        <sz val="9"/>
        <rFont val="Arial MT"/>
        <family val="2"/>
      </rPr>
      <t>Np-ar</t>
    </r>
  </si>
  <si>
    <r>
      <rPr>
        <sz val="9"/>
        <rFont val="Arial MT"/>
        <family val="2"/>
      </rPr>
      <t>Formación Arma</t>
    </r>
  </si>
  <si>
    <r>
      <rPr>
        <sz val="9"/>
        <rFont val="Arial MT"/>
        <family val="2"/>
      </rPr>
      <t>Tobas grises claras, intercaladas con dacitas poco compactas</t>
    </r>
  </si>
  <si>
    <r>
      <rPr>
        <sz val="9"/>
        <rFont val="Arial MT"/>
        <family val="2"/>
      </rPr>
      <t>Np-mi</t>
    </r>
  </si>
  <si>
    <r>
      <rPr>
        <sz val="9"/>
        <rFont val="Arial MT"/>
        <family val="2"/>
      </rPr>
      <t>Formación Millo</t>
    </r>
  </si>
  <si>
    <r>
      <rPr>
        <sz val="9"/>
        <rFont val="Arial MT"/>
        <family val="2"/>
      </rPr>
      <t>Conglomerados, areniscas y limolitas poco consolidadas intercaladas con tobas retrabajadas</t>
    </r>
  </si>
  <si>
    <r>
      <rPr>
        <sz val="9"/>
        <rFont val="Arial MT"/>
        <family val="2"/>
      </rPr>
      <t>Conglomerados: 10</t>
    </r>
    <r>
      <rPr>
        <vertAlign val="superscript"/>
        <sz val="6"/>
        <rFont val="Arial MT"/>
        <family val="2"/>
      </rPr>
      <t xml:space="preserve">-4 </t>
    </r>
    <r>
      <rPr>
        <sz val="9"/>
        <rFont val="Arial MT"/>
        <family val="2"/>
      </rPr>
      <t xml:space="preserve">a 1 (2)
</t>
    </r>
    <r>
      <rPr>
        <sz val="9"/>
        <rFont val="Arial MT"/>
        <family val="2"/>
      </rPr>
      <t>Areniscas: 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 (4), 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>² a 10² (2) 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 xml:space="preserve">(6)
</t>
    </r>
    <r>
      <rPr>
        <sz val="9"/>
        <rFont val="Arial MT"/>
        <family val="2"/>
      </rPr>
      <t>Tobas: 9.6*10-3 (3)</t>
    </r>
  </si>
  <si>
    <r>
      <rPr>
        <sz val="9"/>
        <rFont val="Arial MT"/>
        <family val="2"/>
      </rPr>
      <t xml:space="preserve">Conglomerados: 5 a 25 (2)
</t>
    </r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 xml:space="preserve">Limolitas: 21 a 41 (5)
</t>
    </r>
    <r>
      <rPr>
        <sz val="9"/>
        <rFont val="Arial MT"/>
        <family val="2"/>
      </rPr>
      <t>Tobas: 40 (3)</t>
    </r>
  </si>
  <si>
    <r>
      <rPr>
        <sz val="9"/>
        <rFont val="Arial MT"/>
        <family val="2"/>
      </rPr>
      <t>Acuífero sedimentario</t>
    </r>
  </si>
  <si>
    <r>
      <rPr>
        <sz val="9"/>
        <rFont val="Arial MT"/>
        <family val="2"/>
      </rPr>
      <t>Np-se</t>
    </r>
  </si>
  <si>
    <r>
      <rPr>
        <sz val="9"/>
        <rFont val="Arial MT"/>
        <family val="2"/>
      </rPr>
      <t>Tobas grises claras ligeramente rosadas, intercalados con dacitas poco compactas</t>
    </r>
  </si>
  <si>
    <r>
      <rPr>
        <sz val="9"/>
        <rFont val="Arial MT"/>
        <family val="2"/>
      </rPr>
      <t>Nm-pi</t>
    </r>
  </si>
  <si>
    <r>
      <rPr>
        <sz val="9"/>
        <rFont val="Arial MT"/>
        <family val="2"/>
      </rPr>
      <t>Formación Pisco</t>
    </r>
  </si>
  <si>
    <r>
      <rPr>
        <sz val="9"/>
        <rFont val="Arial MT"/>
        <family val="2"/>
      </rPr>
      <t>Intercalaciones de areniscas tobáceas poco consolidadas</t>
    </r>
  </si>
  <si>
    <r>
      <rPr>
        <sz val="9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"/>
        <rFont val="Arial MT"/>
        <family val="2"/>
      </rPr>
      <t>a 1 (4), 10</t>
    </r>
    <r>
      <rPr>
        <vertAlign val="superscript"/>
        <sz val="6"/>
        <rFont val="Arial MT"/>
        <family val="2"/>
      </rPr>
      <t xml:space="preserve">-2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>(2)</t>
    </r>
  </si>
  <si>
    <r>
      <rPr>
        <sz val="9"/>
        <rFont val="Arial MT"/>
        <family val="2"/>
      </rPr>
      <t>Areniscas: 5 a 20 (2)</t>
    </r>
  </si>
  <si>
    <r>
      <rPr>
        <sz val="9"/>
        <rFont val="Arial MT"/>
        <family val="2"/>
      </rPr>
      <t>Nm-ca</t>
    </r>
  </si>
  <si>
    <r>
      <rPr>
        <sz val="9"/>
        <rFont val="Arial MT"/>
        <family val="2"/>
      </rPr>
      <t>Formación Capillune</t>
    </r>
  </si>
  <si>
    <r>
      <rPr>
        <sz val="9"/>
        <rFont val="Arial MT"/>
        <family val="2"/>
      </rPr>
      <t>Areniscas tobáceas alternadas con tobas retrabajadas, limoarcillitas y conglomerados</t>
    </r>
  </si>
  <si>
    <r>
      <rPr>
        <sz val="9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 xml:space="preserve">(2)
</t>
    </r>
    <r>
      <rPr>
        <sz val="9"/>
        <rFont val="Arial MT"/>
        <family val="2"/>
      </rPr>
      <t xml:space="preserve">Tobas: 9.6*10-3 (3)
</t>
    </r>
    <r>
      <rPr>
        <sz val="9"/>
        <rFont val="Arial MT"/>
        <family val="2"/>
      </rPr>
      <t>Limo-arcillitas: 6*10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 xml:space="preserve">³ (9)
</t>
    </r>
    <r>
      <rPr>
        <sz val="9"/>
        <rFont val="Arial MT"/>
        <family val="2"/>
      </rPr>
      <t>Conglomerados: 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a 1 (2)</t>
    </r>
  </si>
  <si>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 xml:space="preserve">Tobas: 40 (3)
</t>
    </r>
    <r>
      <rPr>
        <sz val="9"/>
        <rFont val="Arial MT"/>
        <family val="2"/>
      </rPr>
      <t xml:space="preserve">Limo-arcillitas: 34 (9)
</t>
    </r>
    <r>
      <rPr>
        <sz val="9"/>
        <rFont val="Arial MT"/>
        <family val="2"/>
      </rPr>
      <t>Conglomerados: 5 a 25 (2)</t>
    </r>
  </si>
  <si>
    <r>
      <rPr>
        <sz val="9"/>
        <rFont val="Arial MT"/>
        <family val="2"/>
      </rPr>
      <t>Acuífero volcánico-sedimentario</t>
    </r>
  </si>
  <si>
    <r>
      <rPr>
        <sz val="9"/>
        <rFont val="Arial MT"/>
        <family val="2"/>
      </rPr>
      <t>Nm-si</t>
    </r>
  </si>
  <si>
    <r>
      <rPr>
        <sz val="9"/>
        <rFont val="Arial MT"/>
        <family val="2"/>
      </rPr>
      <t>Formación Sillapaca</t>
    </r>
  </si>
  <si>
    <r>
      <rPr>
        <sz val="9"/>
        <rFont val="Arial MT"/>
        <family val="2"/>
      </rPr>
      <t>Aglomerados volcánicos alternados con flujos andesíticos</t>
    </r>
  </si>
  <si>
    <r>
      <rPr>
        <sz val="9"/>
        <rFont val="Arial MT"/>
        <family val="2"/>
      </rPr>
      <t>Lavas andesíticas: 0.034</t>
    </r>
  </si>
  <si>
    <r>
      <rPr>
        <sz val="9"/>
        <rFont val="Arial MT"/>
        <family val="2"/>
      </rPr>
      <t>Nm-p</t>
    </r>
  </si>
  <si>
    <r>
      <rPr>
        <sz val="9"/>
        <rFont val="Arial MT"/>
        <family val="2"/>
      </rPr>
      <t>Formación Palca</t>
    </r>
  </si>
  <si>
    <r>
      <rPr>
        <sz val="9"/>
        <rFont val="Arial MT"/>
        <family val="2"/>
      </rPr>
      <t>Ignimbritas intercaladas con sedimentos arenosos, limolitas, areniscas tobáceas, conglomerados</t>
    </r>
  </si>
  <si>
    <r>
      <rPr>
        <sz val="9"/>
        <rFont val="Arial MT"/>
        <family val="2"/>
      </rPr>
      <t>Ignimbritas: 0.060 a 0.177 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(6) Areniscas: 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 (4),10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 xml:space="preserve">² a 10² (2)
</t>
    </r>
    <r>
      <rPr>
        <sz val="9"/>
        <rFont val="Arial MT"/>
        <family val="2"/>
      </rPr>
      <t>Conglomerados: 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a 1 (2)</t>
    </r>
  </si>
  <si>
    <r>
      <rPr>
        <sz val="9"/>
        <rFont val="Arial MT"/>
        <family val="2"/>
      </rPr>
      <t xml:space="preserve">Limolitas: 21 a 41 (5)
</t>
    </r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>Conglomerados: 5 a 25 (2)</t>
    </r>
  </si>
  <si>
    <r>
      <rPr>
        <sz val="9"/>
        <rFont val="Arial MT"/>
        <family val="2"/>
      </rPr>
      <t>Nm-ma</t>
    </r>
  </si>
  <si>
    <r>
      <rPr>
        <sz val="9"/>
        <rFont val="Arial MT"/>
        <family val="2"/>
      </rPr>
      <t>Grupo Maure</t>
    </r>
  </si>
  <si>
    <r>
      <rPr>
        <sz val="9"/>
        <rFont val="Arial MT"/>
        <family val="2"/>
      </rPr>
      <t>Limolitas laminadas tobacéas, alternadas con tobas retrabajadas, areniscas tobáceas y conglomerados</t>
    </r>
  </si>
  <si>
    <r>
      <rPr>
        <sz val="9"/>
        <rFont val="Arial MT"/>
        <family val="2"/>
      </rPr>
      <t>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 xml:space="preserve">(6) Tobas: 0.087
</t>
    </r>
    <r>
      <rPr>
        <sz val="9"/>
        <rFont val="Arial MT"/>
        <family val="2"/>
      </rPr>
      <t>Areniscas: 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 (4),10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 xml:space="preserve">² a 10² (2)
</t>
    </r>
    <r>
      <rPr>
        <sz val="9"/>
        <rFont val="Arial MT"/>
        <family val="2"/>
      </rPr>
      <t>Conglomerados: 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a 1 (2)</t>
    </r>
  </si>
  <si>
    <r>
      <rPr>
        <sz val="9"/>
        <rFont val="Arial MT"/>
        <family val="2"/>
      </rPr>
      <t xml:space="preserve">Limolitas: 21 a 41 (5)
</t>
    </r>
    <r>
      <rPr>
        <sz val="9"/>
        <rFont val="Arial MT"/>
        <family val="2"/>
      </rPr>
      <t xml:space="preserve">Tobas: 40 (3)
</t>
    </r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>Conglomerados: 5 a 25 (2)</t>
    </r>
  </si>
  <si>
    <r>
      <rPr>
        <sz val="9"/>
        <rFont val="Arial MT"/>
        <family val="2"/>
      </rPr>
      <t>Nm-ma/i</t>
    </r>
  </si>
  <si>
    <r>
      <rPr>
        <sz val="9"/>
        <rFont val="Arial MT"/>
        <family val="2"/>
      </rPr>
      <t>Areniscas tobáceas grises a verdosas interestratificadas con lodolitas abigarradas y conglomerados mal clasificados, presentan niveles de calizas laminares</t>
    </r>
  </si>
  <si>
    <r>
      <rPr>
        <sz val="9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 xml:space="preserve">(2)
</t>
    </r>
    <r>
      <rPr>
        <sz val="9"/>
        <rFont val="Arial MT"/>
        <family val="2"/>
      </rPr>
      <t>Conglomerados: 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 xml:space="preserve">a 1 (2)
</t>
    </r>
    <r>
      <rPr>
        <sz val="9"/>
        <rFont val="Arial MT"/>
        <family val="2"/>
      </rPr>
      <t>Calizas: 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>² a 10 (2)</t>
    </r>
  </si>
  <si>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 xml:space="preserve">Conglomerados: 5 a 25 (2)
</t>
    </r>
    <r>
      <rPr>
        <sz val="9"/>
        <rFont val="Arial MT"/>
        <family val="2"/>
      </rPr>
      <t>Calizas: 1 a 10 (2), 0 a 40 (5)</t>
    </r>
  </si>
  <si>
    <r>
      <rPr>
        <sz val="9"/>
        <rFont val="Arial MT"/>
        <family val="2"/>
      </rPr>
      <t>Nm-cam</t>
    </r>
  </si>
  <si>
    <r>
      <rPr>
        <sz val="9"/>
        <rFont val="Arial MT"/>
        <family val="2"/>
      </rPr>
      <t>Formación Camaná</t>
    </r>
  </si>
  <si>
    <r>
      <rPr>
        <sz val="9"/>
        <rFont val="Arial MT"/>
        <family val="2"/>
      </rPr>
      <t>Areniscas intercaladas con limolitas, arcillas calcáreas y lentes de coglomerados y coquinas</t>
    </r>
  </si>
  <si>
    <r>
      <rPr>
        <sz val="9"/>
        <rFont val="Arial MT"/>
        <family val="2"/>
      </rPr>
      <t>Areniscas: 10</t>
    </r>
    <r>
      <rPr>
        <vertAlign val="superscript"/>
        <sz val="6"/>
        <rFont val="Arial MT"/>
        <family val="2"/>
      </rPr>
      <t xml:space="preserve">-5 </t>
    </r>
    <r>
      <rPr>
        <sz val="9"/>
        <rFont val="Arial MT"/>
        <family val="2"/>
      </rPr>
      <t>a 1 (4),10</t>
    </r>
    <r>
      <rPr>
        <vertAlign val="superscript"/>
        <sz val="6"/>
        <rFont val="Arial MT"/>
        <family val="2"/>
      </rPr>
      <t xml:space="preserve">-2 </t>
    </r>
    <r>
      <rPr>
        <sz val="9"/>
        <rFont val="Arial MT"/>
        <family val="2"/>
      </rPr>
      <t>a 10</t>
    </r>
    <r>
      <rPr>
        <vertAlign val="superscript"/>
        <sz val="6"/>
        <rFont val="Arial MT"/>
        <family val="2"/>
      </rPr>
      <t xml:space="preserve">2 </t>
    </r>
    <r>
      <rPr>
        <sz val="9"/>
        <rFont val="Arial MT"/>
        <family val="2"/>
      </rPr>
      <t>(2) 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 xml:space="preserve">(6)
</t>
    </r>
    <r>
      <rPr>
        <sz val="9"/>
        <rFont val="Arial MT"/>
        <family val="2"/>
      </rPr>
      <t>Conglomerados: 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a 1 (2)</t>
    </r>
  </si>
  <si>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 xml:space="preserve">Limolitas: 21 a 41 (5) Conglomerados:
</t>
    </r>
    <r>
      <rPr>
        <sz val="9"/>
        <rFont val="Arial MT"/>
        <family val="2"/>
      </rPr>
      <t>5 a 25 (2)</t>
    </r>
  </si>
  <si>
    <r>
      <rPr>
        <sz val="9"/>
        <rFont val="Arial MT"/>
        <family val="2"/>
      </rPr>
      <t>Nm-al</t>
    </r>
  </si>
  <si>
    <r>
      <rPr>
        <sz val="9"/>
        <rFont val="Arial MT"/>
        <family val="2"/>
      </rPr>
      <t>Formación Alpabamba</t>
    </r>
  </si>
  <si>
    <r>
      <rPr>
        <sz val="9"/>
        <rFont val="Arial MT"/>
        <family val="2"/>
      </rPr>
      <t>Tobas dacíticas a riodacíticas</t>
    </r>
  </si>
  <si>
    <r>
      <rPr>
        <sz val="9"/>
        <rFont val="Arial MT"/>
        <family val="2"/>
      </rPr>
      <t>Nm-ich</t>
    </r>
  </si>
  <si>
    <r>
      <rPr>
        <sz val="9"/>
        <rFont val="Arial MT"/>
        <family val="2"/>
      </rPr>
      <t>Formación Ichicollo</t>
    </r>
  </si>
  <si>
    <r>
      <rPr>
        <sz val="9"/>
        <rFont val="Arial MT"/>
        <family val="2"/>
      </rPr>
      <t>Tobas ignimbritas, gris rosadas y tobas retrabajadas, areniscas tobáceas</t>
    </r>
  </si>
  <si>
    <r>
      <rPr>
        <sz val="9"/>
        <rFont val="Arial MT"/>
        <family val="2"/>
      </rPr>
      <t>PN-m</t>
    </r>
  </si>
  <si>
    <r>
      <rPr>
        <sz val="9"/>
        <rFont val="Arial MT"/>
        <family val="2"/>
      </rPr>
      <t>Formación Moquegua</t>
    </r>
  </si>
  <si>
    <r>
      <rPr>
        <sz val="9"/>
        <rFont val="Arial MT"/>
        <family val="2"/>
      </rPr>
      <t>Conglomerados alternados con areniscas tobáceas y limolitas grises</t>
    </r>
  </si>
  <si>
    <r>
      <rPr>
        <sz val="9"/>
        <rFont val="Arial MT"/>
        <family val="2"/>
      </rPr>
      <t>Conglomerados: 10</t>
    </r>
    <r>
      <rPr>
        <vertAlign val="superscript"/>
        <sz val="6"/>
        <rFont val="Arial MT"/>
        <family val="2"/>
      </rPr>
      <t xml:space="preserve">-4 </t>
    </r>
    <r>
      <rPr>
        <sz val="9"/>
        <rFont val="Arial MT"/>
        <family val="2"/>
      </rPr>
      <t xml:space="preserve">a 1 (2)
</t>
    </r>
    <r>
      <rPr>
        <sz val="9"/>
        <rFont val="Arial MT"/>
        <family val="2"/>
      </rPr>
      <t xml:space="preserve">Areniscas: 0.114
</t>
    </r>
    <r>
      <rPr>
        <sz val="9"/>
        <rFont val="Arial MT"/>
        <family val="2"/>
      </rPr>
      <t>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>(6)</t>
    </r>
  </si>
  <si>
    <r>
      <rPr>
        <sz val="9"/>
        <rFont val="Arial MT"/>
        <family val="2"/>
      </rPr>
      <t xml:space="preserve">Conglomerados: 5 a 25 (2)
</t>
    </r>
    <r>
      <rPr>
        <sz val="9"/>
        <rFont val="Arial MT"/>
        <family val="2"/>
      </rPr>
      <t xml:space="preserve">Areniscas: 5 a 20 (2)
</t>
    </r>
    <r>
      <rPr>
        <sz val="9"/>
        <rFont val="Arial MT"/>
        <family val="2"/>
      </rPr>
      <t>Limolitas: 21 a 41 (5)</t>
    </r>
  </si>
  <si>
    <r>
      <rPr>
        <sz val="9"/>
        <rFont val="Arial MT"/>
        <family val="2"/>
      </rPr>
      <t>PN-t</t>
    </r>
  </si>
  <si>
    <r>
      <rPr>
        <sz val="9"/>
        <rFont val="Arial MT"/>
        <family val="2"/>
      </rPr>
      <t>Flujos andesíticos alternados con limolitas y areniscas grises violáceas y niveles conglomerádicos</t>
    </r>
  </si>
  <si>
    <r>
      <rPr>
        <sz val="9"/>
        <rFont val="Arial MT"/>
        <family val="2"/>
      </rPr>
      <t>Lavas andesíticas: 0.131 Limolitas: 8.64*10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12.09*10</t>
    </r>
    <r>
      <rPr>
        <sz val="9"/>
        <rFont val="Lucida Sans Unicode"/>
        <family val="2"/>
      </rPr>
      <t xml:space="preserve">⁻⁴ </t>
    </r>
    <r>
      <rPr>
        <sz val="9"/>
        <rFont val="Arial MT"/>
        <family val="2"/>
      </rPr>
      <t xml:space="preserve">(6)
</t>
    </r>
    <r>
      <rPr>
        <sz val="9"/>
        <rFont val="Arial MT"/>
        <family val="2"/>
      </rPr>
      <t>Areniscas: 10</t>
    </r>
    <r>
      <rPr>
        <sz val="9"/>
        <rFont val="Lucida Sans Unicode"/>
        <family val="2"/>
      </rPr>
      <t xml:space="preserve">⁻⁵ </t>
    </r>
    <r>
      <rPr>
        <sz val="9"/>
        <rFont val="Arial MT"/>
        <family val="2"/>
      </rPr>
      <t>a 1 (4), 10</t>
    </r>
    <r>
      <rPr>
        <sz val="9"/>
        <rFont val="Lucida Sans Unicode"/>
        <family val="2"/>
      </rPr>
      <t>⁻</t>
    </r>
    <r>
      <rPr>
        <sz val="9"/>
        <rFont val="Arial MT"/>
        <family val="2"/>
      </rPr>
      <t>² a 10² (2)</t>
    </r>
  </si>
  <si>
    <r>
      <rPr>
        <sz val="9"/>
        <rFont val="Arial MT"/>
        <family val="2"/>
      </rPr>
      <t xml:space="preserve">Lavas andesíticas: 5 a 20 (11)
</t>
    </r>
    <r>
      <rPr>
        <sz val="9"/>
        <rFont val="Arial MT"/>
        <family val="2"/>
      </rPr>
      <t xml:space="preserve">Limolitas: 21 a 41 (5)
</t>
    </r>
    <r>
      <rPr>
        <sz val="9"/>
        <rFont val="Arial MT"/>
        <family val="2"/>
      </rPr>
      <t>Areniscas: 5 a 20 (2)</t>
    </r>
  </si>
  <si>
    <t>unique1</t>
  </si>
  <si>
    <t>range1</t>
  </si>
  <si>
    <t>range2</t>
  </si>
  <si>
    <t>range3</t>
  </si>
  <si>
    <t>range4</t>
  </si>
  <si>
    <t>range5</t>
  </si>
  <si>
    <r>
      <t>Riolita: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</si>
  <si>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Dacita: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</si>
  <si>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Andesita: 0.2782 a 0.3153 (11)</t>
    </r>
  </si>
  <si>
    <r>
      <rPr>
        <sz val="10"/>
        <rFont val="Arial MT"/>
        <family val="2"/>
      </rPr>
      <t>Riodacita: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</si>
  <si>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Riolita: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</si>
  <si>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Diorita: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</si>
  <si>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Granito:10</t>
    </r>
    <r>
      <rPr>
        <vertAlign val="superscript"/>
        <sz val="10"/>
        <rFont val="Arial MT"/>
        <family val="2"/>
      </rPr>
      <t xml:space="preserve">-7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>-3</t>
    </r>
    <r>
      <rPr>
        <sz val="10"/>
        <rFont val="Arial MT"/>
        <family val="2"/>
      </rPr>
      <t>(2); 0.3 a 5 (4)</t>
    </r>
  </si>
  <si>
    <r>
      <rPr>
        <sz val="10"/>
        <rFont val="Arial MT"/>
        <family val="2"/>
      </rPr>
      <t>Tonalita: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</si>
  <si>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r>
      <rPr>
        <sz val="10"/>
        <rFont val="Arial MT"/>
        <family val="2"/>
      </rPr>
      <t>Granodiorita:10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a 1 (4), 6.9*10</t>
    </r>
    <r>
      <rPr>
        <vertAlign val="superscript"/>
        <sz val="10"/>
        <rFont val="Arial MT"/>
        <family val="2"/>
      </rPr>
      <t>-4</t>
    </r>
    <r>
      <rPr>
        <sz val="10"/>
        <rFont val="Arial MT"/>
        <family val="2"/>
      </rPr>
      <t>a
2.6*10</t>
    </r>
    <r>
      <rPr>
        <vertAlign val="superscript"/>
        <sz val="10"/>
        <rFont val="Arial MT"/>
        <family val="2"/>
      </rPr>
      <t xml:space="preserve">-3 </t>
    </r>
    <r>
      <rPr>
        <sz val="10"/>
        <rFont val="Arial MT"/>
        <family val="2"/>
      </rPr>
      <t>(6)</t>
    </r>
  </si>
  <si>
    <r>
      <rPr>
        <sz val="10"/>
        <rFont val="Arial MT"/>
        <family val="2"/>
      </rPr>
      <t>Granito:10</t>
    </r>
    <r>
      <rPr>
        <vertAlign val="superscript"/>
        <sz val="10"/>
        <rFont val="Arial MT"/>
        <family val="2"/>
      </rPr>
      <t xml:space="preserve">-7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-3 </t>
    </r>
    <r>
      <rPr>
        <sz val="10"/>
        <rFont val="Arial MT"/>
        <family val="2"/>
      </rPr>
      <t>(2); 0.3 a 5 (4)</t>
    </r>
  </si>
  <si>
    <r>
      <rPr>
        <sz val="10"/>
        <rFont val="Arial MT"/>
        <family val="2"/>
      </rPr>
      <t>Gabro: 0.3 a 5 (1)</t>
    </r>
  </si>
  <si>
    <r>
      <rPr>
        <sz val="10"/>
        <rFont val="Arial MT"/>
        <family val="2"/>
      </rPr>
      <t>Granito:10</t>
    </r>
    <r>
      <rPr>
        <vertAlign val="superscript"/>
        <sz val="10"/>
        <rFont val="Arial MT"/>
        <family val="2"/>
      </rPr>
      <t xml:space="preserve">-7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-3 </t>
    </r>
    <r>
      <rPr>
        <sz val="10"/>
        <rFont val="Arial MT"/>
        <family val="2"/>
      </rPr>
      <t>(2), 0.3 a 5 (4)</t>
    </r>
  </si>
  <si>
    <r>
      <rPr>
        <sz val="10"/>
        <rFont val="Arial MT"/>
        <family val="2"/>
      </rPr>
      <t>Diorita: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>-5</t>
    </r>
    <r>
      <rPr>
        <sz val="10"/>
        <rFont val="Arial MT"/>
        <family val="2"/>
      </rPr>
      <t>(4)</t>
    </r>
  </si>
  <si>
    <t>PP-cbc-gn</t>
  </si>
  <si>
    <t>NP- cbc-gnmg</t>
  </si>
  <si>
    <t>Pp-tn,gd</t>
  </si>
  <si>
    <t>Añadido Tonalita/Granodiorita</t>
  </si>
  <si>
    <t>Añadido: Andesita: 0.2782 a 0.3153 (11)</t>
  </si>
  <si>
    <t>N-and</t>
  </si>
  <si>
    <t>N-da</t>
  </si>
  <si>
    <r>
      <rPr>
        <sz val="10"/>
        <rFont val="Arial MT"/>
        <family val="2"/>
      </rPr>
      <t>Añadido: Dacita: 10</t>
    </r>
    <r>
      <rPr>
        <vertAlign val="superscript"/>
        <sz val="10"/>
        <rFont val="Arial MT"/>
        <family val="2"/>
      </rPr>
      <t xml:space="preserve">-9 </t>
    </r>
    <r>
      <rPr>
        <sz val="10"/>
        <rFont val="Arial MT"/>
        <family val="2"/>
      </rPr>
      <t>a 10</t>
    </r>
    <r>
      <rPr>
        <vertAlign val="superscript"/>
        <sz val="10"/>
        <rFont val="Arial MT"/>
        <family val="2"/>
      </rPr>
      <t xml:space="preserve">-5 </t>
    </r>
    <r>
      <rPr>
        <sz val="10"/>
        <rFont val="Arial MT"/>
        <family val="2"/>
      </rPr>
      <t>(4)</t>
    </r>
  </si>
  <si>
    <t>P-and</t>
  </si>
  <si>
    <t>Qpl-la</t>
  </si>
  <si>
    <t>PN-o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</si>
</sst>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b/>
      <sz val="9.5"/>
      <name val="Arial"/>
    </font>
    <font>
      <sz val="9.5"/>
      <name val="Arial MT"/>
    </font>
    <font>
      <b/>
      <sz val="9"/>
      <name val="Arial"/>
    </font>
    <font>
      <sz val="9"/>
      <name val="Arial MT"/>
    </font>
    <font>
      <b/>
      <sz val="9.5"/>
      <name val="Arial"/>
      <family val="2"/>
    </font>
    <font>
      <sz val="9.5"/>
      <name val="Arial MT"/>
      <family val="2"/>
    </font>
    <font>
      <vertAlign val="superscript"/>
      <sz val="6"/>
      <name val="Arial MT"/>
      <family val="2"/>
    </font>
    <font>
      <b/>
      <i/>
      <sz val="9.5"/>
      <name val="Arial"/>
      <family val="2"/>
    </font>
    <font>
      <b/>
      <i/>
      <u/>
      <sz val="9.5"/>
      <name val="Arial"/>
      <family val="2"/>
    </font>
    <font>
      <sz val="9.5"/>
      <name val="Lucida Sans Unicode"/>
      <family val="2"/>
    </font>
    <font>
      <b/>
      <sz val="9"/>
      <name val="Arial"/>
      <family val="2"/>
    </font>
    <font>
      <sz val="9"/>
      <name val="Arial MT"/>
      <family val="2"/>
    </font>
    <font>
      <vertAlign val="superscript"/>
      <sz val="5"/>
      <name val="Arial MT"/>
      <family val="2"/>
    </font>
    <font>
      <sz val="9"/>
      <color rgb="FF000000"/>
      <name val="Arial MT"/>
      <family val="2"/>
    </font>
    <font>
      <sz val="10"/>
      <name val="Arial MT"/>
      <family val="2"/>
    </font>
    <font>
      <sz val="9"/>
      <name val="Lucida Sans Unicode"/>
      <family val="2"/>
    </font>
    <font>
      <vertAlign val="superscript"/>
      <sz val="10"/>
      <name val="Arial MT"/>
      <family val="2"/>
    </font>
    <font>
      <sz val="10"/>
      <color rgb="FF000000"/>
      <name val="Times New Roman"/>
      <family val="1"/>
    </font>
    <font>
      <sz val="10"/>
      <name val="Arial MT"/>
    </font>
    <font>
      <sz val="7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3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2" fillId="0" borderId="1" xfId="1" applyBorder="1" applyAlignment="1">
      <alignment horizontal="center" vertical="top" wrapText="1"/>
    </xf>
    <xf numFmtId="0" fontId="2" fillId="0" borderId="1" xfId="1" applyBorder="1" applyAlignment="1">
      <alignment horizontal="left" vertical="top" wrapText="1" indent="6"/>
    </xf>
    <xf numFmtId="0" fontId="2" fillId="0" borderId="1" xfId="1" applyBorder="1" applyAlignment="1">
      <alignment horizontal="left" vertical="top" wrapText="1" indent="1"/>
    </xf>
    <xf numFmtId="0" fontId="4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left" vertical="top" wrapText="1" indent="4"/>
    </xf>
    <xf numFmtId="0" fontId="4" fillId="0" borderId="1" xfId="1" applyFont="1" applyBorder="1" applyAlignment="1">
      <alignment horizontal="left" vertical="top" wrapText="1" indent="2"/>
    </xf>
    <xf numFmtId="0" fontId="4" fillId="0" borderId="1" xfId="1" applyFont="1" applyBorder="1" applyAlignment="1">
      <alignment horizontal="left" vertical="top" wrapText="1" indent="1"/>
    </xf>
    <xf numFmtId="0" fontId="2" fillId="0" borderId="1" xfId="1" applyBorder="1" applyAlignment="1">
      <alignment horizontal="left" vertical="top" wrapText="1" indent="7"/>
    </xf>
    <xf numFmtId="0" fontId="3" fillId="0" borderId="2" xfId="1" applyFont="1" applyBorder="1" applyAlignment="1">
      <alignment horizontal="left" vertical="top" wrapText="1" indent="6"/>
    </xf>
    <xf numFmtId="0" fontId="3" fillId="0" borderId="3" xfId="1" applyFont="1" applyBorder="1" applyAlignment="1">
      <alignment horizontal="left" vertical="top" wrapText="1" indent="6"/>
    </xf>
    <xf numFmtId="0" fontId="4" fillId="0" borderId="4" xfId="1" applyFont="1" applyBorder="1" applyAlignment="1">
      <alignment horizontal="left" vertical="center" wrapText="1" indent="2"/>
    </xf>
    <xf numFmtId="0" fontId="4" fillId="0" borderId="5" xfId="1" applyFont="1" applyBorder="1" applyAlignment="1">
      <alignment horizontal="left" vertical="center" wrapText="1" indent="2"/>
    </xf>
    <xf numFmtId="0" fontId="4" fillId="0" borderId="6" xfId="1" applyFont="1" applyBorder="1" applyAlignment="1">
      <alignment horizontal="left" vertical="center" wrapText="1" indent="2"/>
    </xf>
    <xf numFmtId="0" fontId="4" fillId="0" borderId="4" xfId="1" applyFont="1" applyBorder="1" applyAlignment="1">
      <alignment horizontal="left" vertical="top" wrapText="1" indent="3"/>
    </xf>
    <xf numFmtId="0" fontId="4" fillId="0" borderId="5" xfId="1" applyFont="1" applyBorder="1" applyAlignment="1">
      <alignment horizontal="left" vertical="top" wrapText="1" indent="3"/>
    </xf>
    <xf numFmtId="0" fontId="4" fillId="0" borderId="6" xfId="1" applyFont="1" applyBorder="1" applyAlignment="1">
      <alignment horizontal="left" vertical="top" wrapText="1" indent="3"/>
    </xf>
    <xf numFmtId="0" fontId="4" fillId="0" borderId="4" xfId="1" applyFont="1" applyBorder="1" applyAlignment="1">
      <alignment horizontal="left" vertical="top" wrapText="1" indent="8"/>
    </xf>
    <xf numFmtId="0" fontId="4" fillId="0" borderId="5" xfId="1" applyFont="1" applyBorder="1" applyAlignment="1">
      <alignment horizontal="left" vertical="top" wrapText="1" indent="8"/>
    </xf>
    <xf numFmtId="0" fontId="4" fillId="0" borderId="6" xfId="1" applyFont="1" applyBorder="1" applyAlignment="1">
      <alignment horizontal="left" vertical="top" wrapText="1" indent="8"/>
    </xf>
    <xf numFmtId="0" fontId="4" fillId="0" borderId="4" xfId="1" applyFont="1" applyBorder="1" applyAlignment="1">
      <alignment horizontal="left" vertical="center" wrapText="1" indent="1"/>
    </xf>
    <xf numFmtId="0" fontId="4" fillId="0" borderId="5" xfId="1" applyFont="1" applyBorder="1" applyAlignment="1">
      <alignment horizontal="left" vertical="center" wrapText="1" indent="1"/>
    </xf>
    <xf numFmtId="0" fontId="4" fillId="0" borderId="6" xfId="1" applyFont="1" applyBorder="1" applyAlignment="1">
      <alignment horizontal="left" vertical="center" wrapText="1" indent="1"/>
    </xf>
    <xf numFmtId="0" fontId="4" fillId="0" borderId="4" xfId="1" applyFont="1" applyBorder="1" applyAlignment="1">
      <alignment horizontal="left" vertical="center" wrapText="1" indent="8"/>
    </xf>
    <xf numFmtId="0" fontId="4" fillId="0" borderId="5" xfId="1" applyFont="1" applyBorder="1" applyAlignment="1">
      <alignment horizontal="left" vertical="center" wrapText="1" indent="8"/>
    </xf>
    <xf numFmtId="0" fontId="4" fillId="0" borderId="6" xfId="1" applyFont="1" applyBorder="1" applyAlignment="1">
      <alignment horizontal="left" vertical="center" wrapText="1" indent="8"/>
    </xf>
    <xf numFmtId="0" fontId="6" fillId="0" borderId="4" xfId="1" applyFont="1" applyBorder="1" applyAlignment="1">
      <alignment horizontal="left" vertical="top" wrapText="1" indent="1"/>
    </xf>
    <xf numFmtId="0" fontId="4" fillId="0" borderId="1" xfId="1" applyFont="1" applyBorder="1" applyAlignment="1">
      <alignment horizontal="center" vertical="top" wrapText="1"/>
    </xf>
    <xf numFmtId="0" fontId="2" fillId="0" borderId="1" xfId="1" applyBorder="1" applyAlignment="1">
      <alignment horizontal="center" vertical="top" wrapText="1"/>
    </xf>
    <xf numFmtId="0" fontId="2" fillId="0" borderId="1" xfId="1" applyBorder="1" applyAlignment="1">
      <alignment horizontal="left" vertical="top" wrapText="1" inden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 wrapText="1" indent="1"/>
    </xf>
    <xf numFmtId="0" fontId="5" fillId="0" borderId="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left" vertical="top" wrapText="1" indent="1"/>
    </xf>
    <xf numFmtId="0" fontId="6" fillId="0" borderId="1" xfId="1" applyFont="1" applyBorder="1" applyAlignment="1">
      <alignment horizontal="center" vertical="top" wrapText="1"/>
    </xf>
    <xf numFmtId="0" fontId="2" fillId="0" borderId="1" xfId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 indent="1"/>
    </xf>
    <xf numFmtId="0" fontId="2" fillId="0" borderId="1" xfId="1" applyBorder="1" applyAlignment="1">
      <alignment horizontal="left" wrapText="1"/>
    </xf>
    <xf numFmtId="0" fontId="6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 indent="6"/>
    </xf>
    <xf numFmtId="0" fontId="6" fillId="0" borderId="6" xfId="1" applyFont="1" applyBorder="1" applyAlignment="1">
      <alignment horizontal="left" vertical="top" wrapText="1" indent="1"/>
    </xf>
    <xf numFmtId="0" fontId="6" fillId="0" borderId="4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center" wrapText="1" indent="1"/>
    </xf>
    <xf numFmtId="0" fontId="6" fillId="0" borderId="5" xfId="1" applyFont="1" applyBorder="1" applyAlignment="1">
      <alignment horizontal="left" vertical="center" wrapText="1" indent="1"/>
    </xf>
    <xf numFmtId="0" fontId="6" fillId="0" borderId="6" xfId="1" applyFont="1" applyBorder="1" applyAlignment="1">
      <alignment horizontal="left" vertical="center" wrapText="1" indent="1"/>
    </xf>
    <xf numFmtId="0" fontId="5" fillId="0" borderId="4" xfId="1" applyFont="1" applyBorder="1" applyAlignment="1">
      <alignment horizontal="center" vertical="center" textRotation="90" wrapText="1"/>
    </xf>
    <xf numFmtId="0" fontId="5" fillId="0" borderId="5" xfId="1" applyFont="1" applyBorder="1" applyAlignment="1">
      <alignment horizontal="center" vertical="center" textRotation="90" wrapText="1"/>
    </xf>
    <xf numFmtId="0" fontId="5" fillId="0" borderId="6" xfId="1" applyFont="1" applyBorder="1" applyAlignment="1">
      <alignment horizontal="center" vertical="center" textRotation="90" wrapText="1"/>
    </xf>
    <xf numFmtId="0" fontId="6" fillId="0" borderId="5" xfId="1" applyFont="1" applyBorder="1" applyAlignment="1">
      <alignment horizontal="left" vertical="top" wrapText="1" indent="1"/>
    </xf>
    <xf numFmtId="0" fontId="6" fillId="0" borderId="4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 vertical="top" wrapText="1"/>
    </xf>
    <xf numFmtId="0" fontId="2" fillId="0" borderId="4" xfId="1" applyBorder="1" applyAlignment="1">
      <alignment horizontal="left" vertical="top" wrapText="1" indent="1"/>
    </xf>
    <xf numFmtId="0" fontId="2" fillId="0" borderId="6" xfId="1" applyBorder="1" applyAlignment="1">
      <alignment horizontal="left" vertical="top" wrapText="1" indent="1"/>
    </xf>
    <xf numFmtId="0" fontId="5" fillId="0" borderId="2" xfId="1" applyFont="1" applyBorder="1" applyAlignment="1">
      <alignment vertical="top" wrapText="1"/>
    </xf>
    <xf numFmtId="0" fontId="13" fillId="0" borderId="2" xfId="1" applyFont="1" applyBorder="1" applyAlignment="1">
      <alignment vertical="top" wrapText="1"/>
    </xf>
    <xf numFmtId="1" fontId="16" fillId="0" borderId="4" xfId="1" applyNumberFormat="1" applyFont="1" applyBorder="1" applyAlignment="1">
      <alignment horizontal="center" vertical="top" shrinkToFit="1"/>
    </xf>
    <xf numFmtId="0" fontId="5" fillId="0" borderId="1" xfId="1" applyFont="1" applyBorder="1" applyAlignment="1">
      <alignment horizontal="center" vertical="top" wrapText="1"/>
    </xf>
    <xf numFmtId="1" fontId="16" fillId="0" borderId="1" xfId="1" applyNumberFormat="1" applyFont="1" applyBorder="1" applyAlignment="1">
      <alignment horizontal="center" vertical="top" shrinkToFit="1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 indent="1"/>
    </xf>
    <xf numFmtId="0" fontId="2" fillId="0" borderId="1" xfId="1" applyBorder="1" applyAlignment="1">
      <alignment horizontal="center" vertical="top" wrapText="1"/>
    </xf>
    <xf numFmtId="1" fontId="1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 wrapText="1" indent="2"/>
    </xf>
    <xf numFmtId="1" fontId="16" fillId="0" borderId="6" xfId="1" applyNumberFormat="1" applyFont="1" applyBorder="1" applyAlignment="1">
      <alignment horizontal="center" vertical="top" shrinkToFit="1"/>
    </xf>
    <xf numFmtId="0" fontId="6" fillId="0" borderId="4" xfId="1" applyFont="1" applyBorder="1" applyAlignment="1">
      <alignment horizontal="left" vertical="top" wrapText="1" indent="2"/>
    </xf>
    <xf numFmtId="0" fontId="6" fillId="0" borderId="6" xfId="1" applyFont="1" applyBorder="1" applyAlignment="1">
      <alignment horizontal="left" vertical="top" wrapText="1" indent="2"/>
    </xf>
    <xf numFmtId="0" fontId="5" fillId="0" borderId="1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1" applyBorder="1" applyAlignment="1">
      <alignment horizontal="left" vertical="top" wrapText="1" indent="1"/>
    </xf>
    <xf numFmtId="1" fontId="16" fillId="0" borderId="1" xfId="1" applyNumberFormat="1" applyFont="1" applyBorder="1" applyAlignment="1">
      <alignment horizontal="center" vertical="top" shrinkToFit="1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 indent="1"/>
    </xf>
    <xf numFmtId="0" fontId="2" fillId="0" borderId="1" xfId="1" applyBorder="1" applyAlignment="1">
      <alignment horizontal="center" vertical="top" wrapText="1"/>
    </xf>
    <xf numFmtId="1" fontId="1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left" vertical="top" wrapText="1" indent="5"/>
    </xf>
    <xf numFmtId="0" fontId="0" fillId="0" borderId="1" xfId="0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center" wrapText="1" indent="4"/>
    </xf>
    <xf numFmtId="0" fontId="6" fillId="0" borderId="5" xfId="0" applyFont="1" applyBorder="1" applyAlignment="1">
      <alignment horizontal="left" vertical="center" wrapText="1" indent="4"/>
    </xf>
    <xf numFmtId="0" fontId="6" fillId="0" borderId="6" xfId="0" applyFont="1" applyBorder="1" applyAlignment="1">
      <alignment horizontal="left" vertical="center" wrapText="1" indent="4"/>
    </xf>
    <xf numFmtId="0" fontId="6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 indent="4"/>
    </xf>
    <xf numFmtId="0" fontId="6" fillId="0" borderId="2" xfId="0" applyFont="1" applyBorder="1" applyAlignment="1">
      <alignment horizontal="center" vertical="top" wrapText="1"/>
    </xf>
    <xf numFmtId="0" fontId="2" fillId="0" borderId="2" xfId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2" fillId="0" borderId="2" xfId="1" applyBorder="1" applyAlignment="1">
      <alignment horizontal="left" vertical="top" wrapText="1" indent="6"/>
    </xf>
    <xf numFmtId="0" fontId="2" fillId="0" borderId="2" xfId="1" applyBorder="1" applyAlignment="1">
      <alignment horizontal="left" vertical="top" wrapText="1" indent="7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4"/>
    </xf>
    <xf numFmtId="0" fontId="6" fillId="0" borderId="7" xfId="0" applyFont="1" applyBorder="1" applyAlignment="1">
      <alignment horizontal="center" vertical="top" wrapText="1"/>
    </xf>
    <xf numFmtId="0" fontId="2" fillId="0" borderId="7" xfId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2" fillId="0" borderId="7" xfId="1" applyBorder="1" applyAlignment="1">
      <alignment horizontal="left" vertical="top" wrapText="1" indent="6"/>
    </xf>
    <xf numFmtId="0" fontId="2" fillId="0" borderId="7" xfId="1" applyBorder="1" applyAlignment="1">
      <alignment horizontal="left" vertical="top" wrapText="1" indent="7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10" xfId="1" applyFont="1" applyFill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top" wrapText="1"/>
    </xf>
    <xf numFmtId="0" fontId="20" fillId="0" borderId="1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left" vertical="top" wrapText="1" indent="1"/>
    </xf>
    <xf numFmtId="0" fontId="22" fillId="0" borderId="0" xfId="0" applyFont="1"/>
    <xf numFmtId="0" fontId="20" fillId="0" borderId="5" xfId="1" applyFont="1" applyFill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</cellXfs>
  <cellStyles count="2">
    <cellStyle name="Normal" xfId="0" builtinId="0"/>
    <cellStyle name="Normal 2" xfId="1" xr:uid="{BF8C14CF-E524-4D96-B3F4-3AA6A1F75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5E0B-4A55-4335-858E-474151388254}">
  <dimension ref="A1:D24"/>
  <sheetViews>
    <sheetView workbookViewId="0">
      <selection activeCell="D25" sqref="D25"/>
    </sheetView>
  </sheetViews>
  <sheetFormatPr baseColWidth="10" defaultRowHeight="14.4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 t="s">
        <v>9</v>
      </c>
      <c r="C2" t="s">
        <v>10</v>
      </c>
      <c r="D2">
        <v>5.8000000000000003E-2</v>
      </c>
    </row>
    <row r="3" spans="1:4">
      <c r="A3">
        <v>2</v>
      </c>
      <c r="B3" t="s">
        <v>11</v>
      </c>
      <c r="C3" t="s">
        <v>12</v>
      </c>
      <c r="D3">
        <v>0.109</v>
      </c>
    </row>
    <row r="4" spans="1:4">
      <c r="A4">
        <v>3</v>
      </c>
      <c r="B4" t="s">
        <v>13</v>
      </c>
      <c r="C4" t="s">
        <v>14</v>
      </c>
      <c r="D4">
        <v>0.114</v>
      </c>
    </row>
    <row r="5" spans="1:4">
      <c r="A5">
        <v>4</v>
      </c>
      <c r="B5" t="s">
        <v>15</v>
      </c>
      <c r="C5" t="s">
        <v>16</v>
      </c>
      <c r="D5">
        <v>0.52500000000000002</v>
      </c>
    </row>
    <row r="6" spans="1:4">
      <c r="A6">
        <v>5</v>
      </c>
      <c r="B6" t="s">
        <v>15</v>
      </c>
      <c r="C6" t="s">
        <v>16</v>
      </c>
      <c r="D6">
        <v>0.221</v>
      </c>
    </row>
    <row r="7" spans="1:4">
      <c r="A7">
        <v>6</v>
      </c>
      <c r="B7" t="s">
        <v>0</v>
      </c>
      <c r="C7" t="s">
        <v>1</v>
      </c>
      <c r="D7">
        <v>8.6999999999999994E-2</v>
      </c>
    </row>
    <row r="8" spans="1:4">
      <c r="A8">
        <v>7</v>
      </c>
      <c r="B8" t="s">
        <v>0</v>
      </c>
      <c r="C8" t="s">
        <v>1</v>
      </c>
      <c r="D8">
        <v>0.06</v>
      </c>
    </row>
    <row r="9" spans="1:4">
      <c r="A9">
        <v>8</v>
      </c>
      <c r="B9" t="s">
        <v>0</v>
      </c>
      <c r="C9" t="s">
        <v>17</v>
      </c>
      <c r="D9">
        <v>6.3E-2</v>
      </c>
    </row>
    <row r="10" spans="1:4">
      <c r="A10">
        <v>9</v>
      </c>
      <c r="B10" t="s">
        <v>18</v>
      </c>
      <c r="C10" t="s">
        <v>19</v>
      </c>
      <c r="D10">
        <v>0.10100000000000001</v>
      </c>
    </row>
    <row r="11" spans="1:4">
      <c r="A11">
        <v>10</v>
      </c>
      <c r="B11" t="s">
        <v>20</v>
      </c>
      <c r="C11" t="s">
        <v>21</v>
      </c>
      <c r="D11">
        <v>0.253</v>
      </c>
    </row>
    <row r="12" spans="1:4">
      <c r="A12">
        <v>11</v>
      </c>
      <c r="B12" t="s">
        <v>20</v>
      </c>
      <c r="C12" t="s">
        <v>21</v>
      </c>
      <c r="D12">
        <v>0.14799999999999999</v>
      </c>
    </row>
    <row r="13" spans="1:4">
      <c r="A13">
        <v>12</v>
      </c>
      <c r="B13" t="s">
        <v>2</v>
      </c>
      <c r="C13" t="s">
        <v>22</v>
      </c>
      <c r="D13">
        <v>0.16400000000000001</v>
      </c>
    </row>
    <row r="14" spans="1:4">
      <c r="A14">
        <v>13</v>
      </c>
      <c r="B14" t="s">
        <v>3</v>
      </c>
      <c r="C14" t="s">
        <v>1</v>
      </c>
      <c r="D14">
        <v>9.5000000000000001E-2</v>
      </c>
    </row>
    <row r="15" spans="1:4">
      <c r="A15">
        <v>14</v>
      </c>
      <c r="B15" t="s">
        <v>32</v>
      </c>
      <c r="C15" t="s">
        <v>17</v>
      </c>
      <c r="D15">
        <v>8.3000000000000004E-2</v>
      </c>
    </row>
    <row r="16" spans="1:4">
      <c r="A16">
        <v>15</v>
      </c>
      <c r="B16" t="s">
        <v>33</v>
      </c>
      <c r="C16" t="s">
        <v>23</v>
      </c>
      <c r="D16">
        <v>0.23200000000000001</v>
      </c>
    </row>
    <row r="17" spans="1:4">
      <c r="A17">
        <v>16</v>
      </c>
      <c r="B17" t="s">
        <v>3</v>
      </c>
      <c r="C17" t="s">
        <v>24</v>
      </c>
      <c r="D17">
        <v>0.21299999999999999</v>
      </c>
    </row>
    <row r="18" spans="1:4">
      <c r="A18">
        <v>17</v>
      </c>
      <c r="B18" t="s">
        <v>3</v>
      </c>
      <c r="C18" t="s">
        <v>25</v>
      </c>
      <c r="D18">
        <v>9.8000000000000004E-2</v>
      </c>
    </row>
    <row r="19" spans="1:4">
      <c r="A19">
        <v>18</v>
      </c>
      <c r="B19" t="s">
        <v>26</v>
      </c>
      <c r="C19" t="s">
        <v>27</v>
      </c>
      <c r="D19">
        <v>8.6999999999999994E-2</v>
      </c>
    </row>
    <row r="20" spans="1:4">
      <c r="A20">
        <v>19</v>
      </c>
      <c r="B20" t="s">
        <v>28</v>
      </c>
      <c r="C20" t="s">
        <v>29</v>
      </c>
      <c r="D20">
        <v>3.4000000000000002E-2</v>
      </c>
    </row>
    <row r="21" spans="1:4">
      <c r="A21">
        <v>20</v>
      </c>
      <c r="B21" t="s">
        <v>28</v>
      </c>
      <c r="C21" t="s">
        <v>23</v>
      </c>
      <c r="D21">
        <v>0.13100000000000001</v>
      </c>
    </row>
    <row r="22" spans="1:4">
      <c r="A22">
        <v>21</v>
      </c>
      <c r="B22" t="s">
        <v>4</v>
      </c>
      <c r="C22" t="s">
        <v>1</v>
      </c>
      <c r="D22">
        <v>8.4000000000000005E-2</v>
      </c>
    </row>
    <row r="23" spans="1:4">
      <c r="A23">
        <v>22</v>
      </c>
      <c r="B23" t="s">
        <v>4</v>
      </c>
      <c r="C23" t="s">
        <v>1</v>
      </c>
      <c r="D23">
        <v>4.4999999999999998E-2</v>
      </c>
    </row>
    <row r="24" spans="1:4">
      <c r="A24">
        <v>23</v>
      </c>
      <c r="B24" t="s">
        <v>30</v>
      </c>
      <c r="C24" t="s">
        <v>31</v>
      </c>
      <c r="D24">
        <v>9.7000000000000003E-2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5EC2-8D23-43A6-A13E-4001352EACFA}">
  <dimension ref="A1:C84"/>
  <sheetViews>
    <sheetView tabSelected="1" workbookViewId="0">
      <selection activeCell="A29" sqref="A29"/>
    </sheetView>
  </sheetViews>
  <sheetFormatPr baseColWidth="10" defaultRowHeight="14.4"/>
  <sheetData>
    <row r="1" spans="1:3">
      <c r="A1" t="s">
        <v>5</v>
      </c>
      <c r="B1" t="s">
        <v>35</v>
      </c>
      <c r="C1" t="s">
        <v>36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43</v>
      </c>
      <c r="C3" t="s">
        <v>37</v>
      </c>
    </row>
    <row r="4" spans="1:3">
      <c r="A4">
        <v>3</v>
      </c>
      <c r="B4" t="s">
        <v>42</v>
      </c>
      <c r="C4" t="s">
        <v>38</v>
      </c>
    </row>
    <row r="5" spans="1:3">
      <c r="A5">
        <v>4</v>
      </c>
      <c r="B5" t="s">
        <v>41</v>
      </c>
      <c r="C5" t="s">
        <v>34</v>
      </c>
    </row>
    <row r="6" spans="1:3">
      <c r="A6">
        <v>5</v>
      </c>
      <c r="B6" t="s">
        <v>40</v>
      </c>
      <c r="C6" t="s">
        <v>39</v>
      </c>
    </row>
    <row r="29" spans="1:1">
      <c r="A29" t="s">
        <v>449</v>
      </c>
    </row>
    <row r="81" spans="1:1">
      <c r="A81" s="121"/>
    </row>
    <row r="84" spans="1:1">
      <c r="A84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670-86E6-46E8-A4B6-3C0B1B5143DD}">
  <dimension ref="A1:F84"/>
  <sheetViews>
    <sheetView tabSelected="1" workbookViewId="0">
      <selection activeCell="A29" sqref="A29"/>
    </sheetView>
  </sheetViews>
  <sheetFormatPr baseColWidth="10" defaultRowHeight="14.4"/>
  <sheetData>
    <row r="1" spans="1:6" ht="50.4">
      <c r="A1" s="11" t="s">
        <v>46</v>
      </c>
      <c r="B1" s="12"/>
      <c r="C1" s="1" t="s">
        <v>47</v>
      </c>
      <c r="D1" s="1" t="s">
        <v>48</v>
      </c>
      <c r="E1" s="1" t="s">
        <v>49</v>
      </c>
      <c r="F1" s="1" t="s">
        <v>50</v>
      </c>
    </row>
    <row r="2" spans="1:6" s="86" customFormat="1" ht="30" customHeight="1">
      <c r="A2" s="83" t="s">
        <v>306</v>
      </c>
      <c r="B2" s="83" t="s">
        <v>307</v>
      </c>
      <c r="C2" s="83" t="s">
        <v>308</v>
      </c>
      <c r="D2" s="84" t="s">
        <v>309</v>
      </c>
      <c r="E2" s="85" t="s">
        <v>310</v>
      </c>
      <c r="F2" s="83" t="s">
        <v>260</v>
      </c>
    </row>
    <row r="3" spans="1:6" s="86" customFormat="1" ht="30" customHeight="1">
      <c r="A3" s="83" t="s">
        <v>311</v>
      </c>
      <c r="B3" s="83" t="s">
        <v>303</v>
      </c>
      <c r="C3" s="87" t="s">
        <v>312</v>
      </c>
      <c r="D3" s="88" t="s">
        <v>313</v>
      </c>
      <c r="E3" s="85" t="s">
        <v>314</v>
      </c>
      <c r="F3" s="83" t="s">
        <v>315</v>
      </c>
    </row>
    <row r="4" spans="1:6" s="86" customFormat="1" ht="12.75" customHeight="1">
      <c r="A4" s="83" t="s">
        <v>316</v>
      </c>
      <c r="B4" s="83" t="s">
        <v>300</v>
      </c>
      <c r="C4" s="83" t="s">
        <v>317</v>
      </c>
      <c r="D4" s="83" t="s">
        <v>318</v>
      </c>
      <c r="E4" s="83" t="s">
        <v>318</v>
      </c>
      <c r="F4" s="83" t="s">
        <v>315</v>
      </c>
    </row>
    <row r="5" spans="1:6" s="86" customFormat="1" ht="12.75" customHeight="1">
      <c r="A5" s="83" t="s">
        <v>319</v>
      </c>
      <c r="B5" s="83" t="s">
        <v>320</v>
      </c>
      <c r="C5" s="83" t="s">
        <v>321</v>
      </c>
      <c r="D5" s="83" t="s">
        <v>318</v>
      </c>
      <c r="E5" s="83" t="s">
        <v>318</v>
      </c>
      <c r="F5" s="83" t="s">
        <v>260</v>
      </c>
    </row>
    <row r="6" spans="1:6" s="86" customFormat="1" ht="12.75" customHeight="1">
      <c r="A6" s="83" t="s">
        <v>322</v>
      </c>
      <c r="B6" s="83" t="s">
        <v>296</v>
      </c>
      <c r="C6" s="83" t="s">
        <v>323</v>
      </c>
      <c r="D6" s="83" t="s">
        <v>324</v>
      </c>
      <c r="E6" s="83" t="s">
        <v>325</v>
      </c>
      <c r="F6" s="83" t="s">
        <v>326</v>
      </c>
    </row>
    <row r="7" spans="1:6" s="86" customFormat="1" ht="30" customHeight="1">
      <c r="A7" s="83" t="s">
        <v>327</v>
      </c>
      <c r="B7" s="83" t="s">
        <v>328</v>
      </c>
      <c r="C7" s="89" t="s">
        <v>329</v>
      </c>
      <c r="D7" s="88" t="s">
        <v>330</v>
      </c>
      <c r="E7" s="85" t="s">
        <v>314</v>
      </c>
      <c r="F7" s="83" t="s">
        <v>315</v>
      </c>
    </row>
    <row r="8" spans="1:6" s="86" customFormat="1" ht="47.25" customHeight="1">
      <c r="A8" s="83" t="s">
        <v>331</v>
      </c>
      <c r="B8" s="83" t="s">
        <v>294</v>
      </c>
      <c r="C8" s="90" t="s">
        <v>332</v>
      </c>
      <c r="D8" s="84" t="s">
        <v>333</v>
      </c>
      <c r="E8" s="84" t="s">
        <v>334</v>
      </c>
      <c r="F8" s="83" t="s">
        <v>335</v>
      </c>
    </row>
    <row r="9" spans="1:6" s="86" customFormat="1" ht="17.25" customHeight="1">
      <c r="A9" s="83" t="s">
        <v>336</v>
      </c>
      <c r="B9" s="83" t="s">
        <v>337</v>
      </c>
      <c r="C9" s="83" t="s">
        <v>338</v>
      </c>
      <c r="D9" s="84" t="s">
        <v>339</v>
      </c>
      <c r="E9" s="83" t="s">
        <v>340</v>
      </c>
      <c r="F9" s="83" t="s">
        <v>341</v>
      </c>
    </row>
    <row r="10" spans="1:6" s="86" customFormat="1" ht="25.5" customHeight="1">
      <c r="A10" s="83" t="s">
        <v>342</v>
      </c>
      <c r="B10" s="91" t="s">
        <v>343</v>
      </c>
      <c r="C10" s="83" t="s">
        <v>344</v>
      </c>
      <c r="D10" s="84" t="s">
        <v>345</v>
      </c>
      <c r="E10" s="84" t="s">
        <v>346</v>
      </c>
      <c r="F10" s="83" t="s">
        <v>180</v>
      </c>
    </row>
    <row r="11" spans="1:6" s="86" customFormat="1" ht="12.75" customHeight="1">
      <c r="A11" s="83" t="s">
        <v>347</v>
      </c>
      <c r="B11" s="92"/>
      <c r="C11" s="83" t="s">
        <v>348</v>
      </c>
      <c r="D11" s="83" t="s">
        <v>349</v>
      </c>
      <c r="E11" s="83" t="s">
        <v>325</v>
      </c>
      <c r="F11" s="83" t="s">
        <v>206</v>
      </c>
    </row>
    <row r="12" spans="1:6" s="86" customFormat="1" ht="25.5" customHeight="1">
      <c r="A12" s="83" t="s">
        <v>350</v>
      </c>
      <c r="B12" s="92"/>
      <c r="C12" s="83" t="s">
        <v>351</v>
      </c>
      <c r="D12" s="84" t="s">
        <v>345</v>
      </c>
      <c r="E12" s="84" t="s">
        <v>346</v>
      </c>
      <c r="F12" s="83" t="s">
        <v>180</v>
      </c>
    </row>
    <row r="13" spans="1:6" s="86" customFormat="1" ht="12.75" customHeight="1">
      <c r="A13" s="83" t="s">
        <v>352</v>
      </c>
      <c r="B13" s="93"/>
      <c r="C13" s="83" t="s">
        <v>353</v>
      </c>
      <c r="D13" s="83" t="s">
        <v>349</v>
      </c>
      <c r="E13" s="83" t="s">
        <v>325</v>
      </c>
      <c r="F13" s="83" t="s">
        <v>206</v>
      </c>
    </row>
    <row r="14" spans="1:6" s="86" customFormat="1" ht="12.75" customHeight="1">
      <c r="A14" s="83" t="s">
        <v>354</v>
      </c>
      <c r="B14" s="83" t="s">
        <v>355</v>
      </c>
      <c r="C14" s="83" t="s">
        <v>356</v>
      </c>
      <c r="D14" s="84" t="s">
        <v>357</v>
      </c>
      <c r="E14" s="83" t="s">
        <v>358</v>
      </c>
      <c r="F14" s="83" t="s">
        <v>359</v>
      </c>
    </row>
    <row r="15" spans="1:6" s="86" customFormat="1" ht="12.75" customHeight="1">
      <c r="A15" s="83" t="s">
        <v>360</v>
      </c>
      <c r="B15" s="83" t="s">
        <v>361</v>
      </c>
      <c r="C15" s="83" t="s">
        <v>362</v>
      </c>
      <c r="D15" s="84" t="s">
        <v>357</v>
      </c>
      <c r="E15" s="83" t="s">
        <v>358</v>
      </c>
      <c r="F15" s="83" t="s">
        <v>180</v>
      </c>
    </row>
    <row r="16" spans="1:6" s="86" customFormat="1" ht="51" customHeight="1">
      <c r="A16" s="83" t="s">
        <v>363</v>
      </c>
      <c r="B16" s="83" t="s">
        <v>364</v>
      </c>
      <c r="C16" s="83" t="s">
        <v>365</v>
      </c>
      <c r="D16" s="84" t="s">
        <v>366</v>
      </c>
      <c r="E16" s="84" t="s">
        <v>367</v>
      </c>
      <c r="F16" s="83" t="s">
        <v>368</v>
      </c>
    </row>
    <row r="17" spans="1:6" s="86" customFormat="1" ht="12.75" customHeight="1">
      <c r="A17" s="83" t="s">
        <v>369</v>
      </c>
      <c r="B17" s="83" t="s">
        <v>285</v>
      </c>
      <c r="C17" s="83" t="s">
        <v>370</v>
      </c>
      <c r="D17" s="84" t="s">
        <v>357</v>
      </c>
      <c r="E17" s="83" t="s">
        <v>358</v>
      </c>
      <c r="F17" s="83" t="s">
        <v>180</v>
      </c>
    </row>
    <row r="18" spans="1:6" s="86" customFormat="1" ht="12.75" customHeight="1">
      <c r="A18" s="83" t="s">
        <v>371</v>
      </c>
      <c r="B18" s="83" t="s">
        <v>372</v>
      </c>
      <c r="C18" s="83" t="s">
        <v>373</v>
      </c>
      <c r="D18" s="84" t="s">
        <v>374</v>
      </c>
      <c r="E18" s="83" t="s">
        <v>375</v>
      </c>
      <c r="F18" s="83" t="s">
        <v>260</v>
      </c>
    </row>
    <row r="19" spans="1:6" s="86" customFormat="1" ht="60" customHeight="1">
      <c r="A19" s="83" t="s">
        <v>376</v>
      </c>
      <c r="B19" s="83" t="s">
        <v>377</v>
      </c>
      <c r="C19" s="83" t="s">
        <v>378</v>
      </c>
      <c r="D19" s="84" t="s">
        <v>379</v>
      </c>
      <c r="E19" s="84" t="s">
        <v>380</v>
      </c>
      <c r="F19" s="83" t="s">
        <v>381</v>
      </c>
    </row>
    <row r="20" spans="1:6" s="86" customFormat="1" ht="12.75" customHeight="1">
      <c r="A20" s="83" t="s">
        <v>382</v>
      </c>
      <c r="B20" s="83" t="s">
        <v>383</v>
      </c>
      <c r="C20" s="83" t="s">
        <v>384</v>
      </c>
      <c r="D20" s="83" t="s">
        <v>385</v>
      </c>
      <c r="E20" s="83" t="s">
        <v>325</v>
      </c>
      <c r="F20" s="83" t="s">
        <v>180</v>
      </c>
    </row>
    <row r="21" spans="1:6" s="86" customFormat="1" ht="44.25" customHeight="1">
      <c r="A21" s="83" t="s">
        <v>386</v>
      </c>
      <c r="B21" s="83" t="s">
        <v>387</v>
      </c>
      <c r="C21" s="83" t="s">
        <v>388</v>
      </c>
      <c r="D21" s="88" t="s">
        <v>389</v>
      </c>
      <c r="E21" s="84" t="s">
        <v>390</v>
      </c>
      <c r="F21" s="83" t="s">
        <v>341</v>
      </c>
    </row>
    <row r="22" spans="1:6" s="86" customFormat="1" ht="51.75" customHeight="1">
      <c r="A22" s="83" t="s">
        <v>391</v>
      </c>
      <c r="B22" s="91" t="s">
        <v>392</v>
      </c>
      <c r="C22" s="83" t="s">
        <v>393</v>
      </c>
      <c r="D22" s="84" t="s">
        <v>394</v>
      </c>
      <c r="E22" s="84" t="s">
        <v>395</v>
      </c>
      <c r="F22" s="83" t="s">
        <v>381</v>
      </c>
    </row>
    <row r="23" spans="1:6" s="86" customFormat="1" ht="47.25" customHeight="1">
      <c r="A23" s="83" t="s">
        <v>396</v>
      </c>
      <c r="B23" s="93"/>
      <c r="C23" s="94" t="s">
        <v>397</v>
      </c>
      <c r="D23" s="84" t="s">
        <v>398</v>
      </c>
      <c r="E23" s="84" t="s">
        <v>399</v>
      </c>
      <c r="F23" s="83" t="s">
        <v>381</v>
      </c>
    </row>
    <row r="24" spans="1:6" s="86" customFormat="1" ht="38.25" customHeight="1">
      <c r="A24" s="95" t="s">
        <v>400</v>
      </c>
      <c r="B24" s="95" t="s">
        <v>401</v>
      </c>
      <c r="C24" s="95" t="s">
        <v>402</v>
      </c>
      <c r="D24" s="84" t="s">
        <v>403</v>
      </c>
      <c r="E24" s="84" t="s">
        <v>404</v>
      </c>
      <c r="F24" s="95" t="s">
        <v>260</v>
      </c>
    </row>
    <row r="25" spans="1:6" s="86" customFormat="1" ht="12.75" customHeight="1">
      <c r="A25" s="83" t="s">
        <v>405</v>
      </c>
      <c r="B25" s="83" t="s">
        <v>406</v>
      </c>
      <c r="C25" s="83" t="s">
        <v>407</v>
      </c>
      <c r="D25" s="84" t="s">
        <v>357</v>
      </c>
      <c r="E25" s="83" t="s">
        <v>358</v>
      </c>
      <c r="F25" s="83" t="s">
        <v>180</v>
      </c>
    </row>
    <row r="26" spans="1:6" s="86" customFormat="1" ht="12.75" customHeight="1">
      <c r="A26" s="83" t="s">
        <v>408</v>
      </c>
      <c r="B26" s="83" t="s">
        <v>409</v>
      </c>
      <c r="C26" s="83" t="s">
        <v>410</v>
      </c>
      <c r="D26" s="84" t="s">
        <v>357</v>
      </c>
      <c r="E26" s="83" t="s">
        <v>358</v>
      </c>
      <c r="F26" s="83" t="s">
        <v>341</v>
      </c>
    </row>
    <row r="27" spans="1:6" s="86" customFormat="1" ht="42.75" customHeight="1">
      <c r="A27" s="83" t="s">
        <v>411</v>
      </c>
      <c r="B27" s="83" t="s">
        <v>412</v>
      </c>
      <c r="C27" s="83" t="s">
        <v>413</v>
      </c>
      <c r="D27" s="84" t="s">
        <v>414</v>
      </c>
      <c r="E27" s="84" t="s">
        <v>415</v>
      </c>
      <c r="F27" s="83" t="s">
        <v>368</v>
      </c>
    </row>
    <row r="28" spans="1:6" s="86" customFormat="1" ht="38.25" customHeight="1">
      <c r="A28" s="95" t="s">
        <v>416</v>
      </c>
      <c r="B28" s="95" t="s">
        <v>283</v>
      </c>
      <c r="C28" s="95" t="s">
        <v>417</v>
      </c>
      <c r="D28" s="88" t="s">
        <v>418</v>
      </c>
      <c r="E28" s="84" t="s">
        <v>419</v>
      </c>
      <c r="F28" s="95" t="s">
        <v>341</v>
      </c>
    </row>
    <row r="29" spans="1:6" ht="48">
      <c r="A29" s="2" t="s">
        <v>449</v>
      </c>
      <c r="B29" s="13" t="s">
        <v>51</v>
      </c>
      <c r="C29" s="2" t="s">
        <v>52</v>
      </c>
      <c r="D29" s="3" t="s">
        <v>53</v>
      </c>
      <c r="E29" s="2" t="s">
        <v>54</v>
      </c>
      <c r="F29" s="2" t="s">
        <v>55</v>
      </c>
    </row>
    <row r="30" spans="1:6" ht="84">
      <c r="A30" s="2" t="s">
        <v>56</v>
      </c>
      <c r="B30" s="14"/>
      <c r="C30" s="3" t="s">
        <v>57</v>
      </c>
      <c r="D30" s="3" t="s">
        <v>53</v>
      </c>
      <c r="E30" s="2" t="s">
        <v>54</v>
      </c>
      <c r="F30" s="2" t="s">
        <v>55</v>
      </c>
    </row>
    <row r="31" spans="1:6" ht="84">
      <c r="A31" s="2" t="s">
        <v>58</v>
      </c>
      <c r="B31" s="14"/>
      <c r="C31" s="3" t="s">
        <v>59</v>
      </c>
      <c r="D31" s="2" t="s">
        <v>60</v>
      </c>
      <c r="E31" s="2" t="s">
        <v>61</v>
      </c>
      <c r="F31" s="2" t="s">
        <v>62</v>
      </c>
    </row>
    <row r="32" spans="1:6" ht="240">
      <c r="A32" s="2" t="s">
        <v>63</v>
      </c>
      <c r="B32" s="15"/>
      <c r="C32" s="3" t="s">
        <v>64</v>
      </c>
      <c r="D32" s="4" t="s">
        <v>65</v>
      </c>
      <c r="E32" s="3" t="s">
        <v>66</v>
      </c>
      <c r="F32" s="2" t="s">
        <v>67</v>
      </c>
    </row>
    <row r="33" spans="1:6" ht="144">
      <c r="A33" s="2" t="s">
        <v>68</v>
      </c>
      <c r="B33" s="16" t="s">
        <v>69</v>
      </c>
      <c r="C33" s="5" t="s">
        <v>70</v>
      </c>
      <c r="D33" s="3" t="s">
        <v>71</v>
      </c>
      <c r="E33" s="2" t="s">
        <v>72</v>
      </c>
      <c r="F33" s="19" t="s">
        <v>73</v>
      </c>
    </row>
    <row r="34" spans="1:6" ht="120">
      <c r="A34" s="2" t="s">
        <v>74</v>
      </c>
      <c r="B34" s="17"/>
      <c r="C34" s="3" t="s">
        <v>75</v>
      </c>
      <c r="D34" s="3" t="s">
        <v>76</v>
      </c>
      <c r="E34" s="3" t="s">
        <v>77</v>
      </c>
      <c r="F34" s="20"/>
    </row>
    <row r="35" spans="1:6" ht="156">
      <c r="A35" s="2" t="s">
        <v>78</v>
      </c>
      <c r="B35" s="18"/>
      <c r="C35" s="5" t="s">
        <v>79</v>
      </c>
      <c r="D35" s="3" t="s">
        <v>80</v>
      </c>
      <c r="E35" s="3" t="s">
        <v>81</v>
      </c>
      <c r="F35" s="21"/>
    </row>
    <row r="36" spans="1:6" ht="96">
      <c r="A36" s="2" t="s">
        <v>82</v>
      </c>
      <c r="B36" s="2" t="s">
        <v>83</v>
      </c>
      <c r="C36" s="2" t="s">
        <v>84</v>
      </c>
      <c r="D36" s="3" t="s">
        <v>80</v>
      </c>
      <c r="E36" s="3" t="s">
        <v>81</v>
      </c>
      <c r="F36" s="2" t="s">
        <v>85</v>
      </c>
    </row>
    <row r="37" spans="1:6" ht="144">
      <c r="A37" s="6" t="s">
        <v>86</v>
      </c>
      <c r="B37" s="6" t="s">
        <v>87</v>
      </c>
      <c r="C37" s="6" t="s">
        <v>88</v>
      </c>
      <c r="D37" s="3" t="s">
        <v>89</v>
      </c>
      <c r="E37" s="7" t="s">
        <v>90</v>
      </c>
      <c r="F37" s="6" t="s">
        <v>73</v>
      </c>
    </row>
    <row r="38" spans="1:6" ht="120">
      <c r="A38" s="2" t="s">
        <v>91</v>
      </c>
      <c r="B38" s="2" t="s">
        <v>92</v>
      </c>
      <c r="C38" s="2" t="s">
        <v>93</v>
      </c>
      <c r="D38" s="3" t="s">
        <v>94</v>
      </c>
      <c r="E38" s="3" t="s">
        <v>95</v>
      </c>
      <c r="F38" s="2" t="s">
        <v>85</v>
      </c>
    </row>
    <row r="39" spans="1:6" ht="204">
      <c r="A39" s="2" t="s">
        <v>96</v>
      </c>
      <c r="B39" s="2" t="s">
        <v>97</v>
      </c>
      <c r="C39" s="8" t="s">
        <v>98</v>
      </c>
      <c r="D39" s="3" t="s">
        <v>99</v>
      </c>
      <c r="E39" s="3" t="s">
        <v>95</v>
      </c>
      <c r="F39" s="2" t="s">
        <v>73</v>
      </c>
    </row>
    <row r="40" spans="1:6" ht="84">
      <c r="A40" s="2" t="s">
        <v>100</v>
      </c>
      <c r="B40" s="2" t="s">
        <v>101</v>
      </c>
      <c r="C40" s="2" t="s">
        <v>102</v>
      </c>
      <c r="D40" s="3" t="s">
        <v>103</v>
      </c>
      <c r="E40" s="3" t="s">
        <v>104</v>
      </c>
      <c r="F40" s="2" t="s">
        <v>85</v>
      </c>
    </row>
    <row r="41" spans="1:6" ht="60">
      <c r="A41" s="2" t="s">
        <v>105</v>
      </c>
      <c r="B41" s="2" t="s">
        <v>106</v>
      </c>
      <c r="C41" s="2" t="s">
        <v>107</v>
      </c>
      <c r="D41" s="2" t="s">
        <v>108</v>
      </c>
      <c r="E41" s="2" t="s">
        <v>109</v>
      </c>
      <c r="F41" s="2" t="s">
        <v>85</v>
      </c>
    </row>
    <row r="42" spans="1:6" ht="168">
      <c r="A42" s="2" t="s">
        <v>110</v>
      </c>
      <c r="B42" s="2" t="s">
        <v>111</v>
      </c>
      <c r="C42" s="2" t="s">
        <v>112</v>
      </c>
      <c r="D42" s="3" t="s">
        <v>113</v>
      </c>
      <c r="E42" s="7" t="s">
        <v>114</v>
      </c>
      <c r="F42" s="2" t="s">
        <v>85</v>
      </c>
    </row>
    <row r="43" spans="1:6" ht="180">
      <c r="A43" s="2" t="s">
        <v>115</v>
      </c>
      <c r="B43" s="2" t="s">
        <v>116</v>
      </c>
      <c r="C43" s="9" t="s">
        <v>117</v>
      </c>
      <c r="D43" s="3" t="s">
        <v>118</v>
      </c>
      <c r="E43" s="3" t="s">
        <v>119</v>
      </c>
      <c r="F43" s="2" t="s">
        <v>85</v>
      </c>
    </row>
    <row r="44" spans="1:6" ht="144">
      <c r="A44" s="2" t="s">
        <v>120</v>
      </c>
      <c r="B44" s="2" t="s">
        <v>121</v>
      </c>
      <c r="C44" s="9" t="s">
        <v>122</v>
      </c>
      <c r="D44" s="3" t="s">
        <v>123</v>
      </c>
      <c r="E44" s="3" t="s">
        <v>124</v>
      </c>
      <c r="F44" s="2" t="s">
        <v>67</v>
      </c>
    </row>
    <row r="45" spans="1:6" ht="409.6">
      <c r="A45" s="2" t="s">
        <v>125</v>
      </c>
      <c r="B45" s="2" t="s">
        <v>126</v>
      </c>
      <c r="C45" s="2" t="s">
        <v>127</v>
      </c>
      <c r="D45" s="10" t="s">
        <v>128</v>
      </c>
      <c r="E45" s="3" t="s">
        <v>129</v>
      </c>
      <c r="F45" s="2" t="s">
        <v>73</v>
      </c>
    </row>
    <row r="46" spans="1:6" ht="96">
      <c r="A46" s="2" t="s">
        <v>130</v>
      </c>
      <c r="B46" s="2" t="s">
        <v>131</v>
      </c>
      <c r="C46" s="2" t="s">
        <v>132</v>
      </c>
      <c r="D46" s="3" t="s">
        <v>133</v>
      </c>
      <c r="E46" s="2" t="s">
        <v>134</v>
      </c>
      <c r="F46" s="2" t="s">
        <v>85</v>
      </c>
    </row>
    <row r="47" spans="1:6" ht="96">
      <c r="A47" s="2" t="s">
        <v>135</v>
      </c>
      <c r="B47" s="2" t="s">
        <v>136</v>
      </c>
      <c r="C47" s="2" t="s">
        <v>137</v>
      </c>
      <c r="D47" s="3" t="s">
        <v>138</v>
      </c>
      <c r="E47" s="3" t="s">
        <v>119</v>
      </c>
      <c r="F47" s="2" t="s">
        <v>73</v>
      </c>
    </row>
    <row r="48" spans="1:6" ht="84">
      <c r="A48" s="2" t="s">
        <v>139</v>
      </c>
      <c r="B48" s="2" t="s">
        <v>140</v>
      </c>
      <c r="C48" s="2" t="s">
        <v>141</v>
      </c>
      <c r="D48" s="3" t="s">
        <v>138</v>
      </c>
      <c r="E48" s="3" t="s">
        <v>119</v>
      </c>
      <c r="F48" s="2" t="s">
        <v>85</v>
      </c>
    </row>
    <row r="49" spans="1:6" ht="96">
      <c r="A49" s="2" t="s">
        <v>142</v>
      </c>
      <c r="B49" s="2" t="s">
        <v>143</v>
      </c>
      <c r="C49" s="2" t="s">
        <v>144</v>
      </c>
      <c r="D49" s="2" t="s">
        <v>145</v>
      </c>
      <c r="E49" s="3" t="s">
        <v>129</v>
      </c>
      <c r="F49" s="2" t="s">
        <v>73</v>
      </c>
    </row>
    <row r="50" spans="1:6" ht="134.4">
      <c r="A50" s="2" t="s">
        <v>146</v>
      </c>
      <c r="B50" s="2" t="s">
        <v>147</v>
      </c>
      <c r="C50" s="2" t="s">
        <v>148</v>
      </c>
      <c r="D50" s="3" t="s">
        <v>149</v>
      </c>
      <c r="E50" s="3" t="s">
        <v>150</v>
      </c>
      <c r="F50" s="2" t="s">
        <v>67</v>
      </c>
    </row>
    <row r="51" spans="1:6" ht="72">
      <c r="A51" s="2" t="s">
        <v>151</v>
      </c>
      <c r="B51" s="2" t="s">
        <v>152</v>
      </c>
      <c r="C51" s="2" t="s">
        <v>153</v>
      </c>
      <c r="D51" s="3" t="s">
        <v>154</v>
      </c>
      <c r="E51" s="3" t="s">
        <v>155</v>
      </c>
      <c r="F51" s="2" t="s">
        <v>73</v>
      </c>
    </row>
    <row r="52" spans="1:6" ht="36">
      <c r="A52" s="9" t="s">
        <v>439</v>
      </c>
      <c r="B52" s="22" t="s">
        <v>156</v>
      </c>
      <c r="C52" s="2" t="s">
        <v>157</v>
      </c>
      <c r="D52" s="3" t="s">
        <v>158</v>
      </c>
      <c r="E52" s="3" t="s">
        <v>159</v>
      </c>
      <c r="F52" s="25" t="s">
        <v>160</v>
      </c>
    </row>
    <row r="53" spans="1:6" ht="36">
      <c r="A53" s="33" t="s">
        <v>440</v>
      </c>
      <c r="B53" s="23"/>
      <c r="C53" s="29" t="s">
        <v>157</v>
      </c>
      <c r="D53" s="80" t="s">
        <v>158</v>
      </c>
      <c r="E53" s="80" t="s">
        <v>159</v>
      </c>
      <c r="F53" s="26"/>
    </row>
    <row r="54" spans="1:6" ht="38.4">
      <c r="A54" s="2" t="s">
        <v>161</v>
      </c>
      <c r="B54" s="23"/>
      <c r="C54" s="2" t="s">
        <v>162</v>
      </c>
      <c r="D54" s="3" t="s">
        <v>163</v>
      </c>
      <c r="E54" s="2" t="s">
        <v>164</v>
      </c>
      <c r="F54" s="26"/>
    </row>
    <row r="55" spans="1:6" ht="61.2">
      <c r="A55" s="2" t="s">
        <v>165</v>
      </c>
      <c r="B55" s="24"/>
      <c r="C55" s="2" t="s">
        <v>166</v>
      </c>
      <c r="D55" s="3" t="s">
        <v>167</v>
      </c>
      <c r="E55" s="3" t="s">
        <v>168</v>
      </c>
      <c r="F55" s="27"/>
    </row>
    <row r="81" spans="1:1">
      <c r="A81" s="121"/>
    </row>
    <row r="84" spans="1:1">
      <c r="A84" t="s">
        <v>447</v>
      </c>
    </row>
  </sheetData>
  <mergeCells count="8">
    <mergeCell ref="A1:B1"/>
    <mergeCell ref="B29:B32"/>
    <mergeCell ref="B33:B35"/>
    <mergeCell ref="F33:F35"/>
    <mergeCell ref="B52:B55"/>
    <mergeCell ref="F52:F55"/>
    <mergeCell ref="B10:B13"/>
    <mergeCell ref="B22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EF4-A83B-4DD3-85F3-18C0808E2D61}">
  <dimension ref="A1:G84"/>
  <sheetViews>
    <sheetView tabSelected="1" topLeftCell="A13" workbookViewId="0">
      <selection activeCell="A29" sqref="A29"/>
    </sheetView>
  </sheetViews>
  <sheetFormatPr baseColWidth="10" defaultRowHeight="14.4"/>
  <sheetData>
    <row r="1" spans="1:7" ht="48">
      <c r="A1" s="56" t="s">
        <v>169</v>
      </c>
      <c r="B1" s="57" t="s">
        <v>249</v>
      </c>
      <c r="C1" s="57" t="s">
        <v>250</v>
      </c>
      <c r="D1" s="35" t="s">
        <v>170</v>
      </c>
      <c r="E1" s="34" t="s">
        <v>171</v>
      </c>
      <c r="F1" s="34" t="s">
        <v>172</v>
      </c>
      <c r="G1" s="31" t="s">
        <v>173</v>
      </c>
    </row>
    <row r="2" spans="1:7" ht="22.8">
      <c r="A2" s="48" t="s">
        <v>174</v>
      </c>
      <c r="B2" s="36" t="s">
        <v>175</v>
      </c>
      <c r="C2" s="30" t="s">
        <v>176</v>
      </c>
      <c r="D2" s="36" t="s">
        <v>177</v>
      </c>
      <c r="E2" s="30" t="s">
        <v>178</v>
      </c>
      <c r="F2" s="36" t="s">
        <v>179</v>
      </c>
      <c r="G2" s="36" t="s">
        <v>180</v>
      </c>
    </row>
    <row r="3" spans="1:7" ht="22.8">
      <c r="A3" s="49"/>
      <c r="B3" s="36" t="s">
        <v>181</v>
      </c>
      <c r="C3" s="30" t="s">
        <v>182</v>
      </c>
      <c r="D3" s="36" t="s">
        <v>183</v>
      </c>
      <c r="E3" s="30" t="s">
        <v>184</v>
      </c>
      <c r="F3" s="36" t="s">
        <v>185</v>
      </c>
      <c r="G3" s="36" t="s">
        <v>180</v>
      </c>
    </row>
    <row r="4" spans="1:7" ht="34.200000000000003">
      <c r="A4" s="49"/>
      <c r="B4" s="36" t="s">
        <v>186</v>
      </c>
      <c r="C4" s="37" t="s">
        <v>187</v>
      </c>
      <c r="D4" s="36" t="s">
        <v>188</v>
      </c>
      <c r="E4" s="36" t="s">
        <v>189</v>
      </c>
      <c r="F4" s="36" t="s">
        <v>190</v>
      </c>
      <c r="G4" s="36" t="s">
        <v>180</v>
      </c>
    </row>
    <row r="5" spans="1:7" ht="22.8">
      <c r="A5" s="49"/>
      <c r="B5" s="36" t="s">
        <v>191</v>
      </c>
      <c r="C5" s="30" t="s">
        <v>192</v>
      </c>
      <c r="D5" s="36" t="s">
        <v>183</v>
      </c>
      <c r="E5" s="30" t="s">
        <v>184</v>
      </c>
      <c r="F5" s="36" t="s">
        <v>185</v>
      </c>
      <c r="G5" s="36" t="s">
        <v>180</v>
      </c>
    </row>
    <row r="6" spans="1:7" ht="34.200000000000003">
      <c r="A6" s="49"/>
      <c r="B6" s="36" t="s">
        <v>193</v>
      </c>
      <c r="C6" s="30" t="s">
        <v>194</v>
      </c>
      <c r="D6" s="36" t="s">
        <v>188</v>
      </c>
      <c r="E6" s="36" t="s">
        <v>189</v>
      </c>
      <c r="F6" s="36" t="s">
        <v>190</v>
      </c>
      <c r="G6" s="36" t="s">
        <v>180</v>
      </c>
    </row>
    <row r="7" spans="1:7" ht="34.200000000000003">
      <c r="A7" s="49"/>
      <c r="B7" s="36" t="s">
        <v>195</v>
      </c>
      <c r="C7" s="30" t="s">
        <v>196</v>
      </c>
      <c r="D7" s="30" t="s">
        <v>197</v>
      </c>
      <c r="E7" s="30" t="s">
        <v>198</v>
      </c>
      <c r="F7" s="30" t="s">
        <v>199</v>
      </c>
      <c r="G7" s="36" t="s">
        <v>180</v>
      </c>
    </row>
    <row r="8" spans="1:7" ht="22.8">
      <c r="A8" s="49"/>
      <c r="B8" s="36" t="s">
        <v>200</v>
      </c>
      <c r="C8" s="30" t="s">
        <v>201</v>
      </c>
      <c r="D8" s="36" t="s">
        <v>183</v>
      </c>
      <c r="E8" s="30" t="s">
        <v>184</v>
      </c>
      <c r="F8" s="36" t="s">
        <v>185</v>
      </c>
      <c r="G8" s="36" t="s">
        <v>180</v>
      </c>
    </row>
    <row r="9" spans="1:7" ht="34.200000000000003">
      <c r="A9" s="49"/>
      <c r="B9" s="36" t="s">
        <v>202</v>
      </c>
      <c r="C9" s="30" t="s">
        <v>203</v>
      </c>
      <c r="D9" s="36" t="s">
        <v>188</v>
      </c>
      <c r="E9" s="36" t="s">
        <v>189</v>
      </c>
      <c r="F9" s="36" t="s">
        <v>190</v>
      </c>
      <c r="G9" s="36" t="s">
        <v>180</v>
      </c>
    </row>
    <row r="10" spans="1:7" ht="34.200000000000003">
      <c r="A10" s="49"/>
      <c r="B10" s="36" t="s">
        <v>204</v>
      </c>
      <c r="C10" s="36" t="s">
        <v>205</v>
      </c>
      <c r="D10" s="36" t="s">
        <v>177</v>
      </c>
      <c r="E10" s="30" t="s">
        <v>178</v>
      </c>
      <c r="F10" s="36" t="s">
        <v>179</v>
      </c>
      <c r="G10" s="38" t="s">
        <v>206</v>
      </c>
    </row>
    <row r="11" spans="1:7" ht="22.8">
      <c r="A11" s="50"/>
      <c r="B11" s="36" t="s">
        <v>207</v>
      </c>
      <c r="C11" s="39"/>
      <c r="D11" s="36" t="s">
        <v>183</v>
      </c>
      <c r="E11" s="30" t="s">
        <v>184</v>
      </c>
      <c r="F11" s="36" t="s">
        <v>185</v>
      </c>
      <c r="G11" s="36" t="s">
        <v>180</v>
      </c>
    </row>
    <row r="12" spans="1:7" ht="22.8">
      <c r="A12" s="48" t="s">
        <v>208</v>
      </c>
      <c r="B12" s="36" t="s">
        <v>209</v>
      </c>
      <c r="C12" s="40" t="s">
        <v>210</v>
      </c>
      <c r="D12" s="36" t="s">
        <v>211</v>
      </c>
      <c r="E12" s="30" t="s">
        <v>212</v>
      </c>
      <c r="F12" s="36" t="s">
        <v>213</v>
      </c>
      <c r="G12" s="36" t="s">
        <v>214</v>
      </c>
    </row>
    <row r="13" spans="1:7" ht="34.200000000000003">
      <c r="A13" s="49"/>
      <c r="B13" s="28" t="s">
        <v>215</v>
      </c>
      <c r="C13" s="28" t="s">
        <v>216</v>
      </c>
      <c r="D13" s="43" t="s">
        <v>217</v>
      </c>
      <c r="E13" s="30" t="s">
        <v>218</v>
      </c>
      <c r="F13" s="30" t="s">
        <v>219</v>
      </c>
      <c r="G13" s="28" t="s">
        <v>214</v>
      </c>
    </row>
    <row r="14" spans="1:7" ht="22.8">
      <c r="A14" s="49"/>
      <c r="B14" s="42"/>
      <c r="C14" s="51"/>
      <c r="D14" s="44"/>
      <c r="E14" s="30" t="s">
        <v>220</v>
      </c>
      <c r="F14" s="36" t="s">
        <v>221</v>
      </c>
      <c r="G14" s="42"/>
    </row>
    <row r="15" spans="1:7" ht="22.8">
      <c r="A15" s="49"/>
      <c r="B15" s="36" t="s">
        <v>222</v>
      </c>
      <c r="C15" s="42"/>
      <c r="D15" s="36" t="s">
        <v>223</v>
      </c>
      <c r="E15" s="30" t="s">
        <v>220</v>
      </c>
      <c r="F15" s="36" t="s">
        <v>221</v>
      </c>
      <c r="G15" s="36" t="s">
        <v>214</v>
      </c>
    </row>
    <row r="16" spans="1:7" ht="22.8">
      <c r="A16" s="49"/>
      <c r="B16" s="36" t="s">
        <v>224</v>
      </c>
      <c r="C16" s="36" t="s">
        <v>225</v>
      </c>
      <c r="D16" s="36" t="s">
        <v>211</v>
      </c>
      <c r="E16" s="30" t="s">
        <v>212</v>
      </c>
      <c r="F16" s="36" t="s">
        <v>213</v>
      </c>
      <c r="G16" s="36" t="s">
        <v>214</v>
      </c>
    </row>
    <row r="17" spans="1:7" ht="45.6">
      <c r="A17" s="49"/>
      <c r="B17" s="36" t="s">
        <v>226</v>
      </c>
      <c r="C17" s="45" t="s">
        <v>227</v>
      </c>
      <c r="D17" s="36" t="s">
        <v>228</v>
      </c>
      <c r="E17" s="30" t="s">
        <v>229</v>
      </c>
      <c r="F17" s="30" t="s">
        <v>230</v>
      </c>
      <c r="G17" s="45" t="s">
        <v>214</v>
      </c>
    </row>
    <row r="18" spans="1:7" ht="34.200000000000003">
      <c r="A18" s="49"/>
      <c r="B18" s="36" t="s">
        <v>231</v>
      </c>
      <c r="C18" s="46"/>
      <c r="D18" s="36" t="s">
        <v>232</v>
      </c>
      <c r="E18" s="30" t="s">
        <v>233</v>
      </c>
      <c r="F18" s="30" t="s">
        <v>234</v>
      </c>
      <c r="G18" s="46"/>
    </row>
    <row r="19" spans="1:7" ht="22.8">
      <c r="A19" s="49"/>
      <c r="B19" s="36" t="s">
        <v>235</v>
      </c>
      <c r="C19" s="46"/>
      <c r="D19" s="36" t="s">
        <v>223</v>
      </c>
      <c r="E19" s="30" t="s">
        <v>220</v>
      </c>
      <c r="F19" s="36" t="s">
        <v>221</v>
      </c>
      <c r="G19" s="46"/>
    </row>
    <row r="20" spans="1:7" ht="22.8">
      <c r="A20" s="49"/>
      <c r="B20" s="36" t="s">
        <v>236</v>
      </c>
      <c r="C20" s="46"/>
      <c r="D20" s="36" t="s">
        <v>211</v>
      </c>
      <c r="E20" s="30" t="s">
        <v>212</v>
      </c>
      <c r="F20" s="36" t="s">
        <v>213</v>
      </c>
      <c r="G20" s="46"/>
    </row>
    <row r="21" spans="1:7" ht="34.200000000000003">
      <c r="A21" s="49"/>
      <c r="B21" s="28" t="s">
        <v>237</v>
      </c>
      <c r="C21" s="46"/>
      <c r="D21" s="43" t="s">
        <v>217</v>
      </c>
      <c r="E21" s="30" t="s">
        <v>218</v>
      </c>
      <c r="F21" s="30" t="s">
        <v>219</v>
      </c>
      <c r="G21" s="46"/>
    </row>
    <row r="22" spans="1:7" ht="22.8">
      <c r="A22" s="49"/>
      <c r="B22" s="42"/>
      <c r="C22" s="47"/>
      <c r="D22" s="44"/>
      <c r="E22" s="30" t="s">
        <v>220</v>
      </c>
      <c r="F22" s="36" t="s">
        <v>221</v>
      </c>
      <c r="G22" s="47"/>
    </row>
    <row r="23" spans="1:7" ht="22.8">
      <c r="A23" s="49"/>
      <c r="B23" s="36" t="s">
        <v>238</v>
      </c>
      <c r="C23" s="52" t="s">
        <v>239</v>
      </c>
      <c r="D23" s="36" t="s">
        <v>211</v>
      </c>
      <c r="E23" s="30" t="s">
        <v>212</v>
      </c>
      <c r="F23" s="36" t="s">
        <v>213</v>
      </c>
      <c r="G23" s="36" t="s">
        <v>214</v>
      </c>
    </row>
    <row r="24" spans="1:7" ht="22.8">
      <c r="A24" s="49"/>
      <c r="B24" s="36" t="s">
        <v>240</v>
      </c>
      <c r="C24" s="53"/>
      <c r="D24" s="36" t="s">
        <v>241</v>
      </c>
      <c r="E24" s="36" t="s">
        <v>242</v>
      </c>
      <c r="F24" s="36" t="s">
        <v>243</v>
      </c>
      <c r="G24" s="36" t="s">
        <v>214</v>
      </c>
    </row>
    <row r="25" spans="1:7" ht="34.200000000000003">
      <c r="A25" s="49"/>
      <c r="B25" s="36" t="s">
        <v>244</v>
      </c>
      <c r="C25" s="54" t="s">
        <v>245</v>
      </c>
      <c r="D25" s="36" t="s">
        <v>232</v>
      </c>
      <c r="E25" s="30" t="s">
        <v>246</v>
      </c>
      <c r="F25" s="30" t="s">
        <v>219</v>
      </c>
      <c r="G25" s="28" t="s">
        <v>214</v>
      </c>
    </row>
    <row r="26" spans="1:7" ht="22.8">
      <c r="A26" s="50"/>
      <c r="B26" s="36" t="s">
        <v>247</v>
      </c>
      <c r="C26" s="55"/>
      <c r="D26" s="36" t="s">
        <v>211</v>
      </c>
      <c r="E26" s="30" t="s">
        <v>248</v>
      </c>
      <c r="F26" s="36" t="s">
        <v>213</v>
      </c>
      <c r="G26" s="42"/>
    </row>
    <row r="29" spans="1:7">
      <c r="A29" t="s">
        <v>449</v>
      </c>
    </row>
    <row r="52" spans="1:1">
      <c r="A52" t="s">
        <v>439</v>
      </c>
    </row>
    <row r="53" spans="1:1">
      <c r="A53" t="s">
        <v>440</v>
      </c>
    </row>
    <row r="81" spans="1:1">
      <c r="A81" s="121"/>
    </row>
    <row r="84" spans="1:1">
      <c r="A84" t="s">
        <v>447</v>
      </c>
    </row>
  </sheetData>
  <mergeCells count="13">
    <mergeCell ref="B21:B22"/>
    <mergeCell ref="D21:D22"/>
    <mergeCell ref="A2:A11"/>
    <mergeCell ref="A12:A26"/>
    <mergeCell ref="B13:B14"/>
    <mergeCell ref="C13:C15"/>
    <mergeCell ref="C23:C24"/>
    <mergeCell ref="C25:C26"/>
    <mergeCell ref="G25:G26"/>
    <mergeCell ref="D13:D14"/>
    <mergeCell ref="G13:G14"/>
    <mergeCell ref="C17:C22"/>
    <mergeCell ref="G17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1FA2-40B0-4225-A07C-72AFE2CCC75B}">
  <dimension ref="A1:E84"/>
  <sheetViews>
    <sheetView tabSelected="1" topLeftCell="A23" workbookViewId="0">
      <selection activeCell="A29" sqref="A29"/>
    </sheetView>
  </sheetViews>
  <sheetFormatPr baseColWidth="10" defaultRowHeight="14.4"/>
  <sheetData>
    <row r="1" spans="1:5" s="73" customFormat="1" ht="36">
      <c r="A1" s="59" t="s">
        <v>251</v>
      </c>
      <c r="B1" s="59" t="s">
        <v>252</v>
      </c>
      <c r="C1" s="72" t="s">
        <v>170</v>
      </c>
      <c r="D1" s="59" t="s">
        <v>253</v>
      </c>
      <c r="E1" s="63" t="s">
        <v>173</v>
      </c>
    </row>
    <row r="2" spans="1:5" ht="22.8">
      <c r="A2" s="60">
        <v>1</v>
      </c>
      <c r="B2" s="61" t="s">
        <v>254</v>
      </c>
      <c r="C2" s="62" t="s">
        <v>255</v>
      </c>
      <c r="D2" s="61" t="s">
        <v>256</v>
      </c>
      <c r="E2" s="61" t="s">
        <v>257</v>
      </c>
    </row>
    <row r="3" spans="1:5" ht="79.8">
      <c r="A3" s="60">
        <v>2</v>
      </c>
      <c r="B3" s="61" t="s">
        <v>258</v>
      </c>
      <c r="C3" s="62" t="s">
        <v>259</v>
      </c>
      <c r="D3" s="61" t="s">
        <v>256</v>
      </c>
      <c r="E3" s="61" t="s">
        <v>260</v>
      </c>
    </row>
    <row r="4" spans="1:5" ht="79.8">
      <c r="A4" s="60">
        <v>3</v>
      </c>
      <c r="B4" s="61" t="s">
        <v>261</v>
      </c>
      <c r="C4" s="63" t="s">
        <v>262</v>
      </c>
      <c r="D4" s="64" t="s">
        <v>263</v>
      </c>
      <c r="E4" s="65" t="s">
        <v>264</v>
      </c>
    </row>
    <row r="5" spans="1:5" ht="114">
      <c r="A5" s="66">
        <v>4</v>
      </c>
      <c r="B5" s="67" t="s">
        <v>265</v>
      </c>
      <c r="C5" s="62" t="s">
        <v>266</v>
      </c>
      <c r="D5" s="64" t="s">
        <v>263</v>
      </c>
      <c r="E5" s="65" t="s">
        <v>264</v>
      </c>
    </row>
    <row r="6" spans="1:5" ht="91.2">
      <c r="A6" s="60">
        <v>5</v>
      </c>
      <c r="B6" s="61" t="s">
        <v>267</v>
      </c>
      <c r="C6" s="63" t="s">
        <v>268</v>
      </c>
      <c r="D6" s="64" t="s">
        <v>263</v>
      </c>
      <c r="E6" s="65" t="s">
        <v>264</v>
      </c>
    </row>
    <row r="7" spans="1:5" ht="45.6">
      <c r="A7" s="60">
        <v>6</v>
      </c>
      <c r="B7" s="61" t="s">
        <v>269</v>
      </c>
      <c r="C7" s="62" t="s">
        <v>270</v>
      </c>
      <c r="D7" s="64" t="s">
        <v>263</v>
      </c>
      <c r="E7" s="65" t="s">
        <v>264</v>
      </c>
    </row>
    <row r="8" spans="1:5" ht="57">
      <c r="A8" s="60">
        <v>7</v>
      </c>
      <c r="B8" s="61" t="s">
        <v>271</v>
      </c>
      <c r="C8" s="62" t="s">
        <v>272</v>
      </c>
      <c r="D8" s="61" t="s">
        <v>256</v>
      </c>
      <c r="E8" s="61" t="s">
        <v>260</v>
      </c>
    </row>
    <row r="9" spans="1:5">
      <c r="A9" s="58">
        <v>8</v>
      </c>
      <c r="B9" s="70" t="s">
        <v>273</v>
      </c>
      <c r="C9" s="62" t="s">
        <v>211</v>
      </c>
      <c r="D9" s="28" t="s">
        <v>256</v>
      </c>
      <c r="E9" s="28" t="s">
        <v>214</v>
      </c>
    </row>
    <row r="10" spans="1:5">
      <c r="A10" s="69"/>
      <c r="B10" s="71"/>
      <c r="C10" s="62" t="s">
        <v>228</v>
      </c>
      <c r="D10" s="42"/>
      <c r="E10" s="42"/>
    </row>
    <row r="11" spans="1:5" ht="79.8">
      <c r="A11" s="60">
        <v>9</v>
      </c>
      <c r="B11" s="62" t="s">
        <v>274</v>
      </c>
      <c r="C11" s="63" t="s">
        <v>275</v>
      </c>
      <c r="D11" s="61" t="s">
        <v>256</v>
      </c>
      <c r="E11" s="62" t="s">
        <v>276</v>
      </c>
    </row>
    <row r="12" spans="1:5" ht="68.400000000000006">
      <c r="A12" s="60">
        <v>10</v>
      </c>
      <c r="B12" s="65" t="s">
        <v>277</v>
      </c>
      <c r="C12" s="63" t="s">
        <v>278</v>
      </c>
      <c r="D12" s="61" t="s">
        <v>279</v>
      </c>
      <c r="E12" s="65" t="s">
        <v>280</v>
      </c>
    </row>
    <row r="13" spans="1:5" ht="57">
      <c r="A13" s="60">
        <v>11</v>
      </c>
      <c r="B13" s="62" t="s">
        <v>281</v>
      </c>
      <c r="C13" s="62" t="s">
        <v>282</v>
      </c>
      <c r="D13" s="61" t="s">
        <v>256</v>
      </c>
      <c r="E13" s="61" t="s">
        <v>180</v>
      </c>
    </row>
    <row r="14" spans="1:5" ht="102.6">
      <c r="A14" s="60">
        <v>12</v>
      </c>
      <c r="B14" s="61" t="s">
        <v>283</v>
      </c>
      <c r="C14" s="63" t="s">
        <v>284</v>
      </c>
      <c r="D14" s="61" t="s">
        <v>256</v>
      </c>
      <c r="E14" s="62" t="s">
        <v>276</v>
      </c>
    </row>
    <row r="15" spans="1:5" ht="91.2">
      <c r="A15" s="60">
        <v>13</v>
      </c>
      <c r="B15" s="61" t="s">
        <v>285</v>
      </c>
      <c r="C15" s="62" t="s">
        <v>286</v>
      </c>
      <c r="D15" s="61" t="s">
        <v>256</v>
      </c>
      <c r="E15" s="61" t="s">
        <v>180</v>
      </c>
    </row>
    <row r="16" spans="1:5" ht="22.8">
      <c r="A16" s="60">
        <v>14</v>
      </c>
      <c r="B16" s="68" t="s">
        <v>273</v>
      </c>
      <c r="C16" s="62" t="s">
        <v>211</v>
      </c>
      <c r="D16" s="61" t="s">
        <v>256</v>
      </c>
      <c r="E16" s="61" t="s">
        <v>214</v>
      </c>
    </row>
    <row r="17" spans="1:5" ht="34.200000000000003">
      <c r="A17" s="58">
        <v>15</v>
      </c>
      <c r="B17" s="52" t="s">
        <v>287</v>
      </c>
      <c r="C17" s="77" t="s">
        <v>288</v>
      </c>
      <c r="D17" s="76" t="s">
        <v>279</v>
      </c>
      <c r="E17" s="80" t="s">
        <v>280</v>
      </c>
    </row>
    <row r="18" spans="1:5" ht="22.8">
      <c r="A18" s="69"/>
      <c r="B18" s="53"/>
      <c r="C18" s="77" t="s">
        <v>289</v>
      </c>
      <c r="D18" s="76" t="s">
        <v>256</v>
      </c>
      <c r="E18" s="76" t="s">
        <v>180</v>
      </c>
    </row>
    <row r="19" spans="1:5" ht="34.200000000000003">
      <c r="A19" s="75">
        <v>16</v>
      </c>
      <c r="B19" s="77" t="s">
        <v>290</v>
      </c>
      <c r="C19" s="77" t="s">
        <v>291</v>
      </c>
      <c r="D19" s="76" t="s">
        <v>256</v>
      </c>
      <c r="E19" s="76" t="s">
        <v>180</v>
      </c>
    </row>
    <row r="20" spans="1:5" ht="45.6">
      <c r="A20" s="75">
        <v>17</v>
      </c>
      <c r="B20" s="79" t="s">
        <v>292</v>
      </c>
      <c r="C20" s="77" t="s">
        <v>293</v>
      </c>
      <c r="D20" s="76" t="s">
        <v>279</v>
      </c>
      <c r="E20" s="80" t="s">
        <v>280</v>
      </c>
    </row>
    <row r="21" spans="1:5" ht="148.19999999999999">
      <c r="A21" s="81">
        <v>18</v>
      </c>
      <c r="B21" s="82" t="s">
        <v>294</v>
      </c>
      <c r="C21" s="77" t="s">
        <v>295</v>
      </c>
      <c r="D21" s="79" t="s">
        <v>263</v>
      </c>
      <c r="E21" s="80" t="s">
        <v>264</v>
      </c>
    </row>
    <row r="22" spans="1:5" ht="91.2">
      <c r="A22" s="81">
        <v>19</v>
      </c>
      <c r="B22" s="82" t="s">
        <v>296</v>
      </c>
      <c r="C22" s="78" t="s">
        <v>297</v>
      </c>
      <c r="D22" s="82" t="s">
        <v>298</v>
      </c>
      <c r="E22" s="76" t="s">
        <v>299</v>
      </c>
    </row>
    <row r="23" spans="1:5" ht="91.2">
      <c r="A23" s="75">
        <v>20</v>
      </c>
      <c r="B23" s="76" t="s">
        <v>300</v>
      </c>
      <c r="C23" s="78" t="s">
        <v>301</v>
      </c>
      <c r="D23" s="76" t="s">
        <v>298</v>
      </c>
      <c r="E23" s="74" t="s">
        <v>302</v>
      </c>
    </row>
    <row r="24" spans="1:5" ht="91.2">
      <c r="A24" s="75">
        <v>21</v>
      </c>
      <c r="B24" s="76" t="s">
        <v>303</v>
      </c>
      <c r="C24" s="78" t="s">
        <v>304</v>
      </c>
      <c r="D24" s="76" t="s">
        <v>298</v>
      </c>
      <c r="E24" s="79" t="s">
        <v>305</v>
      </c>
    </row>
    <row r="29" spans="1:5">
      <c r="A29" t="s">
        <v>449</v>
      </c>
    </row>
    <row r="81" spans="1:1">
      <c r="A81" s="121"/>
    </row>
    <row r="84" spans="1:1">
      <c r="A84" t="s">
        <v>447</v>
      </c>
    </row>
  </sheetData>
  <mergeCells count="6">
    <mergeCell ref="A9:A10"/>
    <mergeCell ref="B9:B10"/>
    <mergeCell ref="D9:D10"/>
    <mergeCell ref="E9:E10"/>
    <mergeCell ref="A17:A18"/>
    <mergeCell ref="B17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488-5E23-470C-8123-825C0E95DDAD}">
  <dimension ref="A1:N85"/>
  <sheetViews>
    <sheetView tabSelected="1" topLeftCell="A24" workbookViewId="0">
      <selection activeCell="A29" sqref="A29"/>
    </sheetView>
  </sheetViews>
  <sheetFormatPr baseColWidth="10" defaultRowHeight="14.4"/>
  <cols>
    <col min="1" max="1" width="28.21875" customWidth="1"/>
    <col min="2" max="2" width="35.88671875" customWidth="1"/>
    <col min="3" max="3" width="8.6640625" style="111" customWidth="1"/>
    <col min="4" max="4" width="7.88671875" style="111" customWidth="1"/>
    <col min="7" max="7" width="12" bestFit="1" customWidth="1"/>
  </cols>
  <sheetData>
    <row r="1" spans="1:14">
      <c r="A1" s="41" t="s">
        <v>46</v>
      </c>
      <c r="B1" s="96" t="s">
        <v>48</v>
      </c>
      <c r="C1" s="113" t="s">
        <v>420</v>
      </c>
      <c r="D1" s="114"/>
      <c r="E1" s="116" t="s">
        <v>421</v>
      </c>
      <c r="F1" s="115"/>
      <c r="G1" s="116" t="s">
        <v>422</v>
      </c>
      <c r="H1" s="115"/>
      <c r="I1" s="116" t="s">
        <v>423</v>
      </c>
      <c r="J1" s="115"/>
      <c r="K1" s="116" t="s">
        <v>424</v>
      </c>
      <c r="L1" s="115"/>
      <c r="M1" s="116" t="s">
        <v>425</v>
      </c>
      <c r="N1" s="115"/>
    </row>
    <row r="2" spans="1:14" s="86" customFormat="1" ht="30" customHeight="1">
      <c r="A2" s="83" t="s">
        <v>306</v>
      </c>
      <c r="B2" s="97" t="s">
        <v>309</v>
      </c>
      <c r="C2" s="104"/>
      <c r="D2" s="104"/>
      <c r="E2" s="86">
        <f>10^-3</f>
        <v>1E-3</v>
      </c>
      <c r="F2" s="86">
        <v>10</v>
      </c>
      <c r="G2" s="86">
        <v>10</v>
      </c>
      <c r="H2" s="86">
        <f>10^4</f>
        <v>10000</v>
      </c>
      <c r="I2" s="86">
        <v>0.01</v>
      </c>
      <c r="J2" s="86">
        <v>1000</v>
      </c>
    </row>
    <row r="3" spans="1:14" s="86" customFormat="1" ht="30" customHeight="1">
      <c r="A3" s="83" t="s">
        <v>311</v>
      </c>
      <c r="B3" s="98" t="s">
        <v>313</v>
      </c>
      <c r="C3" s="105"/>
      <c r="D3" s="105"/>
      <c r="E3" s="86">
        <f>10^2</f>
        <v>100</v>
      </c>
      <c r="F3" s="86">
        <f>10^6</f>
        <v>1000000</v>
      </c>
      <c r="G3" s="86">
        <v>100</v>
      </c>
      <c r="H3" s="86">
        <f>10^5</f>
        <v>100000</v>
      </c>
      <c r="I3" s="86">
        <v>10</v>
      </c>
      <c r="J3" s="86">
        <f>10^4</f>
        <v>10000</v>
      </c>
      <c r="K3" s="86">
        <v>0.01</v>
      </c>
      <c r="L3" s="86">
        <v>1000</v>
      </c>
    </row>
    <row r="4" spans="1:14" s="86" customFormat="1" ht="12.75" customHeight="1">
      <c r="A4" s="83" t="s">
        <v>316</v>
      </c>
      <c r="B4" s="99" t="s">
        <v>318</v>
      </c>
      <c r="C4" s="106"/>
      <c r="D4" s="106"/>
    </row>
    <row r="5" spans="1:14" s="86" customFormat="1" ht="12.75" customHeight="1">
      <c r="A5" s="83" t="s">
        <v>319</v>
      </c>
      <c r="B5" s="99" t="s">
        <v>318</v>
      </c>
      <c r="C5" s="106"/>
      <c r="D5" s="106"/>
    </row>
    <row r="6" spans="1:14" s="86" customFormat="1" ht="12.75" customHeight="1">
      <c r="A6" s="83" t="s">
        <v>322</v>
      </c>
      <c r="B6" s="99" t="s">
        <v>324</v>
      </c>
      <c r="C6" s="106"/>
      <c r="D6" s="106"/>
      <c r="E6" s="86">
        <v>0.2782</v>
      </c>
      <c r="F6" s="86">
        <v>0.31530000000000002</v>
      </c>
    </row>
    <row r="7" spans="1:14" s="86" customFormat="1" ht="30" customHeight="1">
      <c r="A7" s="83" t="s">
        <v>327</v>
      </c>
      <c r="B7" s="98" t="s">
        <v>330</v>
      </c>
      <c r="C7" s="105"/>
      <c r="D7" s="105"/>
      <c r="E7" s="86">
        <f>10^2</f>
        <v>100</v>
      </c>
      <c r="F7" s="86">
        <f>10^6</f>
        <v>1000000</v>
      </c>
      <c r="G7" s="86">
        <v>100</v>
      </c>
      <c r="H7" s="86">
        <f>10^5</f>
        <v>100000</v>
      </c>
      <c r="I7" s="86">
        <v>10</v>
      </c>
      <c r="J7" s="86">
        <f>10^4</f>
        <v>10000</v>
      </c>
      <c r="K7" s="86">
        <v>0.01</v>
      </c>
      <c r="L7" s="86">
        <v>1000</v>
      </c>
    </row>
    <row r="8" spans="1:14" s="86" customFormat="1" ht="47.25" customHeight="1">
      <c r="A8" s="83" t="s">
        <v>331</v>
      </c>
      <c r="B8" s="97" t="s">
        <v>333</v>
      </c>
      <c r="C8" s="104"/>
      <c r="D8" s="104">
        <f>3.89*10^-14</f>
        <v>3.8900000000000003E-14</v>
      </c>
      <c r="E8" s="86">
        <f>10^-5</f>
        <v>1.0000000000000001E-5</v>
      </c>
      <c r="F8" s="86">
        <v>1</v>
      </c>
      <c r="G8" s="86">
        <f>10^-2</f>
        <v>0.01</v>
      </c>
      <c r="H8" s="86">
        <f>10^2</f>
        <v>100</v>
      </c>
      <c r="I8" s="86">
        <f>10^-2</f>
        <v>0.01</v>
      </c>
      <c r="J8" s="86">
        <v>10</v>
      </c>
    </row>
    <row r="9" spans="1:14" s="86" customFormat="1" ht="17.25" customHeight="1">
      <c r="A9" s="83" t="s">
        <v>336</v>
      </c>
      <c r="B9" s="97" t="s">
        <v>339</v>
      </c>
      <c r="C9" s="104"/>
      <c r="D9" s="104"/>
      <c r="E9" s="86">
        <f>8.64*10^-5</f>
        <v>8.6400000000000013E-5</v>
      </c>
      <c r="F9" s="86">
        <f>12.09*10^-4</f>
        <v>1.209E-3</v>
      </c>
    </row>
    <row r="10" spans="1:14" s="86" customFormat="1" ht="25.5" customHeight="1">
      <c r="A10" s="83" t="s">
        <v>342</v>
      </c>
      <c r="B10" s="97" t="s">
        <v>345</v>
      </c>
      <c r="C10" s="104"/>
      <c r="D10" s="104">
        <v>8.3000000000000004E-2</v>
      </c>
      <c r="E10" s="86">
        <f>0.095</f>
        <v>9.5000000000000001E-2</v>
      </c>
      <c r="F10" s="86">
        <v>0.16400000000000001</v>
      </c>
    </row>
    <row r="11" spans="1:14" s="86" customFormat="1" ht="12.75" customHeight="1">
      <c r="A11" s="83" t="s">
        <v>347</v>
      </c>
      <c r="B11" s="99" t="s">
        <v>349</v>
      </c>
      <c r="C11" s="106"/>
      <c r="D11" s="106"/>
      <c r="E11" s="86">
        <v>9.8000000000000004E-2</v>
      </c>
      <c r="F11" s="86">
        <v>0.23200000000000001</v>
      </c>
    </row>
    <row r="12" spans="1:14" s="86" customFormat="1" ht="25.5" customHeight="1">
      <c r="A12" s="83" t="s">
        <v>350</v>
      </c>
      <c r="B12" s="97" t="s">
        <v>345</v>
      </c>
      <c r="C12" s="104"/>
      <c r="D12" s="104">
        <v>8.3000000000000004E-2</v>
      </c>
      <c r="E12" s="86">
        <v>9.5000000000000001E-2</v>
      </c>
      <c r="F12" s="86">
        <v>0.16400000000000001</v>
      </c>
    </row>
    <row r="13" spans="1:14" s="86" customFormat="1" ht="12.75" customHeight="1">
      <c r="A13" s="83" t="s">
        <v>352</v>
      </c>
      <c r="B13" s="99" t="s">
        <v>349</v>
      </c>
      <c r="C13" s="106"/>
      <c r="D13" s="106"/>
      <c r="E13" s="86">
        <v>9.8000000000000004E-2</v>
      </c>
      <c r="F13" s="86">
        <v>0.23200000000000001</v>
      </c>
    </row>
    <row r="14" spans="1:14" s="86" customFormat="1" ht="12.75" customHeight="1">
      <c r="A14" s="83" t="s">
        <v>354</v>
      </c>
      <c r="B14" s="97" t="s">
        <v>357</v>
      </c>
      <c r="C14" s="104"/>
      <c r="D14" s="104">
        <f>9.6*10^-3</f>
        <v>9.5999999999999992E-3</v>
      </c>
    </row>
    <row r="15" spans="1:14" s="86" customFormat="1" ht="12.75" customHeight="1">
      <c r="A15" s="83" t="s">
        <v>360</v>
      </c>
      <c r="B15" s="97" t="s">
        <v>357</v>
      </c>
      <c r="C15" s="104"/>
      <c r="D15" s="104">
        <f>9.6*10^-3</f>
        <v>9.5999999999999992E-3</v>
      </c>
    </row>
    <row r="16" spans="1:14" s="86" customFormat="1" ht="51" customHeight="1">
      <c r="A16" s="83" t="s">
        <v>363</v>
      </c>
      <c r="B16" s="97" t="s">
        <v>366</v>
      </c>
      <c r="C16" s="104"/>
      <c r="D16" s="104">
        <f>9.6*10^-3</f>
        <v>9.5999999999999992E-3</v>
      </c>
      <c r="E16" s="86">
        <f>10^-4</f>
        <v>1E-4</v>
      </c>
      <c r="F16" s="86">
        <v>1</v>
      </c>
      <c r="G16" s="86">
        <f>10^-5</f>
        <v>1.0000000000000001E-5</v>
      </c>
      <c r="H16" s="86">
        <v>1</v>
      </c>
      <c r="I16" s="86">
        <f>10^-2</f>
        <v>0.01</v>
      </c>
      <c r="J16" s="86">
        <f>10^2</f>
        <v>100</v>
      </c>
      <c r="K16" s="86">
        <f>8.64*10^-5</f>
        <v>8.6400000000000013E-5</v>
      </c>
      <c r="L16" s="86">
        <f>12.09*10^-4</f>
        <v>1.209E-3</v>
      </c>
    </row>
    <row r="17" spans="1:14" s="86" customFormat="1" ht="12.75" customHeight="1">
      <c r="A17" s="83" t="s">
        <v>369</v>
      </c>
      <c r="B17" s="97" t="s">
        <v>357</v>
      </c>
      <c r="C17" s="104"/>
      <c r="D17" s="104">
        <f>9.6*10^-3</f>
        <v>9.5999999999999992E-3</v>
      </c>
    </row>
    <row r="18" spans="1:14" s="86" customFormat="1" ht="12.75" customHeight="1">
      <c r="A18" s="83" t="s">
        <v>371</v>
      </c>
      <c r="B18" s="97" t="s">
        <v>374</v>
      </c>
      <c r="C18" s="104"/>
      <c r="D18" s="104"/>
      <c r="E18" s="86">
        <f>10^-5</f>
        <v>1.0000000000000001E-5</v>
      </c>
      <c r="F18" s="86">
        <v>1</v>
      </c>
      <c r="G18" s="86">
        <f>10^-2</f>
        <v>0.01</v>
      </c>
      <c r="H18" s="86">
        <f>10^2</f>
        <v>100</v>
      </c>
    </row>
    <row r="19" spans="1:14" s="86" customFormat="1" ht="60" customHeight="1">
      <c r="A19" s="83" t="s">
        <v>376</v>
      </c>
      <c r="B19" s="97" t="s">
        <v>379</v>
      </c>
      <c r="C19" s="104">
        <f>6*10^-3</f>
        <v>6.0000000000000001E-3</v>
      </c>
      <c r="D19" s="104">
        <f>9.6*10^-3</f>
        <v>9.5999999999999992E-3</v>
      </c>
      <c r="E19" s="86">
        <f>10^-5</f>
        <v>1.0000000000000001E-5</v>
      </c>
      <c r="F19" s="86">
        <v>1</v>
      </c>
      <c r="G19" s="86">
        <f>10^-2</f>
        <v>0.01</v>
      </c>
      <c r="H19" s="86">
        <f>10^2</f>
        <v>100</v>
      </c>
      <c r="I19" s="86">
        <f>10^-4</f>
        <v>1E-4</v>
      </c>
      <c r="J19" s="86">
        <v>1</v>
      </c>
    </row>
    <row r="20" spans="1:14" s="86" customFormat="1" ht="12.75" customHeight="1">
      <c r="A20" s="83" t="s">
        <v>382</v>
      </c>
      <c r="B20" s="99" t="s">
        <v>385</v>
      </c>
      <c r="C20" s="106"/>
      <c r="D20" s="106">
        <v>3.4000000000000002E-2</v>
      </c>
    </row>
    <row r="21" spans="1:14" s="86" customFormat="1" ht="44.25" customHeight="1">
      <c r="A21" s="83" t="s">
        <v>386</v>
      </c>
      <c r="B21" s="98" t="s">
        <v>389</v>
      </c>
      <c r="C21" s="105"/>
      <c r="D21" s="105"/>
      <c r="E21" s="86">
        <f>0.06</f>
        <v>0.06</v>
      </c>
      <c r="F21" s="86">
        <v>0.17699999999999999</v>
      </c>
      <c r="G21" s="86">
        <f>8.64*10^-5</f>
        <v>8.6400000000000013E-5</v>
      </c>
      <c r="H21" s="86">
        <f>12.09*10^-4</f>
        <v>1.209E-3</v>
      </c>
      <c r="I21" s="86">
        <f>10^-5</f>
        <v>1.0000000000000001E-5</v>
      </c>
      <c r="J21" s="86">
        <v>1</v>
      </c>
      <c r="K21" s="86">
        <f>10^-2</f>
        <v>0.01</v>
      </c>
      <c r="L21" s="86">
        <f>10^2</f>
        <v>100</v>
      </c>
      <c r="M21" s="86">
        <f>10^-4</f>
        <v>1E-4</v>
      </c>
      <c r="N21" s="86">
        <v>1</v>
      </c>
    </row>
    <row r="22" spans="1:14" s="86" customFormat="1" ht="51.75" customHeight="1">
      <c r="A22" s="83" t="s">
        <v>391</v>
      </c>
      <c r="B22" s="97" t="s">
        <v>394</v>
      </c>
      <c r="C22" s="104"/>
      <c r="D22" s="104">
        <v>8.6999999999999994E-2</v>
      </c>
      <c r="E22" s="86">
        <f>8.64*10^-5</f>
        <v>8.6400000000000013E-5</v>
      </c>
      <c r="F22" s="86">
        <f>12.09*10^-4</f>
        <v>1.209E-3</v>
      </c>
      <c r="G22" s="86">
        <f>10^-5</f>
        <v>1.0000000000000001E-5</v>
      </c>
      <c r="H22" s="86">
        <v>1</v>
      </c>
      <c r="I22" s="86">
        <f>10^-2</f>
        <v>0.01</v>
      </c>
      <c r="J22" s="86">
        <f>10^2</f>
        <v>100</v>
      </c>
      <c r="K22" s="86">
        <f>10^-4</f>
        <v>1E-4</v>
      </c>
      <c r="L22" s="86">
        <v>1</v>
      </c>
    </row>
    <row r="23" spans="1:14" s="86" customFormat="1" ht="47.25" customHeight="1">
      <c r="A23" s="83" t="s">
        <v>396</v>
      </c>
      <c r="B23" s="97" t="s">
        <v>398</v>
      </c>
      <c r="C23" s="104"/>
      <c r="D23" s="104"/>
      <c r="E23" s="86">
        <f>10^-5</f>
        <v>1.0000000000000001E-5</v>
      </c>
      <c r="F23" s="86">
        <v>1</v>
      </c>
      <c r="G23" s="86">
        <f>10^-2</f>
        <v>0.01</v>
      </c>
      <c r="H23" s="86">
        <f>10^2</f>
        <v>100</v>
      </c>
      <c r="I23" s="86">
        <f>10^-4</f>
        <v>1E-4</v>
      </c>
      <c r="J23" s="86">
        <v>1</v>
      </c>
      <c r="K23" s="86">
        <f>10^-2</f>
        <v>0.01</v>
      </c>
      <c r="L23" s="86">
        <v>10</v>
      </c>
    </row>
    <row r="24" spans="1:14" s="86" customFormat="1" ht="38.25" customHeight="1">
      <c r="A24" s="95" t="s">
        <v>400</v>
      </c>
      <c r="B24" s="97" t="s">
        <v>403</v>
      </c>
      <c r="C24" s="104"/>
      <c r="D24" s="104"/>
      <c r="E24" s="86">
        <f>10^-5</f>
        <v>1.0000000000000001E-5</v>
      </c>
      <c r="F24" s="86">
        <v>1</v>
      </c>
      <c r="G24" s="86">
        <f>10^-2</f>
        <v>0.01</v>
      </c>
      <c r="H24" s="86">
        <f>10^2</f>
        <v>100</v>
      </c>
      <c r="I24" s="86">
        <f>8.64*10^-5</f>
        <v>8.6400000000000013E-5</v>
      </c>
      <c r="J24" s="86">
        <f>12.09*10^-4</f>
        <v>1.209E-3</v>
      </c>
      <c r="K24" s="86">
        <f>10^-4</f>
        <v>1E-4</v>
      </c>
      <c r="L24" s="86">
        <v>1</v>
      </c>
    </row>
    <row r="25" spans="1:14" s="86" customFormat="1" ht="12.75" customHeight="1">
      <c r="A25" s="83" t="s">
        <v>405</v>
      </c>
      <c r="B25" s="97" t="s">
        <v>357</v>
      </c>
      <c r="C25" s="104"/>
      <c r="D25" s="104">
        <f>9.6*10^-3</f>
        <v>9.5999999999999992E-3</v>
      </c>
    </row>
    <row r="26" spans="1:14" s="86" customFormat="1" ht="12.75" customHeight="1">
      <c r="A26" s="83" t="s">
        <v>408</v>
      </c>
      <c r="B26" s="97" t="s">
        <v>357</v>
      </c>
      <c r="C26" s="104"/>
      <c r="D26" s="104">
        <f>9.6*10^-3</f>
        <v>9.5999999999999992E-3</v>
      </c>
    </row>
    <row r="27" spans="1:14" s="86" customFormat="1" ht="42.75" customHeight="1">
      <c r="A27" s="83" t="s">
        <v>411</v>
      </c>
      <c r="B27" s="97" t="s">
        <v>414</v>
      </c>
      <c r="C27" s="104"/>
      <c r="D27" s="104">
        <v>0.114</v>
      </c>
      <c r="E27" s="86">
        <f>10^-4</f>
        <v>1E-4</v>
      </c>
      <c r="F27" s="86">
        <v>1</v>
      </c>
      <c r="G27" s="86">
        <f>8.64*10^-5</f>
        <v>8.6400000000000013E-5</v>
      </c>
      <c r="H27" s="86">
        <f>12.09*10^-4</f>
        <v>1.209E-3</v>
      </c>
    </row>
    <row r="28" spans="1:14" s="86" customFormat="1" ht="38.25" customHeight="1">
      <c r="A28" s="95" t="s">
        <v>416</v>
      </c>
      <c r="B28" s="98" t="s">
        <v>418</v>
      </c>
      <c r="C28" s="105"/>
      <c r="D28" s="112">
        <v>0.13100000000000001</v>
      </c>
      <c r="E28" s="86">
        <f>8.64*10^-5</f>
        <v>8.6400000000000013E-5</v>
      </c>
      <c r="F28" s="86">
        <f>12.09*10^-4</f>
        <v>1.209E-3</v>
      </c>
      <c r="G28" s="86">
        <f>10^-5</f>
        <v>1.0000000000000001E-5</v>
      </c>
      <c r="H28" s="86">
        <v>1</v>
      </c>
      <c r="I28" s="86">
        <f>10^-2</f>
        <v>0.01</v>
      </c>
      <c r="J28" s="86">
        <f>10^2</f>
        <v>100</v>
      </c>
    </row>
    <row r="29" spans="1:14">
      <c r="A29" s="124" t="s">
        <v>449</v>
      </c>
      <c r="B29" s="100" t="s">
        <v>53</v>
      </c>
      <c r="C29" s="107"/>
      <c r="D29" s="104">
        <f>9.6*10^-3</f>
        <v>9.5999999999999992E-3</v>
      </c>
    </row>
    <row r="30" spans="1:14">
      <c r="A30" s="29" t="s">
        <v>56</v>
      </c>
      <c r="B30" s="100" t="s">
        <v>53</v>
      </c>
      <c r="C30" s="107"/>
      <c r="D30" s="104">
        <f>9.6*10^-3</f>
        <v>9.5999999999999992E-3</v>
      </c>
    </row>
    <row r="31" spans="1:14">
      <c r="A31" s="29" t="s">
        <v>58</v>
      </c>
      <c r="B31" s="101" t="s">
        <v>60</v>
      </c>
      <c r="C31" s="108"/>
      <c r="D31" s="108">
        <v>0.52500000000000002</v>
      </c>
    </row>
    <row r="32" spans="1:14" ht="24">
      <c r="A32" s="29" t="s">
        <v>63</v>
      </c>
      <c r="B32" s="102" t="s">
        <v>65</v>
      </c>
      <c r="C32" s="109"/>
      <c r="D32" s="109"/>
      <c r="E32" s="86">
        <f>10^-4</f>
        <v>1E-4</v>
      </c>
      <c r="F32" s="86">
        <v>1</v>
      </c>
      <c r="G32">
        <v>0.2</v>
      </c>
      <c r="H32">
        <v>8.64</v>
      </c>
    </row>
    <row r="33" spans="1:10">
      <c r="A33" s="29" t="s">
        <v>68</v>
      </c>
      <c r="B33" s="100" t="s">
        <v>71</v>
      </c>
      <c r="C33" s="107"/>
      <c r="D33" s="107"/>
      <c r="E33" s="86">
        <f>10^-4</f>
        <v>1E-4</v>
      </c>
      <c r="F33" s="86">
        <v>1</v>
      </c>
    </row>
    <row r="34" spans="1:10" ht="26.4">
      <c r="A34" s="29" t="s">
        <v>74</v>
      </c>
      <c r="B34" s="100" t="s">
        <v>76</v>
      </c>
      <c r="C34" s="107"/>
      <c r="D34" s="107"/>
      <c r="E34" s="86">
        <f>10^-5</f>
        <v>1.0000000000000001E-5</v>
      </c>
      <c r="F34" s="86">
        <v>1</v>
      </c>
      <c r="G34" s="86">
        <f>10^-2</f>
        <v>0.01</v>
      </c>
      <c r="H34" s="86">
        <f>10^2</f>
        <v>100</v>
      </c>
      <c r="I34" s="86">
        <f>10^-4</f>
        <v>1E-4</v>
      </c>
      <c r="J34" s="86">
        <v>1</v>
      </c>
    </row>
    <row r="35" spans="1:10" ht="25.2">
      <c r="A35" s="29" t="s">
        <v>78</v>
      </c>
      <c r="B35" s="100" t="s">
        <v>80</v>
      </c>
      <c r="C35" s="107"/>
      <c r="D35" s="107"/>
      <c r="E35" s="86">
        <f>10^-5</f>
        <v>1.0000000000000001E-5</v>
      </c>
      <c r="F35" s="86">
        <v>1</v>
      </c>
      <c r="G35" s="86">
        <f>10^-2</f>
        <v>0.01</v>
      </c>
      <c r="H35" s="86">
        <f>10^2</f>
        <v>100</v>
      </c>
      <c r="I35" s="86">
        <f>10^-4</f>
        <v>1E-4</v>
      </c>
      <c r="J35" s="86">
        <v>1</v>
      </c>
    </row>
    <row r="36" spans="1:10" ht="25.2">
      <c r="A36" s="29" t="s">
        <v>82</v>
      </c>
      <c r="B36" s="100" t="s">
        <v>80</v>
      </c>
      <c r="C36" s="107"/>
      <c r="D36" s="107"/>
      <c r="E36" s="86">
        <f>10^-5</f>
        <v>1.0000000000000001E-5</v>
      </c>
      <c r="F36" s="86">
        <v>1</v>
      </c>
      <c r="G36" s="86">
        <f>10^-2</f>
        <v>0.01</v>
      </c>
      <c r="H36" s="86">
        <f>10^2</f>
        <v>100</v>
      </c>
      <c r="I36" s="86">
        <f>10^-4</f>
        <v>1E-4</v>
      </c>
      <c r="J36" s="86">
        <v>1</v>
      </c>
    </row>
    <row r="37" spans="1:10" ht="38.4">
      <c r="A37" s="32" t="s">
        <v>86</v>
      </c>
      <c r="B37" s="100" t="s">
        <v>89</v>
      </c>
      <c r="C37" s="107">
        <v>0.253</v>
      </c>
      <c r="D37" s="107">
        <f>6*10^-3</f>
        <v>6.0000000000000001E-3</v>
      </c>
      <c r="E37" s="86">
        <f>8.64*10^-5</f>
        <v>8.6400000000000013E-5</v>
      </c>
      <c r="F37" s="86">
        <f>12.09*10^-4</f>
        <v>1.209E-3</v>
      </c>
    </row>
    <row r="38" spans="1:10" ht="38.4">
      <c r="A38" s="29" t="s">
        <v>91</v>
      </c>
      <c r="B38" s="100" t="s">
        <v>94</v>
      </c>
      <c r="C38" s="107"/>
      <c r="D38" s="107">
        <f>3.89*10^-14</f>
        <v>3.8900000000000003E-14</v>
      </c>
      <c r="E38" s="86">
        <f>10^-5</f>
        <v>1.0000000000000001E-5</v>
      </c>
      <c r="F38" s="86">
        <v>1</v>
      </c>
      <c r="G38" s="86">
        <f>10^-2</f>
        <v>0.01</v>
      </c>
      <c r="H38" s="86">
        <f>10^2</f>
        <v>100</v>
      </c>
      <c r="I38">
        <f>10^-2</f>
        <v>0.01</v>
      </c>
      <c r="J38" s="86">
        <v>10</v>
      </c>
    </row>
    <row r="39" spans="1:10" ht="37.200000000000003">
      <c r="A39" s="29" t="s">
        <v>96</v>
      </c>
      <c r="B39" s="100" t="s">
        <v>99</v>
      </c>
      <c r="C39" s="107"/>
      <c r="D39" s="107">
        <f>3.89*10^-14</f>
        <v>3.8900000000000003E-14</v>
      </c>
      <c r="E39" s="86">
        <f>10^-5</f>
        <v>1.0000000000000001E-5</v>
      </c>
      <c r="F39" s="86">
        <v>1</v>
      </c>
      <c r="G39" s="86">
        <f>10^-2</f>
        <v>0.01</v>
      </c>
      <c r="H39" s="86">
        <f>10^2</f>
        <v>100</v>
      </c>
      <c r="I39">
        <f>10^-2</f>
        <v>0.01</v>
      </c>
      <c r="J39" s="86">
        <v>10</v>
      </c>
    </row>
    <row r="40" spans="1:10" ht="26.4">
      <c r="A40" s="29" t="s">
        <v>100</v>
      </c>
      <c r="B40" s="100" t="s">
        <v>103</v>
      </c>
      <c r="C40" s="107"/>
      <c r="D40" s="107">
        <f>6*10^-3</f>
        <v>6.0000000000000001E-3</v>
      </c>
      <c r="E40">
        <f>10^-2</f>
        <v>0.01</v>
      </c>
      <c r="F40" s="86">
        <v>10</v>
      </c>
    </row>
    <row r="41" spans="1:10">
      <c r="A41" s="29" t="s">
        <v>105</v>
      </c>
      <c r="B41" s="101" t="s">
        <v>108</v>
      </c>
      <c r="C41" s="108"/>
      <c r="D41" s="108">
        <v>5.8000000000000003E-2</v>
      </c>
    </row>
    <row r="42" spans="1:10" ht="50.4">
      <c r="A42" s="29" t="s">
        <v>110</v>
      </c>
      <c r="B42" s="100" t="s">
        <v>113</v>
      </c>
      <c r="C42" s="107">
        <f>6*10^-3</f>
        <v>6.0000000000000001E-3</v>
      </c>
      <c r="D42" s="107">
        <f>3.81*10^-7</f>
        <v>3.8099999999999998E-7</v>
      </c>
      <c r="E42" s="86">
        <f>10^-5</f>
        <v>1.0000000000000001E-5</v>
      </c>
      <c r="F42" s="86">
        <v>1</v>
      </c>
      <c r="G42" s="86">
        <f>10^-2</f>
        <v>0.01</v>
      </c>
      <c r="H42" s="86">
        <f>10^2</f>
        <v>100</v>
      </c>
      <c r="I42" s="86">
        <f>8.64*10^-5</f>
        <v>8.6400000000000013E-5</v>
      </c>
      <c r="J42" s="86">
        <f>12.09*10^-4</f>
        <v>1.209E-3</v>
      </c>
    </row>
    <row r="43" spans="1:10" ht="25.2">
      <c r="A43" s="29" t="s">
        <v>115</v>
      </c>
      <c r="B43" s="100" t="s">
        <v>118</v>
      </c>
      <c r="C43" s="107">
        <f>3.89*10^-14</f>
        <v>3.8900000000000003E-14</v>
      </c>
      <c r="D43" s="107">
        <v>0.109</v>
      </c>
    </row>
    <row r="44" spans="1:10" ht="38.4">
      <c r="A44" s="29" t="s">
        <v>120</v>
      </c>
      <c r="B44" s="100" t="s">
        <v>123</v>
      </c>
      <c r="C44" s="107"/>
      <c r="D44" s="104">
        <f>9.6*10^-3</f>
        <v>9.5999999999999992E-3</v>
      </c>
      <c r="E44" s="86">
        <f>10^-5</f>
        <v>1.0000000000000001E-5</v>
      </c>
      <c r="F44" s="86">
        <v>1</v>
      </c>
      <c r="G44" s="86">
        <f>10^-2</f>
        <v>0.01</v>
      </c>
      <c r="H44" s="86">
        <f>10^2</f>
        <v>100</v>
      </c>
      <c r="I44">
        <f>10^-2</f>
        <v>0.01</v>
      </c>
      <c r="J44" s="86">
        <v>10</v>
      </c>
    </row>
    <row r="45" spans="1:10" ht="24">
      <c r="A45" s="29" t="s">
        <v>125</v>
      </c>
      <c r="B45" s="103" t="s">
        <v>128</v>
      </c>
      <c r="C45" s="110"/>
      <c r="D45" s="107">
        <f>3.89*10^-14</f>
        <v>3.8900000000000003E-14</v>
      </c>
      <c r="E45">
        <f>10^-2</f>
        <v>0.01</v>
      </c>
      <c r="F45" s="86">
        <v>10</v>
      </c>
    </row>
    <row r="46" spans="1:10">
      <c r="A46" s="29" t="s">
        <v>130</v>
      </c>
      <c r="B46" s="100" t="s">
        <v>133</v>
      </c>
      <c r="C46" s="107"/>
      <c r="D46" s="107"/>
      <c r="E46" s="86">
        <f>10^-5</f>
        <v>1.0000000000000001E-5</v>
      </c>
      <c r="F46" s="86">
        <v>1</v>
      </c>
      <c r="G46" s="86">
        <f>10^-2</f>
        <v>0.01</v>
      </c>
      <c r="H46" s="86">
        <f>10^2</f>
        <v>100</v>
      </c>
    </row>
    <row r="47" spans="1:10" ht="25.2">
      <c r="A47" s="29" t="s">
        <v>135</v>
      </c>
      <c r="B47" s="100" t="s">
        <v>138</v>
      </c>
      <c r="C47" s="107"/>
      <c r="D47" s="107">
        <f>3.89*10^-14</f>
        <v>3.8900000000000003E-14</v>
      </c>
      <c r="E47" s="86">
        <f>10^-5</f>
        <v>1.0000000000000001E-5</v>
      </c>
      <c r="F47" s="86">
        <v>1</v>
      </c>
      <c r="G47" s="86">
        <f>10^-2</f>
        <v>0.01</v>
      </c>
      <c r="H47" s="86">
        <f>10^2</f>
        <v>100</v>
      </c>
    </row>
    <row r="48" spans="1:10" ht="25.2">
      <c r="A48" s="29" t="s">
        <v>139</v>
      </c>
      <c r="B48" s="100" t="s">
        <v>138</v>
      </c>
      <c r="C48" s="107"/>
      <c r="D48" s="107">
        <f>3.89*10^-14</f>
        <v>3.8900000000000003E-14</v>
      </c>
      <c r="E48" s="86">
        <f>10^-5</f>
        <v>1.0000000000000001E-5</v>
      </c>
      <c r="F48" s="86">
        <v>1</v>
      </c>
      <c r="G48" s="86">
        <f>10^-2</f>
        <v>0.01</v>
      </c>
      <c r="H48" s="86">
        <f>10^2</f>
        <v>100</v>
      </c>
    </row>
    <row r="49" spans="1:12">
      <c r="A49" s="29" t="s">
        <v>142</v>
      </c>
      <c r="B49" s="101" t="s">
        <v>145</v>
      </c>
      <c r="C49" s="108"/>
      <c r="D49" s="108">
        <v>0.10100000000000001</v>
      </c>
    </row>
    <row r="50" spans="1:12" ht="37.200000000000003">
      <c r="A50" s="29" t="s">
        <v>146</v>
      </c>
      <c r="B50" s="100" t="s">
        <v>149</v>
      </c>
      <c r="C50" s="107"/>
      <c r="D50" s="107"/>
      <c r="E50">
        <v>0.27800000000000002</v>
      </c>
      <c r="F50" s="86">
        <v>0.315</v>
      </c>
      <c r="G50" s="86">
        <f>10^-5</f>
        <v>1.0000000000000001E-5</v>
      </c>
      <c r="H50" s="86">
        <v>1</v>
      </c>
      <c r="I50" s="86">
        <f>10^-2</f>
        <v>0.01</v>
      </c>
      <c r="J50" s="86">
        <f>10^2</f>
        <v>100</v>
      </c>
      <c r="K50">
        <v>0.2</v>
      </c>
      <c r="L50">
        <v>8.64</v>
      </c>
    </row>
    <row r="51" spans="1:12" ht="24">
      <c r="A51" s="29" t="s">
        <v>151</v>
      </c>
      <c r="B51" s="100" t="s">
        <v>154</v>
      </c>
      <c r="C51" s="107"/>
      <c r="D51" s="107">
        <f>3.89*10^-14</f>
        <v>3.8900000000000003E-14</v>
      </c>
      <c r="E51" s="86">
        <f>10^-5</f>
        <v>1.0000000000000001E-5</v>
      </c>
      <c r="F51" s="86">
        <v>1</v>
      </c>
      <c r="G51" s="86">
        <f>10^-2</f>
        <v>0.01</v>
      </c>
      <c r="H51" s="86">
        <f>10^2</f>
        <v>100</v>
      </c>
    </row>
    <row r="52" spans="1:12">
      <c r="A52" s="120" t="s">
        <v>439</v>
      </c>
      <c r="B52" s="100" t="s">
        <v>158</v>
      </c>
      <c r="C52" s="107"/>
      <c r="D52" s="107"/>
      <c r="E52">
        <f>10^-5</f>
        <v>1.0000000000000001E-5</v>
      </c>
      <c r="F52" s="86">
        <v>1</v>
      </c>
    </row>
    <row r="53" spans="1:12">
      <c r="A53" s="120" t="s">
        <v>440</v>
      </c>
      <c r="B53" s="100" t="s">
        <v>158</v>
      </c>
      <c r="C53" s="107"/>
      <c r="D53" s="107"/>
      <c r="E53">
        <f>10^-5</f>
        <v>1.0000000000000001E-5</v>
      </c>
      <c r="F53" s="86">
        <v>1</v>
      </c>
    </row>
    <row r="54" spans="1:12">
      <c r="A54" s="29" t="s">
        <v>161</v>
      </c>
      <c r="B54" s="100" t="s">
        <v>163</v>
      </c>
      <c r="C54" s="107"/>
      <c r="D54" s="107"/>
      <c r="E54">
        <f>10^-8</f>
        <v>1E-8</v>
      </c>
      <c r="F54">
        <f>2*10^-4</f>
        <v>2.0000000000000001E-4</v>
      </c>
    </row>
    <row r="55" spans="1:12" ht="25.2">
      <c r="A55" s="29" t="s">
        <v>165</v>
      </c>
      <c r="B55" s="100" t="s">
        <v>167</v>
      </c>
      <c r="C55" s="107"/>
      <c r="D55" s="107"/>
      <c r="E55">
        <f>10^-5</f>
        <v>1.0000000000000001E-5</v>
      </c>
      <c r="F55" s="86">
        <v>1</v>
      </c>
      <c r="G55">
        <f>10^-9</f>
        <v>1.0000000000000001E-9</v>
      </c>
      <c r="H55">
        <f>10^-5</f>
        <v>1.0000000000000001E-5</v>
      </c>
    </row>
    <row r="56" spans="1:12" ht="15.6">
      <c r="A56" s="76" t="s">
        <v>175</v>
      </c>
      <c r="B56" s="117" t="s">
        <v>426</v>
      </c>
      <c r="C56"/>
      <c r="D56"/>
      <c r="E56">
        <f>10^-9</f>
        <v>1.0000000000000001E-9</v>
      </c>
      <c r="F56">
        <f>10^-5</f>
        <v>1.0000000000000001E-5</v>
      </c>
    </row>
    <row r="57" spans="1:12" ht="31.2">
      <c r="A57" s="76" t="s">
        <v>181</v>
      </c>
      <c r="B57" s="118" t="s">
        <v>427</v>
      </c>
      <c r="C57"/>
      <c r="D57"/>
      <c r="E57">
        <f>10^-9</f>
        <v>1.0000000000000001E-9</v>
      </c>
      <c r="F57">
        <f>10^-5</f>
        <v>1.0000000000000001E-5</v>
      </c>
    </row>
    <row r="58" spans="1:12" ht="39.6">
      <c r="A58" s="76" t="s">
        <v>186</v>
      </c>
      <c r="B58" s="119" t="s">
        <v>428</v>
      </c>
      <c r="C58"/>
      <c r="D58"/>
      <c r="E58">
        <v>0.2782</v>
      </c>
      <c r="F58">
        <v>0.31530000000000002</v>
      </c>
    </row>
    <row r="59" spans="1:12" ht="31.2">
      <c r="A59" s="76" t="s">
        <v>191</v>
      </c>
      <c r="B59" s="118" t="s">
        <v>427</v>
      </c>
      <c r="C59"/>
      <c r="D59"/>
      <c r="E59">
        <f>10^-9</f>
        <v>1.0000000000000001E-9</v>
      </c>
      <c r="F59">
        <f>10^-5</f>
        <v>1.0000000000000001E-5</v>
      </c>
    </row>
    <row r="60" spans="1:12" ht="39.6">
      <c r="A60" s="76" t="s">
        <v>193</v>
      </c>
      <c r="B60" s="119" t="s">
        <v>428</v>
      </c>
      <c r="C60"/>
      <c r="D60"/>
      <c r="E60">
        <v>0.2782</v>
      </c>
      <c r="F60">
        <v>0.31530000000000002</v>
      </c>
    </row>
    <row r="61" spans="1:12" ht="42">
      <c r="A61" s="76" t="s">
        <v>195</v>
      </c>
      <c r="B61" s="118" t="s">
        <v>429</v>
      </c>
      <c r="C61"/>
      <c r="D61"/>
      <c r="E61">
        <f>10^-9</f>
        <v>1.0000000000000001E-9</v>
      </c>
      <c r="F61">
        <f>10^-5</f>
        <v>1.0000000000000001E-5</v>
      </c>
    </row>
    <row r="62" spans="1:12" ht="31.2">
      <c r="A62" s="76" t="s">
        <v>200</v>
      </c>
      <c r="B62" s="118" t="s">
        <v>427</v>
      </c>
      <c r="C62"/>
      <c r="D62"/>
      <c r="E62">
        <f>10^-9</f>
        <v>1.0000000000000001E-9</v>
      </c>
      <c r="F62">
        <f>10^-5</f>
        <v>1.0000000000000001E-5</v>
      </c>
    </row>
    <row r="63" spans="1:12" ht="39.6">
      <c r="A63" s="76" t="s">
        <v>202</v>
      </c>
      <c r="B63" s="119" t="s">
        <v>428</v>
      </c>
      <c r="C63"/>
      <c r="D63"/>
      <c r="E63">
        <v>0.2782</v>
      </c>
      <c r="F63">
        <v>0.31530000000000002</v>
      </c>
    </row>
    <row r="64" spans="1:12" ht="31.2">
      <c r="A64" s="76" t="s">
        <v>204</v>
      </c>
      <c r="B64" s="118" t="s">
        <v>430</v>
      </c>
      <c r="C64"/>
      <c r="D64"/>
      <c r="E64">
        <f>10^-9</f>
        <v>1.0000000000000001E-9</v>
      </c>
      <c r="F64">
        <f>10^-5</f>
        <v>1.0000000000000001E-5</v>
      </c>
    </row>
    <row r="65" spans="1:8" ht="31.2">
      <c r="A65" s="76" t="s">
        <v>207</v>
      </c>
      <c r="B65" s="118" t="s">
        <v>427</v>
      </c>
      <c r="C65"/>
      <c r="D65"/>
      <c r="E65">
        <f>10^-9</f>
        <v>1.0000000000000001E-9</v>
      </c>
      <c r="F65">
        <f>10^-5</f>
        <v>1.0000000000000001E-5</v>
      </c>
    </row>
    <row r="66" spans="1:8" ht="31.2">
      <c r="A66" s="76" t="s">
        <v>209</v>
      </c>
      <c r="B66" s="118" t="s">
        <v>431</v>
      </c>
      <c r="C66"/>
      <c r="D66"/>
      <c r="E66">
        <f>10^-9</f>
        <v>1.0000000000000001E-9</v>
      </c>
      <c r="F66">
        <f>10^-5</f>
        <v>1.0000000000000001E-5</v>
      </c>
    </row>
    <row r="67" spans="1:8" ht="44.4">
      <c r="A67" s="28" t="s">
        <v>215</v>
      </c>
      <c r="B67" s="118" t="s">
        <v>432</v>
      </c>
      <c r="C67"/>
      <c r="D67"/>
      <c r="E67">
        <f>10^-7</f>
        <v>9.9999999999999995E-8</v>
      </c>
      <c r="F67">
        <f>10^-3</f>
        <v>1E-3</v>
      </c>
      <c r="G67">
        <v>0.3</v>
      </c>
      <c r="H67">
        <v>5</v>
      </c>
    </row>
    <row r="68" spans="1:8" ht="31.2">
      <c r="A68" s="42"/>
      <c r="B68" s="118" t="s">
        <v>433</v>
      </c>
      <c r="C68"/>
      <c r="D68"/>
      <c r="E68">
        <f>10^-9</f>
        <v>1.0000000000000001E-9</v>
      </c>
      <c r="F68">
        <f>10^-5</f>
        <v>1.0000000000000001E-5</v>
      </c>
    </row>
    <row r="69" spans="1:8" ht="31.2">
      <c r="A69" s="76" t="s">
        <v>222</v>
      </c>
      <c r="B69" s="118" t="s">
        <v>433</v>
      </c>
      <c r="C69"/>
      <c r="D69"/>
      <c r="E69">
        <f>10^-9</f>
        <v>1.0000000000000001E-9</v>
      </c>
      <c r="F69">
        <f>10^-5</f>
        <v>1.0000000000000001E-5</v>
      </c>
    </row>
    <row r="70" spans="1:8" ht="31.2">
      <c r="A70" s="76" t="s">
        <v>224</v>
      </c>
      <c r="B70" s="118" t="s">
        <v>431</v>
      </c>
      <c r="C70"/>
      <c r="D70"/>
      <c r="E70">
        <f>10^-9</f>
        <v>1.0000000000000001E-9</v>
      </c>
      <c r="F70">
        <f>10^-5</f>
        <v>1.0000000000000001E-5</v>
      </c>
    </row>
    <row r="71" spans="1:8" ht="60">
      <c r="A71" s="76" t="s">
        <v>226</v>
      </c>
      <c r="B71" s="118" t="s">
        <v>434</v>
      </c>
      <c r="C71"/>
      <c r="D71"/>
      <c r="E71">
        <f>10^-9</f>
        <v>1.0000000000000001E-9</v>
      </c>
      <c r="F71">
        <f>10^-5</f>
        <v>1.0000000000000001E-5</v>
      </c>
      <c r="G71">
        <f>6.9*10^-4</f>
        <v>6.9000000000000008E-4</v>
      </c>
      <c r="H71">
        <f>2.6*10^-3</f>
        <v>2.6000000000000003E-3</v>
      </c>
    </row>
    <row r="72" spans="1:8" ht="44.4">
      <c r="A72" s="76" t="s">
        <v>231</v>
      </c>
      <c r="B72" s="118" t="s">
        <v>435</v>
      </c>
      <c r="C72"/>
      <c r="D72"/>
      <c r="E72">
        <f>10^-7</f>
        <v>9.9999999999999995E-8</v>
      </c>
      <c r="F72">
        <f>10^-3</f>
        <v>1E-3</v>
      </c>
      <c r="G72">
        <v>0.3</v>
      </c>
      <c r="H72">
        <v>5</v>
      </c>
    </row>
    <row r="73" spans="1:8" ht="31.2">
      <c r="A73" s="76" t="s">
        <v>235</v>
      </c>
      <c r="B73" s="118" t="s">
        <v>433</v>
      </c>
      <c r="C73"/>
      <c r="D73"/>
      <c r="E73">
        <f>10^-9</f>
        <v>1.0000000000000001E-9</v>
      </c>
      <c r="F73">
        <f>10^-5</f>
        <v>1.0000000000000001E-5</v>
      </c>
    </row>
    <row r="74" spans="1:8" ht="31.2">
      <c r="A74" s="76" t="s">
        <v>236</v>
      </c>
      <c r="B74" s="118" t="s">
        <v>431</v>
      </c>
      <c r="C74"/>
      <c r="D74"/>
      <c r="E74">
        <f>10^-9</f>
        <v>1.0000000000000001E-9</v>
      </c>
      <c r="F74">
        <f>10^-5</f>
        <v>1.0000000000000001E-5</v>
      </c>
    </row>
    <row r="75" spans="1:8" ht="44.4">
      <c r="A75" s="28" t="s">
        <v>237</v>
      </c>
      <c r="B75" s="118" t="s">
        <v>432</v>
      </c>
      <c r="C75"/>
      <c r="D75"/>
      <c r="E75">
        <f>10^-7</f>
        <v>9.9999999999999995E-8</v>
      </c>
      <c r="F75">
        <f>10^-3</f>
        <v>1E-3</v>
      </c>
      <c r="G75">
        <v>0.3</v>
      </c>
      <c r="H75">
        <v>5</v>
      </c>
    </row>
    <row r="76" spans="1:8" ht="31.2">
      <c r="A76" s="42"/>
      <c r="B76" s="118" t="s">
        <v>433</v>
      </c>
      <c r="C76"/>
      <c r="D76"/>
      <c r="E76">
        <f>10^-9</f>
        <v>1.0000000000000001E-9</v>
      </c>
      <c r="F76">
        <f>10^-5</f>
        <v>1.0000000000000001E-5</v>
      </c>
    </row>
    <row r="77" spans="1:8" ht="31.2">
      <c r="A77" s="76" t="s">
        <v>238</v>
      </c>
      <c r="B77" s="118" t="s">
        <v>431</v>
      </c>
      <c r="C77"/>
      <c r="D77"/>
      <c r="E77">
        <f>10^-9</f>
        <v>1.0000000000000001E-9</v>
      </c>
      <c r="F77">
        <f>10^-5</f>
        <v>1.0000000000000001E-5</v>
      </c>
    </row>
    <row r="78" spans="1:8" ht="26.4">
      <c r="A78" s="76" t="s">
        <v>240</v>
      </c>
      <c r="B78" s="119" t="s">
        <v>436</v>
      </c>
      <c r="C78"/>
      <c r="D78"/>
      <c r="E78">
        <v>0.3</v>
      </c>
      <c r="F78">
        <v>5</v>
      </c>
    </row>
    <row r="79" spans="1:8" ht="44.4">
      <c r="A79" s="76" t="s">
        <v>244</v>
      </c>
      <c r="B79" s="118" t="s">
        <v>437</v>
      </c>
      <c r="C79"/>
      <c r="D79"/>
      <c r="E79">
        <f>10^-7</f>
        <v>9.9999999999999995E-8</v>
      </c>
      <c r="F79">
        <f>10^-3</f>
        <v>1E-3</v>
      </c>
    </row>
    <row r="80" spans="1:8" ht="15.6">
      <c r="A80" s="76" t="s">
        <v>247</v>
      </c>
      <c r="B80" s="118" t="s">
        <v>438</v>
      </c>
      <c r="C80"/>
      <c r="D80"/>
      <c r="E80">
        <f>10^-9</f>
        <v>1.0000000000000001E-9</v>
      </c>
      <c r="F80">
        <f>10^-5</f>
        <v>1.0000000000000001E-5</v>
      </c>
    </row>
    <row r="81" spans="1:14">
      <c r="A81" s="121" t="s">
        <v>441</v>
      </c>
      <c r="B81" s="122" t="s">
        <v>442</v>
      </c>
      <c r="E81">
        <f>10^-9</f>
        <v>1.0000000000000001E-9</v>
      </c>
      <c r="F81">
        <f>10^-5</f>
        <v>1.0000000000000001E-5</v>
      </c>
      <c r="G81">
        <f>6.9*10^-4</f>
        <v>6.9000000000000008E-4</v>
      </c>
      <c r="H81">
        <f>2.6*10^-3</f>
        <v>2.6000000000000003E-3</v>
      </c>
      <c r="I81">
        <f>10^-9</f>
        <v>1.0000000000000001E-9</v>
      </c>
      <c r="J81">
        <f>10^-5</f>
        <v>1.0000000000000001E-5</v>
      </c>
    </row>
    <row r="82" spans="1:14">
      <c r="A82" s="123" t="s">
        <v>444</v>
      </c>
      <c r="B82" s="117" t="s">
        <v>443</v>
      </c>
      <c r="C82"/>
      <c r="D82"/>
      <c r="E82">
        <v>0.2782</v>
      </c>
      <c r="F82">
        <v>0.31530000000000002</v>
      </c>
    </row>
    <row r="83" spans="1:14" ht="15.6">
      <c r="A83" s="123" t="s">
        <v>445</v>
      </c>
      <c r="B83" s="117" t="s">
        <v>446</v>
      </c>
      <c r="C83"/>
      <c r="D83"/>
      <c r="E83">
        <f>10^-9</f>
        <v>1.0000000000000001E-9</v>
      </c>
      <c r="F83">
        <f>10^-5</f>
        <v>1.0000000000000001E-5</v>
      </c>
    </row>
    <row r="84" spans="1:14">
      <c r="A84" s="123" t="s">
        <v>447</v>
      </c>
      <c r="B84" s="117" t="s">
        <v>443</v>
      </c>
      <c r="C84"/>
      <c r="D84"/>
      <c r="E84">
        <v>0.2782</v>
      </c>
      <c r="F84">
        <v>0.31530000000000002</v>
      </c>
    </row>
    <row r="85" spans="1:14" ht="22.8">
      <c r="A85" s="121" t="s">
        <v>448</v>
      </c>
      <c r="B85" s="97" t="s">
        <v>309</v>
      </c>
      <c r="C85" s="104"/>
      <c r="D85" s="104"/>
      <c r="E85" s="86">
        <f>10^-3</f>
        <v>1E-3</v>
      </c>
      <c r="F85" s="86">
        <v>10</v>
      </c>
      <c r="G85" s="86">
        <v>10</v>
      </c>
      <c r="H85" s="86">
        <f>10^4</f>
        <v>10000</v>
      </c>
      <c r="I85" s="86">
        <v>0.01</v>
      </c>
      <c r="J85" s="86">
        <v>1000</v>
      </c>
      <c r="K85" s="86"/>
      <c r="L85" s="86"/>
      <c r="M85" s="86"/>
      <c r="N85" s="86"/>
    </row>
  </sheetData>
  <mergeCells count="8">
    <mergeCell ref="K1:L1"/>
    <mergeCell ref="M1:N1"/>
    <mergeCell ref="A67:A68"/>
    <mergeCell ref="A75:A76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SOL_K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Karles Allessandro Pescoran</dc:creator>
  <cp:lastModifiedBy>Karles Allessandro Pescoran</cp:lastModifiedBy>
  <dcterms:created xsi:type="dcterms:W3CDTF">2025-07-02T20:57:02Z</dcterms:created>
  <dcterms:modified xsi:type="dcterms:W3CDTF">2025-07-03T01:05:51Z</dcterms:modified>
</cp:coreProperties>
</file>