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altputnis\Dropbox\WORK\IA_in_DA_manuscript\for_github\"/>
    </mc:Choice>
  </mc:AlternateContent>
  <xr:revisionPtr revIDLastSave="0" documentId="13_ncr:1_{B8C384FB-7C8D-4D4C-88F8-CB735AA50BF6}" xr6:coauthVersionLast="47" xr6:coauthVersionMax="47" xr10:uidLastSave="{00000000-0000-0000-0000-000000000000}"/>
  <bookViews>
    <workbookView xWindow="-120" yWindow="-120" windowWidth="29040" windowHeight="15840" xr2:uid="{4CA58862-AF82-475C-977E-8730D98576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" i="1" l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6" i="1"/>
  <c r="I30" i="1" l="1"/>
  <c r="I31" i="1"/>
  <c r="I32" i="1"/>
  <c r="I33" i="1"/>
  <c r="I34" i="1"/>
  <c r="I29" i="1"/>
  <c r="H30" i="1"/>
  <c r="H31" i="1"/>
  <c r="H32" i="1"/>
  <c r="H33" i="1"/>
  <c r="H34" i="1"/>
  <c r="H29" i="1"/>
  <c r="C32" i="1" l="1"/>
  <c r="G34" i="1"/>
  <c r="G33" i="1"/>
  <c r="G32" i="1"/>
  <c r="G31" i="1"/>
  <c r="G30" i="1"/>
  <c r="G29" i="1"/>
  <c r="G28" i="1"/>
  <c r="F34" i="1"/>
  <c r="C34" i="1" s="1"/>
  <c r="F33" i="1"/>
  <c r="C33" i="1" s="1"/>
  <c r="F32" i="1"/>
  <c r="F31" i="1"/>
  <c r="C31" i="1" s="1"/>
  <c r="F30" i="1"/>
  <c r="C30" i="1" s="1"/>
  <c r="F29" i="1"/>
  <c r="C29" i="1" s="1"/>
  <c r="E34" i="1"/>
  <c r="E33" i="1"/>
  <c r="E32" i="1"/>
  <c r="E31" i="1"/>
  <c r="E30" i="1"/>
  <c r="E29" i="1"/>
  <c r="D34" i="1"/>
  <c r="D33" i="1"/>
  <c r="D32" i="1"/>
  <c r="D31" i="1"/>
  <c r="D30" i="1"/>
  <c r="D29" i="1"/>
  <c r="F28" i="1"/>
  <c r="E28" i="1"/>
  <c r="D28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Y6" i="1"/>
  <c r="Z6" i="1"/>
  <c r="X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U6" i="1"/>
  <c r="V6" i="1"/>
  <c r="T6" i="1"/>
</calcChain>
</file>

<file path=xl/sharedStrings.xml><?xml version="1.0" encoding="utf-8"?>
<sst xmlns="http://schemas.openxmlformats.org/spreadsheetml/2006/main" count="50" uniqueCount="21">
  <si>
    <t>Cheap DR</t>
  </si>
  <si>
    <t>Uniform DR</t>
  </si>
  <si>
    <t>Expensive DR</t>
  </si>
  <si>
    <t>Gross consumer surplus change</t>
  </si>
  <si>
    <t>Socialized compensation</t>
  </si>
  <si>
    <t>DR consumer welfare impact</t>
  </si>
  <si>
    <t>Producer surplus change</t>
  </si>
  <si>
    <t>squeeze(delta_con_surplus_hourly(1425,:,:)./MCV2(1425,:,:)/1000);</t>
  </si>
  <si>
    <t>New Price</t>
  </si>
  <si>
    <t>squeeze(DR_surplus_change(1425,:,:)./MCV2(1425,:,:)/1000);</t>
  </si>
  <si>
    <t>squeeze(delta_prod_surplus_hourly(1425,:,:)./MCV2(1425,:,:)/1000)</t>
  </si>
  <si>
    <t xml:space="preserve"> -squeeze(compensation(1425,:,:)./MCV2(1425,:,:)/1000);</t>
  </si>
  <si>
    <t>squeeze(MCP2(1425,:,:));</t>
  </si>
  <si>
    <t>Original MCP = 198.27</t>
  </si>
  <si>
    <t>Overall net benefit</t>
  </si>
  <si>
    <t>Consumer net benefit</t>
  </si>
  <si>
    <t>Gross consumer surplus change + Producer surplus change</t>
  </si>
  <si>
    <t>Price reduction</t>
  </si>
  <si>
    <t>helper cells:</t>
  </si>
  <si>
    <t>Fig. B2</t>
  </si>
  <si>
    <t>Fig.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</si>
</sst>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86"/>
      <scheme val="minor"/>
    </font>
    <font>
      <sz val="8"/>
      <color theme="1"/>
      <name val="Calibri"/>
      <family val="2"/>
      <charset val="186"/>
      <scheme val="minor"/>
    </font>
    <font>
      <sz val="7.5"/>
      <color theme="1"/>
      <name val="Calibri"/>
      <family val="2"/>
      <charset val="186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186"/>
      <scheme val="minor"/>
    </font>
    <font>
      <b/>
      <i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2" fontId="0" fillId="0" borderId="0" xfId="0" applyNumberFormat="1"/>
    <xf numFmtId="0" fontId="3" fillId="0" borderId="0" xfId="0" applyFont="1"/>
    <xf numFmtId="2" fontId="0" fillId="0" borderId="2" xfId="0" applyNumberFormat="1" applyBorder="1"/>
    <xf numFmtId="2" fontId="0" fillId="0" borderId="1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9" xfId="0" applyNumberFormat="1" applyBorder="1"/>
    <xf numFmtId="9" fontId="0" fillId="0" borderId="10" xfId="0" applyNumberFormat="1" applyBorder="1"/>
    <xf numFmtId="9" fontId="0" fillId="0" borderId="11" xfId="0" applyNumberFormat="1" applyBorder="1"/>
    <xf numFmtId="2" fontId="0" fillId="0" borderId="2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2" fontId="0" fillId="0" borderId="3" xfId="0" applyNumberFormat="1" applyBorder="1" applyAlignment="1">
      <alignment vertical="center"/>
    </xf>
    <xf numFmtId="2" fontId="0" fillId="0" borderId="4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5" xfId="0" applyNumberFormat="1" applyBorder="1" applyAlignment="1">
      <alignment vertical="center"/>
    </xf>
    <xf numFmtId="2" fontId="0" fillId="0" borderId="6" xfId="0" applyNumberFormat="1" applyBorder="1" applyAlignment="1">
      <alignment horizontal="right" vertical="center"/>
    </xf>
    <xf numFmtId="2" fontId="0" fillId="0" borderId="7" xfId="0" applyNumberFormat="1" applyBorder="1" applyAlignment="1">
      <alignment horizontal="right" vertical="center"/>
    </xf>
    <xf numFmtId="2" fontId="0" fillId="0" borderId="8" xfId="0" applyNumberFormat="1" applyBorder="1" applyAlignment="1">
      <alignment vertical="center"/>
    </xf>
    <xf numFmtId="9" fontId="4" fillId="0" borderId="12" xfId="0" applyNumberFormat="1" applyFont="1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1" fillId="0" borderId="13" xfId="0" applyFont="1" applyBorder="1" applyAlignment="1">
      <alignment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368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16666666666664E-2"/>
          <c:y val="7.2968490878938641E-2"/>
          <c:w val="0.88108456790123457"/>
          <c:h val="0.4913767122393282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Sheet1!$D$28</c:f>
              <c:strCache>
                <c:ptCount val="1"/>
                <c:pt idx="0">
                  <c:v>Socialized compensation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Sheet1!$B$29:$B$34</c:f>
              <c:numCache>
                <c:formatCode>0%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Sheet1!$D$29:$D$34</c:f>
              <c:numCache>
                <c:formatCode>0.00</c:formatCode>
                <c:ptCount val="6"/>
                <c:pt idx="0">
                  <c:v>0</c:v>
                </c:pt>
                <c:pt idx="1">
                  <c:v>-0.81714836214299702</c:v>
                </c:pt>
                <c:pt idx="2">
                  <c:v>-1.71137463646028</c:v>
                </c:pt>
                <c:pt idx="3">
                  <c:v>0</c:v>
                </c:pt>
                <c:pt idx="4">
                  <c:v>-0.515131999169957</c:v>
                </c:pt>
                <c:pt idx="5">
                  <c:v>-1.61335690183143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6-4D15-BE92-AAF4DEC2B520}"/>
            </c:ext>
          </c:extLst>
        </c:ser>
        <c:ser>
          <c:idx val="2"/>
          <c:order val="1"/>
          <c:tx>
            <c:strRef>
              <c:f>Sheet1!$E$28</c:f>
              <c:strCache>
                <c:ptCount val="1"/>
                <c:pt idx="0">
                  <c:v>DR consumer welfare impact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  <a:effectLst/>
          </c:spPr>
          <c:invertIfNegative val="0"/>
          <c:cat>
            <c:numRef>
              <c:f>Sheet1!$B$29:$B$34</c:f>
              <c:numCache>
                <c:formatCode>0%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Sheet1!$E$29:$E$34</c:f>
              <c:numCache>
                <c:formatCode>0.00</c:formatCode>
                <c:ptCount val="6"/>
                <c:pt idx="0">
                  <c:v>-0.46343488359574198</c:v>
                </c:pt>
                <c:pt idx="1">
                  <c:v>-0.51299538472177797</c:v>
                </c:pt>
                <c:pt idx="2">
                  <c:v>-0.61272736011478601</c:v>
                </c:pt>
                <c:pt idx="3">
                  <c:v>-2.0971070323113699</c:v>
                </c:pt>
                <c:pt idx="4">
                  <c:v>-2.3947053749651701</c:v>
                </c:pt>
                <c:pt idx="5">
                  <c:v>-3.4373786562244901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66-4D15-BE92-AAF4DEC2B520}"/>
            </c:ext>
          </c:extLst>
        </c:ser>
        <c:ser>
          <c:idx val="0"/>
          <c:order val="2"/>
          <c:tx>
            <c:strRef>
              <c:f>Sheet1!$C$28</c:f>
              <c:strCache>
                <c:ptCount val="1"/>
                <c:pt idx="0">
                  <c:v>Gross consumer surplus change + Producer surplus change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Sheet1!$B$29:$B$34</c:f>
              <c:numCache>
                <c:formatCode>0%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Sheet1!$C$29:$C$34</c:f>
              <c:numCache>
                <c:formatCode>0.00</c:formatCode>
                <c:ptCount val="6"/>
                <c:pt idx="0">
                  <c:v>1.9467949187600198</c:v>
                </c:pt>
                <c:pt idx="1">
                  <c:v>2.7214271933130192</c:v>
                </c:pt>
                <c:pt idx="2">
                  <c:v>3.5571665333250166</c:v>
                </c:pt>
                <c:pt idx="3">
                  <c:v>0.88621726682620761</c:v>
                </c:pt>
                <c:pt idx="4">
                  <c:v>1.3141279710809926</c:v>
                </c:pt>
                <c:pt idx="5">
                  <c:v>1.9419805803970007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6-4D15-BE92-AAF4DEC2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669864"/>
        <c:axId val="842668880"/>
      </c:barChart>
      <c:scatterChart>
        <c:scatterStyle val="lineMarker"/>
        <c:varyColors val="0"/>
        <c:ser>
          <c:idx val="3"/>
          <c:order val="3"/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Sheet1!$G$36:$G$41</c:f>
              <c:numCache>
                <c:formatCode>General</c:formatCode>
                <c:ptCount val="6"/>
                <c:pt idx="3">
                  <c:v>3.5</c:v>
                </c:pt>
                <c:pt idx="4">
                  <c:v>3.5</c:v>
                </c:pt>
              </c:numCache>
            </c:numRef>
          </c:xVal>
          <c:yVal>
            <c:numRef>
              <c:f>Sheet1!$H$36:$H$41</c:f>
              <c:numCache>
                <c:formatCode>General</c:formatCode>
                <c:ptCount val="6"/>
                <c:pt idx="3">
                  <c:v>-5.2</c:v>
                </c:pt>
                <c:pt idx="4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66-4D15-BE92-AAF4DEC2B520}"/>
            </c:ext>
          </c:extLst>
        </c:ser>
        <c:ser>
          <c:idx val="4"/>
          <c:order val="4"/>
          <c:tx>
            <c:v>Overall net benefit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yVal>
            <c:numRef>
              <c:f>Sheet1!$H$29:$H$34</c:f>
              <c:numCache>
                <c:formatCode>0.00</c:formatCode>
                <c:ptCount val="6"/>
                <c:pt idx="0">
                  <c:v>1.4833600351642777</c:v>
                </c:pt>
                <c:pt idx="1">
                  <c:v>1.3912834464482442</c:v>
                </c:pt>
                <c:pt idx="2">
                  <c:v>1.2330645367499506</c:v>
                </c:pt>
                <c:pt idx="3">
                  <c:v>-1.2108897654851623</c:v>
                </c:pt>
                <c:pt idx="4">
                  <c:v>-1.5957094030541346</c:v>
                </c:pt>
                <c:pt idx="5">
                  <c:v>-3.1087549776589194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66-4D15-BE92-AAF4DEC2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669864"/>
        <c:axId val="842668880"/>
      </c:scatterChart>
      <c:catAx>
        <c:axId val="842669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Share of compensation socialized</a:t>
                </a:r>
                <a:endParaRPr lang="lv-LV"/>
              </a:p>
            </c:rich>
          </c:tx>
          <c:layout>
            <c:manualLayout>
              <c:xMode val="edge"/>
              <c:yMode val="edge"/>
              <c:x val="0.34804567901234568"/>
              <c:y val="0.67323435316854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2668880"/>
        <c:crosses val="autoZero"/>
        <c:auto val="1"/>
        <c:lblAlgn val="ctr"/>
        <c:lblOffset val="100"/>
        <c:noMultiLvlLbl val="0"/>
      </c:catAx>
      <c:valAx>
        <c:axId val="842668880"/>
        <c:scaling>
          <c:orientation val="minMax"/>
          <c:max val="5.2"/>
          <c:min val="-5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€/MWh of MCV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266986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2.0533950617283893E-3"/>
          <c:y val="0.77561222757603066"/>
          <c:w val="0.99589320987654317"/>
          <c:h val="0.22438777242396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07592592592593"/>
          <c:y val="7.2968490878938641E-2"/>
          <c:w val="0.86932530864197533"/>
          <c:h val="0.49137671223932827"/>
        </c:manualLayout>
      </c:layout>
      <c:barChart>
        <c:barDir val="col"/>
        <c:grouping val="stacked"/>
        <c:varyColors val="0"/>
        <c:ser>
          <c:idx val="5"/>
          <c:order val="2"/>
          <c:tx>
            <c:strRef>
              <c:f>Sheet1!$G$28</c:f>
              <c:strCache>
                <c:ptCount val="1"/>
                <c:pt idx="0">
                  <c:v>Gross consumer surplus change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Sheet1!$G$29:$G$34</c:f>
              <c:numCache>
                <c:formatCode>0.00</c:formatCode>
                <c:ptCount val="6"/>
                <c:pt idx="0">
                  <c:v>133.27275723266601</c:v>
                </c:pt>
                <c:pt idx="1">
                  <c:v>137.16492019022601</c:v>
                </c:pt>
                <c:pt idx="2">
                  <c:v>141.78262947581001</c:v>
                </c:pt>
                <c:pt idx="3">
                  <c:v>98.828246786784007</c:v>
                </c:pt>
                <c:pt idx="4">
                  <c:v>115.73640445508499</c:v>
                </c:pt>
                <c:pt idx="5">
                  <c:v>137.14893983970001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DB-4A4D-9FC4-E9A8DB0C15AE}"/>
            </c:ext>
          </c:extLst>
        </c:ser>
        <c:ser>
          <c:idx val="2"/>
          <c:order val="3"/>
          <c:tx>
            <c:strRef>
              <c:f>Sheet1!$E$28</c:f>
              <c:strCache>
                <c:ptCount val="1"/>
                <c:pt idx="0">
                  <c:v>DR consumer welfare impact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  <a:effectLst/>
          </c:spPr>
          <c:invertIfNegative val="0"/>
          <c:cat>
            <c:numRef>
              <c:f>Sheet1!$B$29:$B$34</c:f>
              <c:numCache>
                <c:formatCode>0%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Sheet1!$E$29:$E$34</c:f>
              <c:numCache>
                <c:formatCode>0.00</c:formatCode>
                <c:ptCount val="6"/>
                <c:pt idx="0">
                  <c:v>-0.46343488359574198</c:v>
                </c:pt>
                <c:pt idx="1">
                  <c:v>-0.51299538472177797</c:v>
                </c:pt>
                <c:pt idx="2">
                  <c:v>-0.61272736011478601</c:v>
                </c:pt>
                <c:pt idx="3">
                  <c:v>-2.0971070323113699</c:v>
                </c:pt>
                <c:pt idx="4">
                  <c:v>-2.3947053749651701</c:v>
                </c:pt>
                <c:pt idx="5">
                  <c:v>-3.4373786562244901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B-4A4D-9FC4-E9A8DB0C15AE}"/>
            </c:ext>
          </c:extLst>
        </c:ser>
        <c:ser>
          <c:idx val="1"/>
          <c:order val="4"/>
          <c:tx>
            <c:strRef>
              <c:f>Sheet1!$D$28</c:f>
              <c:strCache>
                <c:ptCount val="1"/>
                <c:pt idx="0">
                  <c:v>Socialized compensation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Sheet1!$B$29:$B$34</c:f>
              <c:numCache>
                <c:formatCode>0%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Sheet1!$D$29:$D$34</c:f>
              <c:numCache>
                <c:formatCode>0.00</c:formatCode>
                <c:ptCount val="6"/>
                <c:pt idx="0">
                  <c:v>0</c:v>
                </c:pt>
                <c:pt idx="1">
                  <c:v>-0.81714836214299702</c:v>
                </c:pt>
                <c:pt idx="2">
                  <c:v>-1.71137463646028</c:v>
                </c:pt>
                <c:pt idx="3">
                  <c:v>0</c:v>
                </c:pt>
                <c:pt idx="4">
                  <c:v>-0.515131999169957</c:v>
                </c:pt>
                <c:pt idx="5">
                  <c:v>-1.61335690183143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B-4A4D-9FC4-E9A8DB0C15AE}"/>
            </c:ext>
          </c:extLst>
        </c:ser>
        <c:ser>
          <c:idx val="0"/>
          <c:order val="5"/>
          <c:tx>
            <c:strRef>
              <c:f>Sheet1!$F$28</c:f>
              <c:strCache>
                <c:ptCount val="1"/>
                <c:pt idx="0">
                  <c:v>Producer surplus change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Sheet1!$F$29:$F$34</c:f>
              <c:numCache>
                <c:formatCode>0.00</c:formatCode>
                <c:ptCount val="6"/>
                <c:pt idx="0">
                  <c:v>-131.32596231390599</c:v>
                </c:pt>
                <c:pt idx="1">
                  <c:v>-134.44349299691299</c:v>
                </c:pt>
                <c:pt idx="2">
                  <c:v>-138.225462942485</c:v>
                </c:pt>
                <c:pt idx="3">
                  <c:v>-97.942029519957799</c:v>
                </c:pt>
                <c:pt idx="4">
                  <c:v>-114.422276484004</c:v>
                </c:pt>
                <c:pt idx="5">
                  <c:v>-135.20695925930301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DB-4A4D-9FC4-E9A8DB0C1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669864"/>
        <c:axId val="842668880"/>
      </c:barChart>
      <c:lineChart>
        <c:grouping val="standard"/>
        <c:varyColors val="0"/>
        <c:ser>
          <c:idx val="4"/>
          <c:order val="1"/>
          <c:tx>
            <c:v>Overall net benefit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Sheet1!$H$29:$H$34</c:f>
              <c:numCache>
                <c:formatCode>0.00</c:formatCode>
                <c:ptCount val="6"/>
                <c:pt idx="0">
                  <c:v>1.4833600351642777</c:v>
                </c:pt>
                <c:pt idx="1">
                  <c:v>1.3912834464482442</c:v>
                </c:pt>
                <c:pt idx="2">
                  <c:v>1.2330645367499506</c:v>
                </c:pt>
                <c:pt idx="3">
                  <c:v>-1.2108897654851623</c:v>
                </c:pt>
                <c:pt idx="4">
                  <c:v>-1.5957094030541346</c:v>
                </c:pt>
                <c:pt idx="5">
                  <c:v>-3.1087549776589194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DB-4A4D-9FC4-E9A8DB0C1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669864"/>
        <c:axId val="842668880"/>
      </c:lineChart>
      <c:scatterChart>
        <c:scatterStyle val="lineMarker"/>
        <c:varyColors val="0"/>
        <c:ser>
          <c:idx val="3"/>
          <c:order val="0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Sheet1!$G$36:$G$41</c:f>
              <c:numCache>
                <c:formatCode>General</c:formatCode>
                <c:ptCount val="6"/>
                <c:pt idx="3">
                  <c:v>3.5</c:v>
                </c:pt>
                <c:pt idx="4">
                  <c:v>3.5</c:v>
                </c:pt>
              </c:numCache>
            </c:numRef>
          </c:xVal>
          <c:yVal>
            <c:numRef>
              <c:f>Sheet1!$I$36:$I$41</c:f>
              <c:numCache>
                <c:formatCode>General</c:formatCode>
                <c:ptCount val="6"/>
                <c:pt idx="3">
                  <c:v>-180</c:v>
                </c:pt>
                <c:pt idx="4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B-4A4D-9FC4-E9A8DB0C15AE}"/>
            </c:ext>
          </c:extLst>
        </c:ser>
        <c:ser>
          <c:idx val="6"/>
          <c:order val="6"/>
          <c:tx>
            <c:strRef>
              <c:f>Sheet1!$I$28</c:f>
              <c:strCache>
                <c:ptCount val="1"/>
                <c:pt idx="0">
                  <c:v>Consumer net benefit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2">
                  <a:lumMod val="10000"/>
                </a:schemeClr>
              </a:solidFill>
              <a:ln w="9525">
                <a:noFill/>
              </a:ln>
              <a:effectLst/>
            </c:spPr>
          </c:marker>
          <c:yVal>
            <c:numRef>
              <c:f>Sheet1!$I$29:$I$34</c:f>
              <c:numCache>
                <c:formatCode>0.00</c:formatCode>
                <c:ptCount val="6"/>
                <c:pt idx="0">
                  <c:v>132.80932234907027</c:v>
                </c:pt>
                <c:pt idx="1">
                  <c:v>135.83477644336125</c:v>
                </c:pt>
                <c:pt idx="2">
                  <c:v>139.45852747923496</c:v>
                </c:pt>
                <c:pt idx="3">
                  <c:v>96.731139754472636</c:v>
                </c:pt>
                <c:pt idx="4">
                  <c:v>112.82656708094987</c:v>
                </c:pt>
                <c:pt idx="5">
                  <c:v>132.09820428164409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3DB-4A4D-9FC4-E9A8DB0C1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669864"/>
        <c:axId val="842668880"/>
      </c:scatterChart>
      <c:catAx>
        <c:axId val="842669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Share of compensation socialized</a:t>
                </a:r>
                <a:endParaRPr lang="lv-LV"/>
              </a:p>
            </c:rich>
          </c:tx>
          <c:layout>
            <c:manualLayout>
              <c:xMode val="edge"/>
              <c:yMode val="edge"/>
              <c:x val="0.34804567901234568"/>
              <c:y val="0.67323435316854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2668880"/>
        <c:crosses val="autoZero"/>
        <c:auto val="1"/>
        <c:lblAlgn val="ctr"/>
        <c:lblOffset val="100"/>
        <c:noMultiLvlLbl val="0"/>
      </c:catAx>
      <c:valAx>
        <c:axId val="842668880"/>
        <c:scaling>
          <c:orientation val="minMax"/>
          <c:max val="180"/>
          <c:min val="-1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€/MWh of MCV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2669864"/>
        <c:crosses val="autoZero"/>
        <c:crossBetween val="between"/>
        <c:majorUnit val="6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5"/>
        <c:delete val="1"/>
      </c:legendEntry>
      <c:layout>
        <c:manualLayout>
          <c:xMode val="edge"/>
          <c:yMode val="edge"/>
          <c:x val="2.0533950617283893E-3"/>
          <c:y val="0.77561222757603066"/>
          <c:w val="0.99794660493827159"/>
          <c:h val="0.22438829474673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27</xdr:row>
      <xdr:rowOff>114300</xdr:rowOff>
    </xdr:from>
    <xdr:to>
      <xdr:col>13</xdr:col>
      <xdr:colOff>201525</xdr:colOff>
      <xdr:row>30</xdr:row>
      <xdr:rowOff>390525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FE9AC3-0951-4E4A-BE91-67FA80667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552450</xdr:colOff>
      <xdr:row>27</xdr:row>
      <xdr:rowOff>133350</xdr:rowOff>
    </xdr:from>
    <xdr:to>
      <xdr:col>19</xdr:col>
      <xdr:colOff>392025</xdr:colOff>
      <xdr:row>30</xdr:row>
      <xdr:rowOff>409575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A7F4E5B-E0CC-4CF3-AF01-28B0CE62F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0.24106</cdr:x>
      <cdr:y>0.0809</cdr:y>
    </cdr:from>
    <cdr:to>
      <cdr:x>0.46155</cdr:x>
      <cdr:y>0.14872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369F09E-F4CA-45C3-B24E-67D606E3E235}"/>
            </a:ext>
          </a:extLst>
        </cdr:cNvPr>
        <cdr:cNvSpPr txBox="1"/>
      </cdr:nvSpPr>
      <cdr:spPr>
        <a:xfrm xmlns:a="http://schemas.openxmlformats.org/drawingml/2006/main">
          <a:off x="780476" y="154783"/>
          <a:ext cx="713850" cy="129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ctr"/>
          <a:r>
            <a:rPr lang="en-US" sz="7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Cheap DR</a:t>
          </a:r>
          <a:endParaRPr lang="lv-LV" sz="7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0.64186</cdr:x>
      <cdr:y>0.08205</cdr:y>
    </cdr:from>
    <cdr:to>
      <cdr:x>0.86235</cdr:x>
      <cdr:y>0.14561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1CCD3FC-FA2C-41BC-BD70-5E042DBE4108}"/>
            </a:ext>
          </a:extLst>
        </cdr:cNvPr>
        <cdr:cNvSpPr txBox="1"/>
      </cdr:nvSpPr>
      <cdr:spPr>
        <a:xfrm xmlns:a="http://schemas.openxmlformats.org/drawingml/2006/main">
          <a:off x="2078097" y="156998"/>
          <a:ext cx="713850" cy="1216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7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Expensive DR</a:t>
          </a:r>
          <a:endParaRPr lang="lv-LV" sz="7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0.24106</cdr:x>
      <cdr:y>0.06965</cdr:y>
    </cdr:from>
    <cdr:to>
      <cdr:x>0.46155</cdr:x>
      <cdr:y>0.14283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369F09E-F4CA-45C3-B24E-67D606E3E235}"/>
            </a:ext>
          </a:extLst>
        </cdr:cNvPr>
        <cdr:cNvSpPr txBox="1"/>
      </cdr:nvSpPr>
      <cdr:spPr>
        <a:xfrm xmlns:a="http://schemas.openxmlformats.org/drawingml/2006/main">
          <a:off x="782674" y="133350"/>
          <a:ext cx="715888" cy="140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ctr"/>
          <a:r>
            <a:rPr lang="en-US" sz="7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Cheap DR</a:t>
          </a:r>
          <a:endParaRPr lang="lv-LV" sz="7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0.64186</cdr:x>
      <cdr:y>0.07249</cdr:y>
    </cdr:from>
    <cdr:to>
      <cdr:x>0.86235</cdr:x>
      <cdr:y>0.12372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1CCD3FC-FA2C-41BC-BD70-5E042DBE4108}"/>
            </a:ext>
          </a:extLst>
        </cdr:cNvPr>
        <cdr:cNvSpPr txBox="1"/>
      </cdr:nvSpPr>
      <cdr:spPr>
        <a:xfrm xmlns:a="http://schemas.openxmlformats.org/drawingml/2006/main">
          <a:off x="2083994" y="138793"/>
          <a:ext cx="715887" cy="980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7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Expensive DR</a:t>
          </a:r>
          <a:endParaRPr lang="lv-LV" sz="7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2AB57-1C59-4BB0-A0C4-9636678A9085}">
  <dimension ref="A2:AD40"/>
  <sheetViews>
    <sheetView tabSelected="1" zoomScaleNormal="100" workbookViewId="0">
      <pane ySplit="26" topLeftCell="A27" activePane="bottomLeft" state="frozen"/>
      <selection pane="bottomLeft"/>
    </sheetView>
  </sheetViews>
  <sheetFormatPr defaultRowHeight="15" x14ac:dyDescent="0.25"/>
  <cols>
    <col min="2" max="2" width="6.140625" customWidth="1"/>
    <col min="3" max="3" width="14.7109375" customWidth="1"/>
    <col min="4" max="4" width="13.85546875" customWidth="1"/>
    <col min="5" max="5" width="12.7109375" customWidth="1"/>
    <col min="6" max="6" width="11.28515625" customWidth="1"/>
    <col min="7" max="7" width="14.5703125" customWidth="1"/>
    <col min="8" max="8" width="9.85546875" customWidth="1"/>
    <col min="9" max="9" width="11.28515625" customWidth="1"/>
    <col min="10" max="10" width="12.7109375" customWidth="1"/>
    <col min="11" max="12" width="12.85546875" customWidth="1"/>
    <col min="13" max="13" width="14.28515625" customWidth="1"/>
    <col min="14" max="14" width="13.5703125" customWidth="1"/>
    <col min="15" max="15" width="1.42578125" customWidth="1"/>
    <col min="16" max="16" width="11.7109375" customWidth="1"/>
    <col min="17" max="17" width="12.42578125" customWidth="1"/>
    <col min="18" max="18" width="10.5703125" bestFit="1" customWidth="1"/>
    <col min="19" max="19" width="1.28515625" customWidth="1"/>
    <col min="20" max="20" width="11.7109375" customWidth="1"/>
    <col min="21" max="21" width="12.42578125" customWidth="1"/>
    <col min="22" max="22" width="10.5703125" bestFit="1" customWidth="1"/>
    <col min="23" max="23" width="1.28515625" customWidth="1"/>
    <col min="24" max="24" width="11.7109375" customWidth="1"/>
    <col min="25" max="25" width="12.42578125" customWidth="1"/>
    <col min="26" max="26" width="10.5703125" bestFit="1" customWidth="1"/>
    <col min="27" max="27" width="1.140625" customWidth="1"/>
    <col min="28" max="30" width="13.140625" customWidth="1"/>
  </cols>
  <sheetData>
    <row r="2" spans="2:30" x14ac:dyDescent="0.25">
      <c r="B2" s="1" t="s">
        <v>7</v>
      </c>
      <c r="F2" s="1" t="s">
        <v>11</v>
      </c>
      <c r="I2" s="1" t="s">
        <v>9</v>
      </c>
      <c r="L2" s="1" t="s">
        <v>10</v>
      </c>
      <c r="P2" s="1" t="s">
        <v>12</v>
      </c>
      <c r="T2" s="1"/>
      <c r="X2" s="1"/>
    </row>
    <row r="3" spans="2:30" ht="15.75" thickBot="1" x14ac:dyDescent="0.3">
      <c r="P3" s="33" t="s">
        <v>13</v>
      </c>
      <c r="T3" s="3"/>
      <c r="X3" s="3"/>
      <c r="AB3">
        <v>198.27</v>
      </c>
    </row>
    <row r="4" spans="2:30" x14ac:dyDescent="0.25">
      <c r="C4" s="29" t="s">
        <v>3</v>
      </c>
      <c r="D4" s="30"/>
      <c r="E4" s="31"/>
      <c r="F4" s="29" t="s">
        <v>4</v>
      </c>
      <c r="G4" s="30"/>
      <c r="H4" s="31"/>
      <c r="I4" s="29" t="s">
        <v>5</v>
      </c>
      <c r="J4" s="30"/>
      <c r="K4" s="31"/>
      <c r="L4" s="29" t="s">
        <v>6</v>
      </c>
      <c r="M4" s="30"/>
      <c r="N4" s="31"/>
      <c r="P4" s="29" t="s">
        <v>8</v>
      </c>
      <c r="Q4" s="30"/>
      <c r="R4" s="31"/>
      <c r="T4" s="29" t="s">
        <v>14</v>
      </c>
      <c r="U4" s="30"/>
      <c r="V4" s="31"/>
      <c r="X4" s="29" t="s">
        <v>15</v>
      </c>
      <c r="Y4" s="30"/>
      <c r="Z4" s="31"/>
      <c r="AB4" s="29" t="s">
        <v>17</v>
      </c>
      <c r="AC4" s="30"/>
      <c r="AD4" s="31"/>
    </row>
    <row r="5" spans="2:30" ht="15.75" thickBot="1" x14ac:dyDescent="0.3">
      <c r="C5" s="12" t="s">
        <v>1</v>
      </c>
      <c r="D5" s="13" t="s">
        <v>2</v>
      </c>
      <c r="E5" s="14" t="s">
        <v>0</v>
      </c>
      <c r="F5" s="12" t="s">
        <v>1</v>
      </c>
      <c r="G5" s="13" t="s">
        <v>2</v>
      </c>
      <c r="H5" s="14" t="s">
        <v>0</v>
      </c>
      <c r="I5" s="12" t="s">
        <v>1</v>
      </c>
      <c r="J5" s="13" t="s">
        <v>2</v>
      </c>
      <c r="K5" s="14" t="s">
        <v>0</v>
      </c>
      <c r="L5" s="12" t="s">
        <v>1</v>
      </c>
      <c r="M5" s="13" t="s">
        <v>2</v>
      </c>
      <c r="N5" s="14" t="s">
        <v>0</v>
      </c>
      <c r="P5" s="12" t="s">
        <v>1</v>
      </c>
      <c r="Q5" s="13" t="s">
        <v>2</v>
      </c>
      <c r="R5" s="14" t="s">
        <v>0</v>
      </c>
      <c r="T5" s="12" t="s">
        <v>1</v>
      </c>
      <c r="U5" s="13" t="s">
        <v>2</v>
      </c>
      <c r="V5" s="14" t="s">
        <v>0</v>
      </c>
      <c r="X5" s="12" t="s">
        <v>1</v>
      </c>
      <c r="Y5" s="13" t="s">
        <v>2</v>
      </c>
      <c r="Z5" s="14" t="s">
        <v>0</v>
      </c>
      <c r="AB5" s="12" t="s">
        <v>1</v>
      </c>
      <c r="AC5" s="13" t="s">
        <v>2</v>
      </c>
      <c r="AD5" s="14" t="s">
        <v>0</v>
      </c>
    </row>
    <row r="6" spans="2:30" x14ac:dyDescent="0.25">
      <c r="B6" s="15">
        <v>0</v>
      </c>
      <c r="C6" s="4">
        <v>114.534478028273</v>
      </c>
      <c r="D6" s="5">
        <v>98.828246786784007</v>
      </c>
      <c r="E6" s="6">
        <v>133.27275723266601</v>
      </c>
      <c r="F6" s="4">
        <v>0</v>
      </c>
      <c r="G6" s="5">
        <v>0</v>
      </c>
      <c r="H6" s="6">
        <v>0</v>
      </c>
      <c r="I6" s="4">
        <v>-1.28060523419256</v>
      </c>
      <c r="J6" s="5">
        <v>-2.0971070323113699</v>
      </c>
      <c r="K6" s="6">
        <v>-0.46343488359574198</v>
      </c>
      <c r="L6" s="4">
        <v>-113.07489121646999</v>
      </c>
      <c r="M6" s="5">
        <v>-97.942029519957799</v>
      </c>
      <c r="N6" s="6">
        <v>-131.32596231390599</v>
      </c>
      <c r="P6" s="4">
        <v>83.224056919139898</v>
      </c>
      <c r="Q6" s="5">
        <v>98.99</v>
      </c>
      <c r="R6" s="6">
        <v>63.99</v>
      </c>
      <c r="T6" s="4">
        <f t="shared" ref="T6:T26" si="0">C6+F6+I6+L6</f>
        <v>0.17898157761044331</v>
      </c>
      <c r="U6" s="5">
        <f t="shared" ref="U6:U26" si="1">D6+G6+J6+M6</f>
        <v>-1.2108897654851631</v>
      </c>
      <c r="V6" s="6">
        <f t="shared" ref="V6:V26" si="2">E6+H6+K6+N6</f>
        <v>1.4833600351642815</v>
      </c>
      <c r="X6" s="4">
        <f t="shared" ref="X6:X26" si="3">C6+F6+I6</f>
        <v>113.25387279408044</v>
      </c>
      <c r="Y6" s="5">
        <f t="shared" ref="Y6:Y26" si="4">D6+G6+J6</f>
        <v>96.731139754472636</v>
      </c>
      <c r="Z6" s="6">
        <f t="shared" ref="Z6:Z26" si="5">E6+H6+K6</f>
        <v>132.80932234907027</v>
      </c>
      <c r="AB6" s="4">
        <f>$AB$3-P6</f>
        <v>115.04594308086011</v>
      </c>
      <c r="AC6" s="5">
        <f t="shared" ref="AC6:AD21" si="6">$AB$3-Q6</f>
        <v>99.280000000000015</v>
      </c>
      <c r="AD6" s="6">
        <f t="shared" si="6"/>
        <v>134.28</v>
      </c>
    </row>
    <row r="7" spans="2:30" hidden="1" x14ac:dyDescent="0.25">
      <c r="B7" s="16">
        <v>0.05</v>
      </c>
      <c r="C7" s="7">
        <v>115.93963881230199</v>
      </c>
      <c r="D7" s="2">
        <v>101.00281127075201</v>
      </c>
      <c r="E7" s="8">
        <v>135.11206154716299</v>
      </c>
      <c r="F7" s="7">
        <v>-5.1572686516140102E-2</v>
      </c>
      <c r="G7" s="2">
        <v>-3.9657317335523398E-2</v>
      </c>
      <c r="H7" s="8">
        <v>-7.4806236436248202E-2</v>
      </c>
      <c r="I7" s="7">
        <v>-1.28131784448862</v>
      </c>
      <c r="J7" s="2">
        <v>-2.1121578036947799</v>
      </c>
      <c r="K7" s="8">
        <v>-0.46733983509625898</v>
      </c>
      <c r="L7" s="7">
        <v>-114.429374786151</v>
      </c>
      <c r="M7" s="2">
        <v>-100.07757449434899</v>
      </c>
      <c r="N7" s="8">
        <v>-133.091278367645</v>
      </c>
      <c r="P7" s="7">
        <v>81.790499999999994</v>
      </c>
      <c r="Q7" s="2">
        <v>96.790499999999994</v>
      </c>
      <c r="R7" s="8">
        <v>62.147060582661098</v>
      </c>
      <c r="T7" s="7">
        <f t="shared" si="0"/>
        <v>0.17737349514622736</v>
      </c>
      <c r="U7" s="2">
        <f t="shared" si="1"/>
        <v>-1.2265783446272991</v>
      </c>
      <c r="V7" s="8">
        <f t="shared" si="2"/>
        <v>1.4786371079854916</v>
      </c>
      <c r="X7" s="7">
        <f t="shared" si="3"/>
        <v>114.60674828129723</v>
      </c>
      <c r="Y7" s="2">
        <f t="shared" si="4"/>
        <v>98.850996149721695</v>
      </c>
      <c r="Z7" s="8">
        <f t="shared" si="5"/>
        <v>134.56991547563049</v>
      </c>
      <c r="AB7" s="7">
        <f t="shared" ref="AB7:AB26" si="7">$AB$3-P7</f>
        <v>116.47950000000002</v>
      </c>
      <c r="AC7" s="2">
        <f t="shared" si="6"/>
        <v>101.47950000000002</v>
      </c>
      <c r="AD7" s="8">
        <f t="shared" si="6"/>
        <v>136.1229394173389</v>
      </c>
    </row>
    <row r="8" spans="2:30" hidden="1" x14ac:dyDescent="0.25">
      <c r="B8" s="16">
        <v>0.1</v>
      </c>
      <c r="C8" s="7">
        <v>118.04635794381601</v>
      </c>
      <c r="D8" s="2">
        <v>101.41857124896001</v>
      </c>
      <c r="E8" s="8">
        <v>135.11206154716299</v>
      </c>
      <c r="F8" s="7">
        <v>-0.10894993220872499</v>
      </c>
      <c r="G8" s="2">
        <v>-7.9470985817820194E-2</v>
      </c>
      <c r="H8" s="8">
        <v>-0.14961247287249599</v>
      </c>
      <c r="I8" s="7">
        <v>-1.2872215258525599</v>
      </c>
      <c r="J8" s="2">
        <v>-2.1151913904739801</v>
      </c>
      <c r="K8" s="8">
        <v>-0.46733983509626498</v>
      </c>
      <c r="L8" s="7">
        <v>-116.484890246871</v>
      </c>
      <c r="M8" s="2">
        <v>-100.453608753032</v>
      </c>
      <c r="N8" s="8">
        <v>-133.01647213120901</v>
      </c>
      <c r="P8" s="7">
        <v>79.590999999999994</v>
      </c>
      <c r="Q8" s="2">
        <v>96.374480703271701</v>
      </c>
      <c r="R8" s="8">
        <v>62.147060582661098</v>
      </c>
      <c r="T8" s="7">
        <f t="shared" si="0"/>
        <v>0.16529623888371248</v>
      </c>
      <c r="U8" s="2">
        <f t="shared" si="1"/>
        <v>-1.2296998803637962</v>
      </c>
      <c r="V8" s="8">
        <f t="shared" si="2"/>
        <v>1.4786371079852358</v>
      </c>
      <c r="X8" s="7">
        <f t="shared" si="3"/>
        <v>116.65018648575472</v>
      </c>
      <c r="Y8" s="2">
        <f t="shared" si="4"/>
        <v>99.223908872668204</v>
      </c>
      <c r="Z8" s="8">
        <f t="shared" si="5"/>
        <v>134.49510923919425</v>
      </c>
      <c r="AB8" s="7">
        <f t="shared" si="7"/>
        <v>118.67900000000002</v>
      </c>
      <c r="AC8" s="2">
        <f t="shared" si="6"/>
        <v>101.89551929672831</v>
      </c>
      <c r="AD8" s="8">
        <f t="shared" si="6"/>
        <v>136.1229394173389</v>
      </c>
    </row>
    <row r="9" spans="2:30" hidden="1" x14ac:dyDescent="0.25">
      <c r="B9" s="16">
        <v>0.15</v>
      </c>
      <c r="C9" s="7">
        <v>120.174602607995</v>
      </c>
      <c r="D9" s="2">
        <v>101.41857124896001</v>
      </c>
      <c r="E9" s="8">
        <v>135.11206154716299</v>
      </c>
      <c r="F9" s="7">
        <v>-0.16850023875054401</v>
      </c>
      <c r="G9" s="2">
        <v>-0.11920647872673</v>
      </c>
      <c r="H9" s="8">
        <v>-0.224418709308745</v>
      </c>
      <c r="I9" s="7">
        <v>-1.3008340048596601</v>
      </c>
      <c r="J9" s="2">
        <v>-2.1151913904739699</v>
      </c>
      <c r="K9" s="8">
        <v>-0.46733983509627097</v>
      </c>
      <c r="L9" s="7">
        <v>-118.558764857494</v>
      </c>
      <c r="M9" s="2">
        <v>-100.413873260122</v>
      </c>
      <c r="N9" s="8">
        <v>-132.941665894773</v>
      </c>
      <c r="P9" s="7">
        <v>77.391499999999994</v>
      </c>
      <c r="Q9" s="2">
        <v>96.374480703272297</v>
      </c>
      <c r="R9" s="8">
        <v>62.147060582661098</v>
      </c>
      <c r="T9" s="7">
        <f t="shared" si="0"/>
        <v>0.14650350689079517</v>
      </c>
      <c r="U9" s="2">
        <f t="shared" si="1"/>
        <v>-1.2296998803626877</v>
      </c>
      <c r="V9" s="8">
        <f t="shared" si="2"/>
        <v>1.47863710798498</v>
      </c>
      <c r="X9" s="7">
        <f t="shared" si="3"/>
        <v>118.70526836438479</v>
      </c>
      <c r="Y9" s="2">
        <f t="shared" si="4"/>
        <v>99.184173379759315</v>
      </c>
      <c r="Z9" s="8">
        <f t="shared" si="5"/>
        <v>134.42030300275798</v>
      </c>
      <c r="AB9" s="7">
        <f t="shared" si="7"/>
        <v>120.87850000000002</v>
      </c>
      <c r="AC9" s="2">
        <f t="shared" si="6"/>
        <v>101.89551929672771</v>
      </c>
      <c r="AD9" s="8">
        <f t="shared" si="6"/>
        <v>136.1229394173389</v>
      </c>
    </row>
    <row r="10" spans="2:30" hidden="1" x14ac:dyDescent="0.25">
      <c r="B10" s="16">
        <v>0.2</v>
      </c>
      <c r="C10" s="7">
        <v>121.151180644817</v>
      </c>
      <c r="D10" s="2">
        <v>102.60030905975999</v>
      </c>
      <c r="E10" s="8">
        <v>136.699627431914</v>
      </c>
      <c r="F10" s="7">
        <v>-0.230597339248757</v>
      </c>
      <c r="G10" s="2">
        <v>-0.15983077845499999</v>
      </c>
      <c r="H10" s="8">
        <v>-0.31167363507423801</v>
      </c>
      <c r="I10" s="7">
        <v>-1.31147595964785</v>
      </c>
      <c r="J10" s="2">
        <v>-2.1244813544085299</v>
      </c>
      <c r="K10" s="8">
        <v>-0.48266139516467299</v>
      </c>
      <c r="L10" s="7">
        <v>-119.478997795502</v>
      </c>
      <c r="M10" s="2">
        <v>-101.55582337706799</v>
      </c>
      <c r="N10" s="8">
        <v>-134.45306420222801</v>
      </c>
      <c r="P10" s="7">
        <v>76.342582331202294</v>
      </c>
      <c r="Q10" s="2">
        <v>95.191999999999993</v>
      </c>
      <c r="R10" s="8">
        <v>60.551179993464999</v>
      </c>
      <c r="T10" s="7">
        <f t="shared" si="0"/>
        <v>0.13010955041839622</v>
      </c>
      <c r="U10" s="2">
        <f t="shared" si="1"/>
        <v>-1.2398264501715346</v>
      </c>
      <c r="V10" s="8">
        <f t="shared" si="2"/>
        <v>1.4522281994470632</v>
      </c>
      <c r="X10" s="7">
        <f t="shared" si="3"/>
        <v>119.60910734592039</v>
      </c>
      <c r="Y10" s="2">
        <f t="shared" si="4"/>
        <v>100.31599692689646</v>
      </c>
      <c r="Z10" s="8">
        <f t="shared" si="5"/>
        <v>135.90529240167507</v>
      </c>
      <c r="AB10" s="7">
        <f t="shared" si="7"/>
        <v>121.92741766879772</v>
      </c>
      <c r="AC10" s="2">
        <f t="shared" si="6"/>
        <v>103.07800000000002</v>
      </c>
      <c r="AD10" s="8">
        <f t="shared" si="6"/>
        <v>137.718820006535</v>
      </c>
    </row>
    <row r="11" spans="2:30" hidden="1" x14ac:dyDescent="0.25">
      <c r="B11" s="16">
        <v>0.25</v>
      </c>
      <c r="C11" s="7">
        <v>121.151180644817</v>
      </c>
      <c r="D11" s="2">
        <v>104.787786451776</v>
      </c>
      <c r="E11" s="8">
        <v>136.699627431914</v>
      </c>
      <c r="F11" s="7">
        <v>-0.28824667406094601</v>
      </c>
      <c r="G11" s="2">
        <v>-0.202961680164125</v>
      </c>
      <c r="H11" s="8">
        <v>-0.389592043842797</v>
      </c>
      <c r="I11" s="7">
        <v>-1.31147595964786</v>
      </c>
      <c r="J11" s="2">
        <v>-2.1468546257689902</v>
      </c>
      <c r="K11" s="8">
        <v>-0.482661395164665</v>
      </c>
      <c r="L11" s="7">
        <v>-119.42134846069</v>
      </c>
      <c r="M11" s="2">
        <v>-103.70316171485101</v>
      </c>
      <c r="N11" s="8">
        <v>-134.37514579346001</v>
      </c>
      <c r="P11" s="7">
        <v>76.342582331201896</v>
      </c>
      <c r="Q11" s="2">
        <v>92.992500000000007</v>
      </c>
      <c r="R11" s="8">
        <v>60.551179993464999</v>
      </c>
      <c r="T11" s="7">
        <f t="shared" si="0"/>
        <v>0.13010955041819727</v>
      </c>
      <c r="U11" s="2">
        <f t="shared" si="1"/>
        <v>-1.2651915690081239</v>
      </c>
      <c r="V11" s="8">
        <f t="shared" si="2"/>
        <v>1.4522281994465231</v>
      </c>
      <c r="X11" s="7">
        <f t="shared" si="3"/>
        <v>119.5514580111082</v>
      </c>
      <c r="Y11" s="2">
        <f t="shared" si="4"/>
        <v>102.43797014584288</v>
      </c>
      <c r="Z11" s="8">
        <f t="shared" si="5"/>
        <v>135.82737399290653</v>
      </c>
      <c r="AB11" s="7">
        <f t="shared" si="7"/>
        <v>121.92741766879811</v>
      </c>
      <c r="AC11" s="2">
        <f t="shared" si="6"/>
        <v>105.2775</v>
      </c>
      <c r="AD11" s="8">
        <f t="shared" si="6"/>
        <v>137.718820006535</v>
      </c>
    </row>
    <row r="12" spans="2:30" hidden="1" x14ac:dyDescent="0.25">
      <c r="B12" s="16">
        <v>0.3</v>
      </c>
      <c r="C12" s="7">
        <v>121.682631523548</v>
      </c>
      <c r="D12" s="2">
        <v>106.975916903032</v>
      </c>
      <c r="E12" s="8">
        <v>136.699627431914</v>
      </c>
      <c r="F12" s="7">
        <v>-0.34843587263035902</v>
      </c>
      <c r="G12" s="2">
        <v>-0.24946780284679301</v>
      </c>
      <c r="H12" s="8">
        <v>-0.46751045261135699</v>
      </c>
      <c r="I12" s="7">
        <v>-1.3174722699710499</v>
      </c>
      <c r="J12" s="2">
        <v>-2.1768985249206998</v>
      </c>
      <c r="K12" s="8">
        <v>-0.482661395164657</v>
      </c>
      <c r="L12" s="7">
        <v>-119.89536295208499</v>
      </c>
      <c r="M12" s="2">
        <v>-105.850324371627</v>
      </c>
      <c r="N12" s="8">
        <v>-134.29722738469101</v>
      </c>
      <c r="P12" s="7">
        <v>75.793000000000006</v>
      </c>
      <c r="Q12" s="2">
        <v>90.793000000000006</v>
      </c>
      <c r="R12" s="8">
        <v>60.551179993464999</v>
      </c>
      <c r="T12" s="7">
        <f t="shared" si="0"/>
        <v>0.1213604288615926</v>
      </c>
      <c r="U12" s="2">
        <f t="shared" si="1"/>
        <v>-1.3007737963624919</v>
      </c>
      <c r="V12" s="8">
        <f t="shared" si="2"/>
        <v>1.4522281994469779</v>
      </c>
      <c r="X12" s="7">
        <f t="shared" si="3"/>
        <v>120.01672338094659</v>
      </c>
      <c r="Y12" s="2">
        <f t="shared" si="4"/>
        <v>104.5495505752645</v>
      </c>
      <c r="Z12" s="8">
        <f t="shared" si="5"/>
        <v>135.74945558413799</v>
      </c>
      <c r="AB12" s="7">
        <f t="shared" si="7"/>
        <v>122.477</v>
      </c>
      <c r="AC12" s="2">
        <f t="shared" si="6"/>
        <v>107.477</v>
      </c>
      <c r="AD12" s="8">
        <f t="shared" si="6"/>
        <v>137.718820006535</v>
      </c>
    </row>
    <row r="13" spans="2:30" hidden="1" x14ac:dyDescent="0.25">
      <c r="B13" s="16">
        <v>0.35</v>
      </c>
      <c r="C13" s="7">
        <v>123.814691179401</v>
      </c>
      <c r="D13" s="2">
        <v>109.173953248291</v>
      </c>
      <c r="E13" s="8">
        <v>137.159936370526</v>
      </c>
      <c r="F13" s="7">
        <v>-0.425259285384115</v>
      </c>
      <c r="G13" s="2">
        <v>-0.30762467934448501</v>
      </c>
      <c r="H13" s="8">
        <v>-0.56074133600791198</v>
      </c>
      <c r="I13" s="7">
        <v>-1.3518544661248899</v>
      </c>
      <c r="J13" s="2">
        <v>-2.2196241858073602</v>
      </c>
      <c r="K13" s="8">
        <v>-0.49842101853284199</v>
      </c>
      <c r="L13" s="7">
        <v>-121.96907750016101</v>
      </c>
      <c r="M13" s="2">
        <v>-108.00516519855699</v>
      </c>
      <c r="N13" s="8">
        <v>-134.67909390288</v>
      </c>
      <c r="P13" s="7">
        <v>73.593500000000006</v>
      </c>
      <c r="Q13" s="2">
        <v>88.593500000000006</v>
      </c>
      <c r="R13" s="8">
        <v>60.024584845152198</v>
      </c>
      <c r="T13" s="7">
        <f t="shared" si="0"/>
        <v>6.849992773098279E-2</v>
      </c>
      <c r="U13" s="2">
        <f t="shared" si="1"/>
        <v>-1.3584608154178426</v>
      </c>
      <c r="V13" s="8">
        <f t="shared" si="2"/>
        <v>1.4216801131052534</v>
      </c>
      <c r="X13" s="7">
        <f t="shared" si="3"/>
        <v>122.03757742789199</v>
      </c>
      <c r="Y13" s="2">
        <f t="shared" si="4"/>
        <v>106.64670438313915</v>
      </c>
      <c r="Z13" s="8">
        <f t="shared" si="5"/>
        <v>136.10077401598525</v>
      </c>
      <c r="AB13" s="7">
        <f t="shared" si="7"/>
        <v>124.6765</v>
      </c>
      <c r="AC13" s="2">
        <f t="shared" si="6"/>
        <v>109.6765</v>
      </c>
      <c r="AD13" s="8">
        <f t="shared" si="6"/>
        <v>138.24541515484782</v>
      </c>
    </row>
    <row r="14" spans="2:30" hidden="1" x14ac:dyDescent="0.25">
      <c r="B14" s="16">
        <v>0.4</v>
      </c>
      <c r="C14" s="7">
        <v>126.003143966119</v>
      </c>
      <c r="D14" s="2">
        <v>111.36673937522301</v>
      </c>
      <c r="E14" s="8">
        <v>137.159936370526</v>
      </c>
      <c r="F14" s="7">
        <v>-0.49848426305617</v>
      </c>
      <c r="G14" s="2">
        <v>-0.39318872846056901</v>
      </c>
      <c r="H14" s="8">
        <v>-0.64084724115189895</v>
      </c>
      <c r="I14" s="7">
        <v>-1.3889948642207599</v>
      </c>
      <c r="J14" s="2">
        <v>-2.2935160521939801</v>
      </c>
      <c r="K14" s="8">
        <v>-0.49842101853284998</v>
      </c>
      <c r="L14" s="7">
        <v>-124.095979051862</v>
      </c>
      <c r="M14" s="2">
        <v>-110.15233680337499</v>
      </c>
      <c r="N14" s="8">
        <v>-134.598987997737</v>
      </c>
      <c r="P14" s="7">
        <v>71.394000000000005</v>
      </c>
      <c r="Q14" s="2">
        <v>86.394000000000005</v>
      </c>
      <c r="R14" s="8">
        <v>60.024584845152198</v>
      </c>
      <c r="T14" s="7">
        <f t="shared" si="0"/>
        <v>1.9685786980062403E-2</v>
      </c>
      <c r="U14" s="2">
        <f t="shared" si="1"/>
        <v>-1.4723022088065392</v>
      </c>
      <c r="V14" s="8">
        <f t="shared" si="2"/>
        <v>1.4216801131042587</v>
      </c>
      <c r="X14" s="7">
        <f t="shared" si="3"/>
        <v>124.11566483884206</v>
      </c>
      <c r="Y14" s="2">
        <f t="shared" si="4"/>
        <v>108.68003459456845</v>
      </c>
      <c r="Z14" s="8">
        <f t="shared" si="5"/>
        <v>136.02066811084126</v>
      </c>
      <c r="AB14" s="7">
        <f t="shared" si="7"/>
        <v>126.876</v>
      </c>
      <c r="AC14" s="2">
        <f t="shared" si="6"/>
        <v>111.876</v>
      </c>
      <c r="AD14" s="8">
        <f t="shared" si="6"/>
        <v>138.24541515484782</v>
      </c>
    </row>
    <row r="15" spans="2:30" hidden="1" x14ac:dyDescent="0.25">
      <c r="B15" s="16">
        <v>0.45</v>
      </c>
      <c r="C15" s="7">
        <v>128.20092798355699</v>
      </c>
      <c r="D15" s="2">
        <v>113.56471637044601</v>
      </c>
      <c r="E15" s="8">
        <v>137.16492019022601</v>
      </c>
      <c r="F15" s="7">
        <v>-0.57570056693761595</v>
      </c>
      <c r="G15" s="2">
        <v>-0.44608679381928401</v>
      </c>
      <c r="H15" s="8">
        <v>-0.73543352592869704</v>
      </c>
      <c r="I15" s="7">
        <v>-1.4301971673232401</v>
      </c>
      <c r="J15" s="2">
        <v>-2.3348326582977998</v>
      </c>
      <c r="K15" s="8">
        <v>-0.51299538472177297</v>
      </c>
      <c r="L15" s="7">
        <v>-126.230762960052</v>
      </c>
      <c r="M15" s="2">
        <v>-112.300973681464</v>
      </c>
      <c r="N15" s="8">
        <v>-134.52520783312701</v>
      </c>
      <c r="P15" s="7">
        <v>69.194500000000005</v>
      </c>
      <c r="Q15" s="2">
        <v>84.194500000000005</v>
      </c>
      <c r="R15" s="8">
        <v>59.919027031659198</v>
      </c>
      <c r="T15" s="7">
        <f t="shared" si="0"/>
        <v>-3.5732710755866037E-2</v>
      </c>
      <c r="U15" s="2">
        <f t="shared" si="1"/>
        <v>-1.5171767631350832</v>
      </c>
      <c r="V15" s="8">
        <f t="shared" si="2"/>
        <v>1.39128344644854</v>
      </c>
      <c r="X15" s="7">
        <f t="shared" si="3"/>
        <v>126.19503024929614</v>
      </c>
      <c r="Y15" s="2">
        <f t="shared" si="4"/>
        <v>110.78379691832892</v>
      </c>
      <c r="Z15" s="8">
        <f t="shared" si="5"/>
        <v>135.91649127957555</v>
      </c>
      <c r="AB15" s="7">
        <f t="shared" si="7"/>
        <v>129.07550000000001</v>
      </c>
      <c r="AC15" s="2">
        <f t="shared" si="6"/>
        <v>114.07550000000001</v>
      </c>
      <c r="AD15" s="8">
        <f t="shared" si="6"/>
        <v>138.35097296834081</v>
      </c>
    </row>
    <row r="16" spans="2:30" x14ac:dyDescent="0.25">
      <c r="B16" s="16">
        <v>0.5</v>
      </c>
      <c r="C16" s="7">
        <v>129.07932347697701</v>
      </c>
      <c r="D16" s="2">
        <v>115.73640445508499</v>
      </c>
      <c r="E16" s="8">
        <v>137.16492019022601</v>
      </c>
      <c r="F16" s="7">
        <v>-0.64795365123918003</v>
      </c>
      <c r="G16" s="2">
        <v>-0.515131999169957</v>
      </c>
      <c r="H16" s="8">
        <v>-0.81714836214299702</v>
      </c>
      <c r="I16" s="7">
        <v>-1.4515198972613099</v>
      </c>
      <c r="J16" s="2">
        <v>-2.3947053749651701</v>
      </c>
      <c r="K16" s="8">
        <v>-0.51299538472177797</v>
      </c>
      <c r="L16" s="7">
        <v>-127.044816754655</v>
      </c>
      <c r="M16" s="2">
        <v>-114.422276484004</v>
      </c>
      <c r="N16" s="8">
        <v>-134.44349299691299</v>
      </c>
      <c r="P16" s="7">
        <v>68.299822635354801</v>
      </c>
      <c r="Q16" s="2">
        <v>81.995000000000005</v>
      </c>
      <c r="R16" s="8">
        <v>59.919027031659198</v>
      </c>
      <c r="T16" s="7">
        <f t="shared" si="0"/>
        <v>-6.4966826178491033E-2</v>
      </c>
      <c r="U16" s="2">
        <f t="shared" si="1"/>
        <v>-1.5957094030541299</v>
      </c>
      <c r="V16" s="8">
        <f t="shared" si="2"/>
        <v>1.3912834464482273</v>
      </c>
      <c r="X16" s="7">
        <f t="shared" si="3"/>
        <v>126.97984992847651</v>
      </c>
      <c r="Y16" s="2">
        <f t="shared" si="4"/>
        <v>112.82656708094987</v>
      </c>
      <c r="Z16" s="8">
        <f t="shared" si="5"/>
        <v>135.83477644336122</v>
      </c>
      <c r="AB16" s="7">
        <f t="shared" si="7"/>
        <v>129.97017736464522</v>
      </c>
      <c r="AC16" s="2">
        <f t="shared" si="6"/>
        <v>116.27500000000001</v>
      </c>
      <c r="AD16" s="8">
        <f t="shared" si="6"/>
        <v>138.35097296834081</v>
      </c>
    </row>
    <row r="17" spans="1:30" hidden="1" x14ac:dyDescent="0.25">
      <c r="B17" s="16">
        <v>0.55000000000000004</v>
      </c>
      <c r="C17" s="7">
        <v>129.07932347697701</v>
      </c>
      <c r="D17" s="2">
        <v>117.848041531191</v>
      </c>
      <c r="E17" s="8">
        <v>137.270678841652</v>
      </c>
      <c r="F17" s="7">
        <v>-0.71274901636309795</v>
      </c>
      <c r="G17" s="2">
        <v>-0.59749317251464096</v>
      </c>
      <c r="H17" s="8">
        <v>-0.90260563701348595</v>
      </c>
      <c r="I17" s="7">
        <v>-1.4515198972613099</v>
      </c>
      <c r="J17" s="2">
        <v>-2.4672443067991798</v>
      </c>
      <c r="K17" s="8">
        <v>-0.51744332261296699</v>
      </c>
      <c r="L17" s="7">
        <v>-126.980021389531</v>
      </c>
      <c r="M17" s="2">
        <v>-116.48276693000901</v>
      </c>
      <c r="N17" s="8">
        <v>-134.467883556</v>
      </c>
      <c r="P17" s="7">
        <v>68.299822635354801</v>
      </c>
      <c r="Q17" s="2">
        <v>79.795500000000004</v>
      </c>
      <c r="R17" s="8">
        <v>59.795499999999997</v>
      </c>
      <c r="T17" s="7">
        <f t="shared" si="0"/>
        <v>-6.4966826178391557E-2</v>
      </c>
      <c r="U17" s="2">
        <f t="shared" si="1"/>
        <v>-1.6994628781318255</v>
      </c>
      <c r="V17" s="8">
        <f t="shared" si="2"/>
        <v>1.3827463260255399</v>
      </c>
      <c r="X17" s="7">
        <f t="shared" si="3"/>
        <v>126.91505456335261</v>
      </c>
      <c r="Y17" s="2">
        <f t="shared" si="4"/>
        <v>114.78330405187718</v>
      </c>
      <c r="Z17" s="8">
        <f t="shared" si="5"/>
        <v>135.85062988202554</v>
      </c>
      <c r="AB17" s="7">
        <f t="shared" si="7"/>
        <v>129.97017736464522</v>
      </c>
      <c r="AC17" s="2">
        <f t="shared" si="6"/>
        <v>118.47450000000001</v>
      </c>
      <c r="AD17" s="8">
        <f t="shared" si="6"/>
        <v>138.47450000000001</v>
      </c>
    </row>
    <row r="18" spans="1:30" hidden="1" x14ac:dyDescent="0.25">
      <c r="B18" s="16">
        <v>0.6</v>
      </c>
      <c r="C18" s="7">
        <v>129.76399263510299</v>
      </c>
      <c r="D18" s="2">
        <v>119.97677949530301</v>
      </c>
      <c r="E18" s="8">
        <v>138.958555160549</v>
      </c>
      <c r="F18" s="7">
        <v>-0.79001187348791801</v>
      </c>
      <c r="G18" s="2">
        <v>-0.67210827366039905</v>
      </c>
      <c r="H18" s="8">
        <v>-0.99599022091608103</v>
      </c>
      <c r="I18" s="7">
        <v>-1.47540508943826</v>
      </c>
      <c r="J18" s="2">
        <v>-2.5337490035768999</v>
      </c>
      <c r="K18" s="8">
        <v>-0.54094216316340904</v>
      </c>
      <c r="L18" s="7">
        <v>-127.60009963386101</v>
      </c>
      <c r="M18" s="2">
        <v>-118.557170391634</v>
      </c>
      <c r="N18" s="8">
        <v>-136.07318990338399</v>
      </c>
      <c r="P18" s="7">
        <v>67.596000000000004</v>
      </c>
      <c r="Q18" s="2">
        <v>77.596000000000004</v>
      </c>
      <c r="R18" s="8">
        <v>58.104362920609503</v>
      </c>
      <c r="T18" s="7">
        <f t="shared" si="0"/>
        <v>-0.10152396168417965</v>
      </c>
      <c r="U18" s="2">
        <f t="shared" si="1"/>
        <v>-1.7862481735682962</v>
      </c>
      <c r="V18" s="8">
        <f t="shared" si="2"/>
        <v>1.3484328730855282</v>
      </c>
      <c r="X18" s="7">
        <f t="shared" si="3"/>
        <v>127.49857567217683</v>
      </c>
      <c r="Y18" s="2">
        <f t="shared" si="4"/>
        <v>116.77092221806571</v>
      </c>
      <c r="Z18" s="8">
        <f t="shared" si="5"/>
        <v>137.42162277646952</v>
      </c>
      <c r="AB18" s="7">
        <f t="shared" si="7"/>
        <v>130.67400000000001</v>
      </c>
      <c r="AC18" s="2">
        <f t="shared" si="6"/>
        <v>120.67400000000001</v>
      </c>
      <c r="AD18" s="8">
        <f t="shared" si="6"/>
        <v>140.16563707939051</v>
      </c>
    </row>
    <row r="19" spans="1:30" hidden="1" x14ac:dyDescent="0.25">
      <c r="B19" s="16">
        <v>0.65</v>
      </c>
      <c r="C19" s="7">
        <v>131.92113701973</v>
      </c>
      <c r="D19" s="2">
        <v>122.06600286840001</v>
      </c>
      <c r="E19" s="8">
        <v>138.958555160549</v>
      </c>
      <c r="F19" s="7">
        <v>-0.89283947219738902</v>
      </c>
      <c r="G19" s="2">
        <v>-0.75891357545694604</v>
      </c>
      <c r="H19" s="8">
        <v>-1.0789894059924201</v>
      </c>
      <c r="I19" s="7">
        <v>-1.5492251718200001</v>
      </c>
      <c r="J19" s="2">
        <v>-2.6126814004230798</v>
      </c>
      <c r="K19" s="8">
        <v>-0.54094216316340205</v>
      </c>
      <c r="L19" s="7">
        <v>-129.690416239667</v>
      </c>
      <c r="M19" s="2">
        <v>-120.590377785638</v>
      </c>
      <c r="N19" s="8">
        <v>-135.99019071830699</v>
      </c>
      <c r="P19" s="7">
        <v>65.396500000000003</v>
      </c>
      <c r="Q19" s="2">
        <v>75.396500000000003</v>
      </c>
      <c r="R19" s="8">
        <v>58.104362920609503</v>
      </c>
      <c r="T19" s="7">
        <f t="shared" si="0"/>
        <v>-0.21134386395439719</v>
      </c>
      <c r="U19" s="2">
        <f t="shared" si="1"/>
        <v>-1.8959698931180213</v>
      </c>
      <c r="V19" s="8">
        <f t="shared" si="2"/>
        <v>1.3484328730861819</v>
      </c>
      <c r="X19" s="7">
        <f t="shared" si="3"/>
        <v>129.4790723757126</v>
      </c>
      <c r="Y19" s="2">
        <f t="shared" si="4"/>
        <v>118.69440789251998</v>
      </c>
      <c r="Z19" s="8">
        <f t="shared" si="5"/>
        <v>137.33862359139317</v>
      </c>
      <c r="AB19" s="7">
        <f t="shared" si="7"/>
        <v>132.87350000000001</v>
      </c>
      <c r="AC19" s="2">
        <f t="shared" si="6"/>
        <v>122.87350000000001</v>
      </c>
      <c r="AD19" s="8">
        <f t="shared" si="6"/>
        <v>140.16563707939051</v>
      </c>
    </row>
    <row r="20" spans="1:30" hidden="1" x14ac:dyDescent="0.25">
      <c r="B20" s="16">
        <v>0.7</v>
      </c>
      <c r="C20" s="7">
        <v>132.82608419002</v>
      </c>
      <c r="D20" s="2">
        <v>124.208571195917</v>
      </c>
      <c r="E20" s="8">
        <v>138.958555160549</v>
      </c>
      <c r="F20" s="7">
        <v>-1.0072059548349499</v>
      </c>
      <c r="G20" s="2">
        <v>-0.85775744957007505</v>
      </c>
      <c r="H20" s="8">
        <v>-1.16198859106876</v>
      </c>
      <c r="I20" s="7">
        <v>-1.6098811254819401</v>
      </c>
      <c r="J20" s="2">
        <v>-2.7050973485943701</v>
      </c>
      <c r="K20" s="8">
        <v>-0.54094216316339505</v>
      </c>
      <c r="L20" s="7">
        <v>-130.52470215247399</v>
      </c>
      <c r="M20" s="2">
        <v>-122.67379602405801</v>
      </c>
      <c r="N20" s="8">
        <v>-135.90719153323101</v>
      </c>
      <c r="P20" s="7">
        <v>64.459326830998805</v>
      </c>
      <c r="Q20" s="2">
        <v>73.197000000000003</v>
      </c>
      <c r="R20" s="8">
        <v>58.104362920609503</v>
      </c>
      <c r="T20" s="7">
        <f t="shared" si="0"/>
        <v>-0.31570504277087252</v>
      </c>
      <c r="U20" s="2">
        <f t="shared" si="1"/>
        <v>-2.0280796263054413</v>
      </c>
      <c r="V20" s="8">
        <f t="shared" si="2"/>
        <v>1.3484328730858124</v>
      </c>
      <c r="X20" s="7">
        <f t="shared" si="3"/>
        <v>130.20899710970312</v>
      </c>
      <c r="Y20" s="2">
        <f t="shared" si="4"/>
        <v>120.64571639775257</v>
      </c>
      <c r="Z20" s="8">
        <f t="shared" si="5"/>
        <v>137.25562440631683</v>
      </c>
      <c r="AB20" s="7">
        <f t="shared" si="7"/>
        <v>133.81067316900121</v>
      </c>
      <c r="AC20" s="2">
        <f t="shared" si="6"/>
        <v>125.07300000000001</v>
      </c>
      <c r="AD20" s="8">
        <f t="shared" si="6"/>
        <v>140.16563707939051</v>
      </c>
    </row>
    <row r="21" spans="1:30" hidden="1" x14ac:dyDescent="0.25">
      <c r="B21" s="16">
        <v>0.75</v>
      </c>
      <c r="C21" s="7">
        <v>132.82608419002</v>
      </c>
      <c r="D21" s="2">
        <v>126.399336819445</v>
      </c>
      <c r="E21" s="8">
        <v>139.84624758645</v>
      </c>
      <c r="F21" s="7">
        <v>-1.0791492373231599</v>
      </c>
      <c r="G21" s="2">
        <v>-0.93723509945267203</v>
      </c>
      <c r="H21" s="8">
        <v>-1.26032477575505</v>
      </c>
      <c r="I21" s="7">
        <v>-1.6098811254819301</v>
      </c>
      <c r="J21" s="2">
        <v>-2.7799455191246198</v>
      </c>
      <c r="K21" s="8">
        <v>-0.56444994136736804</v>
      </c>
      <c r="L21" s="7">
        <v>-130.45275886998601</v>
      </c>
      <c r="M21" s="2">
        <v>-124.802703469652</v>
      </c>
      <c r="N21" s="8">
        <v>-136.71170175345401</v>
      </c>
      <c r="P21" s="7">
        <v>64.459326830998805</v>
      </c>
      <c r="Q21" s="2">
        <v>70.997500000000002</v>
      </c>
      <c r="R21" s="8">
        <v>57.1917294104734</v>
      </c>
      <c r="T21" s="7">
        <f t="shared" si="0"/>
        <v>-0.3157050427710999</v>
      </c>
      <c r="U21" s="2">
        <f t="shared" si="1"/>
        <v>-2.120547268784307</v>
      </c>
      <c r="V21" s="8">
        <f t="shared" si="2"/>
        <v>1.3097711158735876</v>
      </c>
      <c r="X21" s="7">
        <f t="shared" si="3"/>
        <v>130.13705382721491</v>
      </c>
      <c r="Y21" s="2">
        <f t="shared" si="4"/>
        <v>122.68215620086769</v>
      </c>
      <c r="Z21" s="8">
        <f t="shared" si="5"/>
        <v>138.0214728693276</v>
      </c>
      <c r="AB21" s="7">
        <f t="shared" si="7"/>
        <v>133.81067316900121</v>
      </c>
      <c r="AC21" s="2">
        <f t="shared" si="6"/>
        <v>127.27250000000001</v>
      </c>
      <c r="AD21" s="8">
        <f t="shared" si="6"/>
        <v>141.0782705895266</v>
      </c>
    </row>
    <row r="22" spans="1:30" hidden="1" x14ac:dyDescent="0.25">
      <c r="B22" s="16">
        <v>0.8</v>
      </c>
      <c r="C22" s="7">
        <v>133.46460021507201</v>
      </c>
      <c r="D22" s="2">
        <v>128.597115490726</v>
      </c>
      <c r="E22" s="8">
        <v>139.84624758645</v>
      </c>
      <c r="F22" s="7">
        <v>-1.17309270776192</v>
      </c>
      <c r="G22" s="2">
        <v>-1.02632754316949</v>
      </c>
      <c r="H22" s="8">
        <v>-1.34434642747205</v>
      </c>
      <c r="I22" s="7">
        <v>-1.6454069949122301</v>
      </c>
      <c r="J22" s="2">
        <v>-2.86462633490475</v>
      </c>
      <c r="K22" s="8">
        <v>-0.56444994136736804</v>
      </c>
      <c r="L22" s="7">
        <v>-131.01950919204501</v>
      </c>
      <c r="M22" s="2">
        <v>-126.937178656407</v>
      </c>
      <c r="N22" s="8">
        <v>-136.62768010173701</v>
      </c>
      <c r="P22" s="7">
        <v>63.798000000000002</v>
      </c>
      <c r="Q22" s="2">
        <v>68.798000000000002</v>
      </c>
      <c r="R22" s="8">
        <v>57.1917294104734</v>
      </c>
      <c r="T22" s="7">
        <f t="shared" si="0"/>
        <v>-0.37340867964715585</v>
      </c>
      <c r="U22" s="2">
        <f t="shared" si="1"/>
        <v>-2.2310170437552443</v>
      </c>
      <c r="V22" s="8">
        <f t="shared" si="2"/>
        <v>1.3097711158735592</v>
      </c>
      <c r="X22" s="7">
        <f t="shared" si="3"/>
        <v>130.64610051239785</v>
      </c>
      <c r="Y22" s="2">
        <f t="shared" si="4"/>
        <v>124.70616161265175</v>
      </c>
      <c r="Z22" s="8">
        <f t="shared" si="5"/>
        <v>137.93745121761057</v>
      </c>
      <c r="AB22" s="7">
        <f t="shared" si="7"/>
        <v>134.47200000000001</v>
      </c>
      <c r="AC22" s="2">
        <f t="shared" ref="AC22:AC26" si="8">$AB$3-Q22</f>
        <v>129.47200000000001</v>
      </c>
      <c r="AD22" s="8">
        <f t="shared" ref="AD22:AD26" si="9">$AB$3-R22</f>
        <v>141.0782705895266</v>
      </c>
    </row>
    <row r="23" spans="1:30" hidden="1" x14ac:dyDescent="0.25">
      <c r="B23" s="16">
        <v>0.85</v>
      </c>
      <c r="C23" s="7">
        <v>135.660166743753</v>
      </c>
      <c r="D23" s="2">
        <v>130.72010532471</v>
      </c>
      <c r="E23" s="8">
        <v>140.428129790333</v>
      </c>
      <c r="F23" s="7">
        <v>-1.2802775194762901</v>
      </c>
      <c r="G23" s="2">
        <v>-1.14777631470274</v>
      </c>
      <c r="H23" s="8">
        <v>-1.4387955582096601</v>
      </c>
      <c r="I23" s="7">
        <v>-1.73099937324056</v>
      </c>
      <c r="J23" s="2">
        <v>-2.98179252827335</v>
      </c>
      <c r="K23" s="8">
        <v>-0.580822236000749</v>
      </c>
      <c r="L23" s="7">
        <v>-133.14087677670301</v>
      </c>
      <c r="M23" s="2">
        <v>-128.995389927876</v>
      </c>
      <c r="N23" s="8">
        <v>-137.12569840670301</v>
      </c>
      <c r="P23" s="7">
        <v>61.598500000000001</v>
      </c>
      <c r="Q23" s="2">
        <v>66.598500000000001</v>
      </c>
      <c r="R23" s="8">
        <v>56.598500000000001</v>
      </c>
      <c r="T23" s="7">
        <f t="shared" si="0"/>
        <v>-0.49198692566687896</v>
      </c>
      <c r="U23" s="2">
        <f t="shared" si="1"/>
        <v>-2.4048534461420985</v>
      </c>
      <c r="V23" s="8">
        <f t="shared" si="2"/>
        <v>1.2828135894195896</v>
      </c>
      <c r="X23" s="7">
        <f t="shared" si="3"/>
        <v>132.64888985103613</v>
      </c>
      <c r="Y23" s="2">
        <f t="shared" si="4"/>
        <v>126.59053648173391</v>
      </c>
      <c r="Z23" s="8">
        <f t="shared" si="5"/>
        <v>138.4085119961226</v>
      </c>
      <c r="AB23" s="7">
        <f t="shared" si="7"/>
        <v>136.67150000000001</v>
      </c>
      <c r="AC23" s="2">
        <f t="shared" si="8"/>
        <v>131.67150000000001</v>
      </c>
      <c r="AD23" s="8">
        <f t="shared" si="9"/>
        <v>141.67150000000001</v>
      </c>
    </row>
    <row r="24" spans="1:30" hidden="1" x14ac:dyDescent="0.25">
      <c r="B24" s="16">
        <v>0.9</v>
      </c>
      <c r="C24" s="7">
        <v>136.90334921845999</v>
      </c>
      <c r="D24" s="2">
        <v>132.864090960449</v>
      </c>
      <c r="E24" s="8">
        <v>140.758839000053</v>
      </c>
      <c r="F24" s="7">
        <v>-1.4239853712989801</v>
      </c>
      <c r="G24" s="2">
        <v>-1.3035641695384701</v>
      </c>
      <c r="H24" s="8">
        <v>-1.5275340526928101</v>
      </c>
      <c r="I24" s="7">
        <v>-1.82856679418098</v>
      </c>
      <c r="J24" s="2">
        <v>-3.1336159302553801</v>
      </c>
      <c r="K24" s="8">
        <v>-0.58811304179996904</v>
      </c>
      <c r="L24" s="7">
        <v>-134.30649982743401</v>
      </c>
      <c r="M24" s="2">
        <v>-131.07100969735501</v>
      </c>
      <c r="N24" s="8">
        <v>-137.371580063474</v>
      </c>
      <c r="P24" s="7">
        <v>60.335606713799997</v>
      </c>
      <c r="Q24" s="2">
        <v>64.399000000000001</v>
      </c>
      <c r="R24" s="8">
        <v>56.267014426504602</v>
      </c>
      <c r="T24" s="7">
        <f t="shared" si="0"/>
        <v>-0.65570277445397096</v>
      </c>
      <c r="U24" s="2">
        <f t="shared" si="1"/>
        <v>-2.6440988366998681</v>
      </c>
      <c r="V24" s="8">
        <f t="shared" si="2"/>
        <v>1.2716118420862301</v>
      </c>
      <c r="X24" s="7">
        <f t="shared" si="3"/>
        <v>133.65079705298004</v>
      </c>
      <c r="Y24" s="2">
        <f t="shared" si="4"/>
        <v>128.42691086065514</v>
      </c>
      <c r="Z24" s="8">
        <f t="shared" si="5"/>
        <v>138.64319190556023</v>
      </c>
      <c r="AB24" s="7">
        <f t="shared" si="7"/>
        <v>137.93439328620002</v>
      </c>
      <c r="AC24" s="2">
        <f t="shared" si="8"/>
        <v>133.87100000000001</v>
      </c>
      <c r="AD24" s="8">
        <f t="shared" si="9"/>
        <v>142.00298557349541</v>
      </c>
    </row>
    <row r="25" spans="1:30" hidden="1" x14ac:dyDescent="0.25">
      <c r="B25" s="16">
        <v>0.95</v>
      </c>
      <c r="C25" s="7">
        <v>136.90334921845999</v>
      </c>
      <c r="D25" s="2">
        <v>135.059665565795</v>
      </c>
      <c r="E25" s="8">
        <v>140.758839000053</v>
      </c>
      <c r="F25" s="7">
        <v>-1.5030956697044799</v>
      </c>
      <c r="G25" s="2">
        <v>-1.41941434976559</v>
      </c>
      <c r="H25" s="8">
        <v>-1.6123970556201901</v>
      </c>
      <c r="I25" s="7">
        <v>-1.82856679418099</v>
      </c>
      <c r="J25" s="2">
        <v>-3.24706163058358</v>
      </c>
      <c r="K25" s="8">
        <v>-0.58811304179996504</v>
      </c>
      <c r="L25" s="7">
        <v>-134.22738952902901</v>
      </c>
      <c r="M25" s="2">
        <v>-133.193001236562</v>
      </c>
      <c r="N25" s="8">
        <v>-137.28671706054701</v>
      </c>
      <c r="P25" s="7">
        <v>60.335606713799997</v>
      </c>
      <c r="Q25" s="2">
        <v>62.1995</v>
      </c>
      <c r="R25" s="8">
        <v>56.267014426504602</v>
      </c>
      <c r="T25" s="7">
        <f t="shared" si="0"/>
        <v>-0.65570277445451097</v>
      </c>
      <c r="U25" s="2">
        <f t="shared" si="1"/>
        <v>-2.7998116511161584</v>
      </c>
      <c r="V25" s="8">
        <f t="shared" si="2"/>
        <v>1.2716118420858322</v>
      </c>
      <c r="X25" s="7">
        <f t="shared" si="3"/>
        <v>133.5716867545745</v>
      </c>
      <c r="Y25" s="2">
        <f t="shared" si="4"/>
        <v>130.39318958544584</v>
      </c>
      <c r="Z25" s="8">
        <f t="shared" si="5"/>
        <v>138.55832890263284</v>
      </c>
      <c r="AB25" s="7">
        <f t="shared" si="7"/>
        <v>137.93439328620002</v>
      </c>
      <c r="AC25" s="2">
        <f t="shared" si="8"/>
        <v>136.07050000000001</v>
      </c>
      <c r="AD25" s="8">
        <f t="shared" si="9"/>
        <v>142.00298557349541</v>
      </c>
    </row>
    <row r="26" spans="1:30" ht="15.75" thickBot="1" x14ac:dyDescent="0.3">
      <c r="B26" s="17">
        <v>1</v>
      </c>
      <c r="C26" s="9">
        <v>137.14893983970001</v>
      </c>
      <c r="D26" s="10">
        <v>137.14893983970001</v>
      </c>
      <c r="E26" s="11">
        <v>141.78262947581001</v>
      </c>
      <c r="F26" s="9">
        <v>-1.61335690183143</v>
      </c>
      <c r="G26" s="10">
        <v>-1.61335690183143</v>
      </c>
      <c r="H26" s="11">
        <v>-1.71137463646028</v>
      </c>
      <c r="I26" s="9">
        <v>-1.8683291673482401</v>
      </c>
      <c r="J26" s="10">
        <v>-3.4373786562244901</v>
      </c>
      <c r="K26" s="11">
        <v>-0.61272736011478601</v>
      </c>
      <c r="L26" s="9">
        <v>-134.395638013915</v>
      </c>
      <c r="M26" s="10">
        <v>-135.20695925930301</v>
      </c>
      <c r="N26" s="11">
        <v>-138.225462942485</v>
      </c>
      <c r="P26" s="9">
        <v>60</v>
      </c>
      <c r="Q26" s="10">
        <v>60</v>
      </c>
      <c r="R26" s="11">
        <v>55.240808951546001</v>
      </c>
      <c r="T26" s="9">
        <f t="shared" si="0"/>
        <v>-0.72838424339465746</v>
      </c>
      <c r="U26" s="10">
        <f t="shared" si="1"/>
        <v>-3.1087549776589185</v>
      </c>
      <c r="V26" s="11">
        <f t="shared" si="2"/>
        <v>1.2330645367499642</v>
      </c>
      <c r="X26" s="9">
        <f t="shared" si="3"/>
        <v>133.66725377052035</v>
      </c>
      <c r="Y26" s="10">
        <f t="shared" si="4"/>
        <v>132.09820428164409</v>
      </c>
      <c r="Z26" s="11">
        <f t="shared" si="5"/>
        <v>139.45852747923496</v>
      </c>
      <c r="AB26" s="9">
        <f t="shared" si="7"/>
        <v>138.27000000000001</v>
      </c>
      <c r="AC26" s="10">
        <f t="shared" si="8"/>
        <v>138.27000000000001</v>
      </c>
      <c r="AD26" s="11">
        <f t="shared" si="9"/>
        <v>143.02919104845401</v>
      </c>
    </row>
    <row r="27" spans="1:30" ht="15.75" thickBot="1" x14ac:dyDescent="0.3"/>
    <row r="28" spans="1:30" ht="46.5" thickBot="1" x14ac:dyDescent="0.3">
      <c r="C28" s="35" t="s">
        <v>16</v>
      </c>
      <c r="D28" s="36" t="str">
        <f>F4</f>
        <v>Socialized compensation</v>
      </c>
      <c r="E28" s="36" t="str">
        <f>I4</f>
        <v>DR consumer welfare impact</v>
      </c>
      <c r="F28" s="36" t="str">
        <f>L4</f>
        <v>Producer surplus change</v>
      </c>
      <c r="G28" s="36" t="str">
        <f>C4</f>
        <v>Gross consumer surplus change</v>
      </c>
      <c r="H28" s="36" t="s">
        <v>14</v>
      </c>
      <c r="I28" s="36" t="s">
        <v>15</v>
      </c>
    </row>
    <row r="29" spans="1:30" ht="41.25" customHeight="1" thickBot="1" x14ac:dyDescent="0.3">
      <c r="A29" s="28" t="s">
        <v>0</v>
      </c>
      <c r="B29" s="27">
        <v>0</v>
      </c>
      <c r="C29" s="18">
        <f>F29+G29</f>
        <v>1.9467949187600198</v>
      </c>
      <c r="D29" s="19">
        <f t="shared" ref="D29" si="10">H6</f>
        <v>0</v>
      </c>
      <c r="E29" s="19">
        <f>K6</f>
        <v>-0.46343488359574198</v>
      </c>
      <c r="F29" s="18">
        <f>N6</f>
        <v>-131.32596231390599</v>
      </c>
      <c r="G29" s="20">
        <f>E6</f>
        <v>133.27275723266601</v>
      </c>
      <c r="H29" s="7">
        <f>C29+D29+E29</f>
        <v>1.4833600351642777</v>
      </c>
      <c r="I29" s="8">
        <f>D29+E29+G29</f>
        <v>132.80932234907027</v>
      </c>
    </row>
    <row r="30" spans="1:30" ht="41.25" customHeight="1" thickBot="1" x14ac:dyDescent="0.3">
      <c r="A30" t="s">
        <v>0</v>
      </c>
      <c r="B30" s="27">
        <v>0.5</v>
      </c>
      <c r="C30" s="21">
        <f t="shared" ref="C30:C34" si="11">F30+G30</f>
        <v>2.7214271933130192</v>
      </c>
      <c r="D30" s="22">
        <f>H16</f>
        <v>-0.81714836214299702</v>
      </c>
      <c r="E30" s="22">
        <f>K16</f>
        <v>-0.51299538472177797</v>
      </c>
      <c r="F30" s="21">
        <f>N16</f>
        <v>-134.44349299691299</v>
      </c>
      <c r="G30" s="23">
        <f>E16</f>
        <v>137.16492019022601</v>
      </c>
      <c r="H30" s="7">
        <f t="shared" ref="H30:H34" si="12">C30+D30+E30</f>
        <v>1.3912834464482442</v>
      </c>
      <c r="I30" s="8">
        <f t="shared" ref="I30:I34" si="13">D30+E30+G30</f>
        <v>135.83477644336125</v>
      </c>
    </row>
    <row r="31" spans="1:30" ht="41.25" customHeight="1" thickBot="1" x14ac:dyDescent="0.3">
      <c r="A31" t="s">
        <v>0</v>
      </c>
      <c r="B31" s="27">
        <v>1</v>
      </c>
      <c r="C31" s="21">
        <f t="shared" si="11"/>
        <v>3.5571665333250166</v>
      </c>
      <c r="D31" s="22">
        <f>H26</f>
        <v>-1.71137463646028</v>
      </c>
      <c r="E31" s="22">
        <f>K26</f>
        <v>-0.61272736011478601</v>
      </c>
      <c r="F31" s="21">
        <f>N26</f>
        <v>-138.225462942485</v>
      </c>
      <c r="G31" s="23">
        <f>E26</f>
        <v>141.78262947581001</v>
      </c>
      <c r="H31" s="7">
        <f t="shared" si="12"/>
        <v>1.2330645367499506</v>
      </c>
      <c r="I31" s="8">
        <f t="shared" si="13"/>
        <v>139.45852747923496</v>
      </c>
    </row>
    <row r="32" spans="1:30" ht="41.25" customHeight="1" thickBot="1" x14ac:dyDescent="0.3">
      <c r="A32" s="28" t="s">
        <v>2</v>
      </c>
      <c r="B32" s="27">
        <v>0</v>
      </c>
      <c r="C32" s="21">
        <f t="shared" si="11"/>
        <v>0.88621726682620761</v>
      </c>
      <c r="D32" s="22">
        <f>G6</f>
        <v>0</v>
      </c>
      <c r="E32" s="22">
        <f>J6</f>
        <v>-2.0971070323113699</v>
      </c>
      <c r="F32" s="21">
        <f>M6</f>
        <v>-97.942029519957799</v>
      </c>
      <c r="G32" s="23">
        <f>D6</f>
        <v>98.828246786784007</v>
      </c>
      <c r="H32" s="7">
        <f t="shared" si="12"/>
        <v>-1.2108897654851623</v>
      </c>
      <c r="I32" s="8">
        <f t="shared" si="13"/>
        <v>96.731139754472636</v>
      </c>
      <c r="L32" s="34" t="s">
        <v>19</v>
      </c>
      <c r="Q32" s="34" t="s">
        <v>20</v>
      </c>
    </row>
    <row r="33" spans="1:14" ht="41.25" customHeight="1" thickBot="1" x14ac:dyDescent="0.3">
      <c r="A33" t="s">
        <v>2</v>
      </c>
      <c r="B33" s="27">
        <v>0.5</v>
      </c>
      <c r="C33" s="21">
        <f t="shared" si="11"/>
        <v>1.3141279710809926</v>
      </c>
      <c r="D33" s="22">
        <f>G16</f>
        <v>-0.515131999169957</v>
      </c>
      <c r="E33" s="22">
        <f>J16</f>
        <v>-2.3947053749651701</v>
      </c>
      <c r="F33" s="21">
        <f>M16</f>
        <v>-114.422276484004</v>
      </c>
      <c r="G33" s="23">
        <f>D16</f>
        <v>115.73640445508499</v>
      </c>
      <c r="H33" s="7">
        <f t="shared" si="12"/>
        <v>-1.5957094030541346</v>
      </c>
      <c r="I33" s="8">
        <f t="shared" si="13"/>
        <v>112.82656708094987</v>
      </c>
      <c r="L33" s="2"/>
      <c r="M33" s="2"/>
      <c r="N33" s="2"/>
    </row>
    <row r="34" spans="1:14" ht="41.25" customHeight="1" thickBot="1" x14ac:dyDescent="0.3">
      <c r="A34" s="13" t="s">
        <v>2</v>
      </c>
      <c r="B34" s="27">
        <v>1</v>
      </c>
      <c r="C34" s="24">
        <f t="shared" si="11"/>
        <v>1.9419805803970007</v>
      </c>
      <c r="D34" s="25">
        <f>G26</f>
        <v>-1.61335690183143</v>
      </c>
      <c r="E34" s="25">
        <f>J26</f>
        <v>-3.4373786562244901</v>
      </c>
      <c r="F34" s="24">
        <f>M26</f>
        <v>-135.20695925930301</v>
      </c>
      <c r="G34" s="26">
        <f>D26</f>
        <v>137.14893983970001</v>
      </c>
      <c r="H34" s="9">
        <f t="shared" si="12"/>
        <v>-3.1087549776589194</v>
      </c>
      <c r="I34" s="11">
        <f t="shared" si="13"/>
        <v>132.09820428164409</v>
      </c>
      <c r="L34" s="2"/>
      <c r="M34" s="2"/>
      <c r="N34" s="2"/>
    </row>
    <row r="39" spans="1:14" x14ac:dyDescent="0.25">
      <c r="F39" s="32" t="s">
        <v>18</v>
      </c>
      <c r="G39">
        <v>3.5</v>
      </c>
      <c r="H39">
        <v>-5.2</v>
      </c>
      <c r="I39">
        <v>-180</v>
      </c>
    </row>
    <row r="40" spans="1:14" x14ac:dyDescent="0.25">
      <c r="G40">
        <v>3.5</v>
      </c>
      <c r="H40">
        <v>5.2</v>
      </c>
      <c r="I40">
        <v>180</v>
      </c>
    </row>
  </sheetData>
  <mergeCells count="8">
    <mergeCell ref="X4:Z4"/>
    <mergeCell ref="AB4:AD4"/>
    <mergeCell ref="C4:E4"/>
    <mergeCell ref="F4:H4"/>
    <mergeCell ref="I4:K4"/>
    <mergeCell ref="L4:N4"/>
    <mergeCell ref="P4:R4"/>
    <mergeCell ref="T4:V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Kārlis Baltputnis</dc:creator>
  <cp:lastModifiedBy>Kārlis Baltputnis</cp:lastModifiedBy>
  <dcterms:created xsi:type="dcterms:W3CDTF">2021-11-24T08:28:36Z</dcterms:created>
  <dcterms:modified xsi:type="dcterms:W3CDTF">2024-02-02T10:58:05Z</dcterms:modified>
</cp:coreProperties>
</file>