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-120" yWindow="-120" windowWidth="20730" windowHeight="11160"/>
  </bookViews>
  <sheets>
    <sheet name="Temario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 l="1"/>
  <c r="K57" i="1" s="1"/>
</calcChain>
</file>

<file path=xl/comments1.xml><?xml version="1.0" encoding="utf-8"?>
<comments xmlns="http://schemas.openxmlformats.org/spreadsheetml/2006/main">
  <authors>
    <author>tc={6C49797D-28B0-41E8-9964-8BE4FC2DF43F}</author>
    <author>tc={D3915BF7-F3F5-4436-8BAC-33CC8B0A562A}</author>
  </authors>
  <commentList>
    <comment ref="D35" author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Curso Git Manual de Supervivencia</t>
        </r>
      </text>
    </comment>
    <comment ref="D36" authorId="1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Curso Gherkin &amp; Cucumber</t>
        </r>
      </text>
    </comment>
  </commentList>
</comments>
</file>

<file path=xl/sharedStrings.xml><?xml version="1.0" encoding="utf-8"?>
<sst xmlns="http://schemas.openxmlformats.org/spreadsheetml/2006/main" count="251" uniqueCount="155">
  <si>
    <t>Intro</t>
  </si>
  <si>
    <t>Entrenamiento</t>
  </si>
  <si>
    <t>Perfilamiento</t>
  </si>
  <si>
    <t>#</t>
  </si>
  <si>
    <t>Curso</t>
  </si>
  <si>
    <t>Modulo</t>
  </si>
  <si>
    <t>Tema</t>
  </si>
  <si>
    <t>Curso Academy Choucair</t>
  </si>
  <si>
    <t>Video Explicativo</t>
  </si>
  <si>
    <t>Video Tutorial</t>
  </si>
  <si>
    <t>Link</t>
  </si>
  <si>
    <t>Link 2</t>
  </si>
  <si>
    <t>Link 3</t>
  </si>
  <si>
    <t>Duración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</si>
  <si>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</si>
  <si>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</si>
  <si>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</si>
  <si>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</si>
  <si>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</si>
  <si>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</si>
  <si>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</si>
  <si>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</si>
  <si>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</si>
  <si>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</si>
  <si>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</si>
  <si>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</si>
  <si>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</si>
  <si>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</si>
  <si>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</si>
  <si>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</si>
  <si>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</si>
  <si>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</si>
  <si>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</si>
  <si>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</si>
  <si>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Dia 21</t>
  </si>
  <si>
    <t>Dia 22</t>
  </si>
  <si>
    <t>Dia 23</t>
  </si>
  <si>
    <t>Dia 24</t>
  </si>
  <si>
    <t>Dia 25</t>
  </si>
  <si>
    <t>Dia 26</t>
  </si>
  <si>
    <t>Dia 27</t>
  </si>
  <si>
    <t>Dia 28</t>
  </si>
  <si>
    <t>Dia 29</t>
  </si>
  <si>
    <t>Dia 30</t>
  </si>
  <si>
    <t>Analista de Pruebas en Formación</t>
  </si>
  <si>
    <t>Pruebas de Software</t>
  </si>
  <si>
    <t>¿Qué son las pruebas?</t>
  </si>
  <si>
    <t>https://www.guru99.com/software-testing-introduction-importance.html</t>
  </si>
  <si>
    <t>https://wiki.choucairtesting.com/wiki/index.php/Definici%C3%B3n_pruebas_de_software_Choucair</t>
  </si>
  <si>
    <t>Principios de las pruebas</t>
  </si>
  <si>
    <t>https://www.youtube.com/watch?v=nI28eoU6POQ</t>
  </si>
  <si>
    <t>https://www.guru99.com/software-testing-seven-principles.html</t>
  </si>
  <si>
    <t>¿Por qué se necesitan las pruebas?</t>
  </si>
  <si>
    <t>Proceso de pruebas (Actividades)</t>
  </si>
  <si>
    <t>https://www.guru99.com/software-testing-life-cycle.html</t>
  </si>
  <si>
    <t>http://planet.choucairtesting.com/Metodologia/PrestacionDelServicio/Testing/Vision/ProcedimientoDelProceso</t>
  </si>
  <si>
    <t>Calidad de Software</t>
  </si>
  <si>
    <t>https://asq.org/quality-resources/software-quality#:~:text=Software%20quality%20is%20defined%20as,defect%20management%20and%20quality%20attributes.</t>
  </si>
  <si>
    <t>Modelos de desarrollo de Software</t>
  </si>
  <si>
    <t>https://www.visual-paradigm.com/guide/software-development-process/what-is-a-software-process-model/</t>
  </si>
  <si>
    <t>Niveles de pruebas</t>
  </si>
  <si>
    <t>https://wiki.choucairtesting.com/wiki/index.php/Niveles_de_prueba</t>
  </si>
  <si>
    <t>Tipos de pruebas</t>
  </si>
  <si>
    <t>https://www.guru99.com/system-testing.html</t>
  </si>
  <si>
    <t>http://planet.choucairtesting.com/Metodologia/EspecificidadServiciosYProductos/PruebasFuncionales/ProcedimientoDelProceso</t>
  </si>
  <si>
    <t>https://www.guru99.com/integration-testing.html</t>
  </si>
  <si>
    <t>Cuadrante de pruebas</t>
  </si>
  <si>
    <t>https://wiki.choucairtesting.com/wiki/index.php/Cuadrantes_de_pruebas</t>
  </si>
  <si>
    <t>https://www.guru99.com/agile-testing-a-beginner-s-guide.html#3</t>
  </si>
  <si>
    <t>Técnicas de Pruebas</t>
  </si>
  <si>
    <t>Estáticas</t>
  </si>
  <si>
    <t>https://www.toolsqa.com/software-testing/istqb/testing-techniques/</t>
  </si>
  <si>
    <t>https://www.guru99.com/testing-review.html</t>
  </si>
  <si>
    <t>Dinámicas</t>
  </si>
  <si>
    <t>https://www.toolsqa.com/software-testing/istqb/black-box-testing-techniques/</t>
  </si>
  <si>
    <t>Estáticas vs dinámicas</t>
  </si>
  <si>
    <t>https://www.guru99.com/static-dynamic-testing.html</t>
  </si>
  <si>
    <t>Gestión de pruebas</t>
  </si>
  <si>
    <t>Generalidades</t>
  </si>
  <si>
    <t>https://www.guru99.com/test-management-phases-a-complete-guide-for-testing-project.html</t>
  </si>
  <si>
    <t>En la estrategia</t>
  </si>
  <si>
    <t>https://www.guru99.com/how-to-create-test-strategy-document.html</t>
  </si>
  <si>
    <t>Control y cumplimiento</t>
  </si>
  <si>
    <t>https://www.guru99.com/how-you-can-achieve-project-goals-through-test-monitoring-control.html</t>
  </si>
  <si>
    <t>Riesgos</t>
  </si>
  <si>
    <t>https://www.guru99.com/how-precaution-becomes-cure-risk-analysis-and-solutions-in-test-management.html#:~:text=Risk%20is%20the%20probability%20of,the%20start%20of%20the%20project.</t>
  </si>
  <si>
    <t>http://planet.choucairtesting.com/Metodologia/PrestacionDelServicio/Testing/GestionDelProyecto/AdministracionRiesgosProyectoYtipoPrueba</t>
  </si>
  <si>
    <t>https://wiki.choucairtesting.com/wiki/index.php/Riesgos</t>
  </si>
  <si>
    <t>Defectos</t>
  </si>
  <si>
    <t>https://www.guru99.com/defect-management-process.html</t>
  </si>
  <si>
    <t>https://wiki.choucairtesting.com/wiki/index.php/Issues_(bugs)_Choucair</t>
  </si>
  <si>
    <t>https://wiki.choucairtesting.com/wiki/index.php/Bugtracker</t>
  </si>
  <si>
    <t>Buenas prácticas del uso de herramientas</t>
  </si>
  <si>
    <t>https://www.ibm.com/blogs/internet-of-things/iot-test-management-best-practices/</t>
  </si>
  <si>
    <t>https://www.cigniti.com/blog/9-best-practices-for-test-management-3/</t>
  </si>
  <si>
    <t>Agilismo</t>
  </si>
  <si>
    <t>¿Qué es?</t>
  </si>
  <si>
    <t>https://youtu.be/v3fLx7VHxGM</t>
  </si>
  <si>
    <t>https://wiki.choucairtesting.com/wiki/index.php/Agilismo</t>
  </si>
  <si>
    <t>Manifiesto ágil</t>
  </si>
  <si>
    <t>https://operacion.choucairtesting.com/academy/course/view.php?id=490</t>
  </si>
  <si>
    <t>https://youtu.be/Cf_BS4okll8</t>
  </si>
  <si>
    <t>Mentalidad del tester en un equipo ágil</t>
  </si>
  <si>
    <t>https://www.youtube.com/watch?v=PUsP_C42CnU&amp;t=325s</t>
  </si>
  <si>
    <t>https://choucairtesting.sharepoint.com/sites/Marketplace/metodologia/agilismo/SitePages/Testing-en-Agile-(Modelo-Operativo-Colaborativo).aspx</t>
  </si>
  <si>
    <t>SCRUM</t>
  </si>
  <si>
    <t>https://youtu.be/nOlwF3HRrAY</t>
  </si>
  <si>
    <t>https://choucairtesting.sharepoint.com/sites/Marketplace/metodologia/agilismo/SitePages/Generalidades.aspx</t>
  </si>
  <si>
    <t>Roles</t>
  </si>
  <si>
    <t>https://youtu.be/MmKOMuorSzI</t>
  </si>
  <si>
    <t>Ceremonias</t>
  </si>
  <si>
    <t>Artefactos</t>
  </si>
  <si>
    <t>Consideraciones y evolución</t>
  </si>
  <si>
    <t>DevOps</t>
  </si>
  <si>
    <t>Testing Continuo</t>
  </si>
  <si>
    <t>https://operacion.choucairtesting.com/academy/course/view.php?id=1208#section-0</t>
  </si>
  <si>
    <t>https://www.guru99.com/continuous-testing.html</t>
  </si>
  <si>
    <t>Enfoques colaborativos</t>
  </si>
  <si>
    <t>Whole Team Approach</t>
  </si>
  <si>
    <t>https://operacion.choucairtesting.com/academy/mod/folder/view.php?id=2427</t>
  </si>
  <si>
    <t>https://wiki.choucairtesting.com/wiki/index.php/Whole_Team_Approach</t>
  </si>
  <si>
    <t>Automatización de Pruebas</t>
  </si>
  <si>
    <t>Introducción</t>
  </si>
  <si>
    <t>https://operacion.choucairtesting.com/academy/course/view.php?id=1252</t>
  </si>
  <si>
    <t>Cucumber - SerenityBDD + Screenplay (WEB)</t>
  </si>
  <si>
    <t>https://operacion.choucairtesting.com/academy/course/view.php?id=484</t>
  </si>
  <si>
    <t>Cucumber - SerenityBDD + Screenplay (REST &amp; SOAP)</t>
  </si>
  <si>
    <t>https://operacion.choucairtesting.com/academy/course/view.php?id=1247</t>
  </si>
  <si>
    <t>Manejo de versiones</t>
  </si>
  <si>
    <t>https://operacion.choucairtesting.com/academy/course/view.php?id=488</t>
  </si>
  <si>
    <t>Buenas prácticas</t>
  </si>
  <si>
    <t>https://operacion.choucairtesting.com/academy/course/view.php?id=485</t>
  </si>
  <si>
    <t>Herramientas</t>
  </si>
  <si>
    <t>Pruebas de servicios</t>
  </si>
  <si>
    <t>Habilitado con Postman</t>
  </si>
  <si>
    <t>Azure DevOps</t>
  </si>
  <si>
    <t>Temario propio</t>
  </si>
  <si>
    <t>Según el cliente</t>
  </si>
  <si>
    <t>Jira</t>
  </si>
  <si>
    <t>Topicos de investigación</t>
  </si>
  <si>
    <t>Orquestadores</t>
  </si>
  <si>
    <t>Pipelines</t>
  </si>
  <si>
    <t>Plugins</t>
  </si>
  <si>
    <t>Robotic Process Automation</t>
  </si>
  <si>
    <t>RPA vs Test Automation</t>
  </si>
  <si>
    <t>Reto de pruebas</t>
  </si>
  <si>
    <t>Aleatorio</t>
  </si>
  <si>
    <t>Construir el reto de pruebas</t>
  </si>
  <si>
    <t>Business Centris Testing BCT</t>
  </si>
  <si>
    <t>Principios y estructura</t>
  </si>
  <si>
    <t>Necesidades</t>
  </si>
  <si>
    <t>Capacidades</t>
  </si>
  <si>
    <t>Horas x dia</t>
  </si>
  <si>
    <t>25 dias</t>
  </si>
  <si>
    <t>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</si>
</sst>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b/>
      <sz val="10"/>
      <color theme="0"/>
      <name val="Abad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badi"/>
      <family val="2"/>
    </font>
    <font>
      <b/>
      <sz val="11"/>
      <color theme="0"/>
      <name val="Abadi"/>
      <family val="2"/>
    </font>
    <font>
      <sz val="10"/>
      <color rgb="FF000000"/>
      <name val="Abadi"/>
      <family val="2"/>
    </font>
    <font>
      <u/>
      <sz val="10"/>
      <color rgb="FF000000"/>
      <name val="Abadi"/>
      <family val="2"/>
    </font>
    <font>
      <u/>
      <sz val="11"/>
      <color theme="10"/>
      <name val="Abadi"/>
      <family val="2"/>
    </font>
    <font>
      <u/>
      <sz val="11"/>
      <color rgb="FF000000"/>
      <name val="Abadi"/>
      <family val="2"/>
    </font>
    <font>
      <sz val="11"/>
      <color rgb="FF000000"/>
      <name val="Abadi"/>
      <family val="2"/>
    </font>
    <font>
      <b/>
      <sz val="10"/>
      <color rgb="FF000000"/>
      <name val="Abadi"/>
      <family val="2"/>
    </font>
    <font>
      <sz val="10"/>
      <color rgb="FFFF0000"/>
      <name val="Abadi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58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right" vertical="center" wrapText="1"/>
    </xf>
    <xf numFmtId="2" fontId="4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10" fillId="0" borderId="0" xfId="2" applyFont="1" applyFill="1" applyBorder="1" applyAlignment="1">
      <alignment horizontal="left" vertical="center" wrapText="1"/>
    </xf>
    <xf numFmtId="0" fontId="10" fillId="0" borderId="0" xfId="1" applyFont="1" applyFill="1" applyBorder="1" applyAlignment="1">
      <alignment horizontal="left" vertical="center" wrapText="1"/>
    </xf>
    <xf numFmtId="0" fontId="11" fillId="0" borderId="0" xfId="1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vertical="center" wrapText="1"/>
    </xf>
    <xf numFmtId="0" fontId="8" fillId="3" borderId="0" xfId="0" applyFont="1" applyFill="1" applyAlignment="1">
      <alignment horizontal="left" vertical="center" wrapText="1"/>
    </xf>
    <xf numFmtId="0" fontId="8" fillId="3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right" vertical="center" wrapText="1"/>
    </xf>
    <xf numFmtId="0" fontId="8" fillId="3" borderId="0" xfId="0" applyFont="1" applyFill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2" fontId="13" fillId="0" borderId="0" xfId="0" applyNumberFormat="1" applyFont="1" applyFill="1" applyAlignment="1">
      <alignment horizontal="center" vertical="center"/>
    </xf>
    <xf numFmtId="0" fontId="7" fillId="2" borderId="1" xfId="3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/>
    </xf>
    <xf numFmtId="0" fontId="2" fillId="0" borderId="0" xfId="1" applyFill="1" applyBorder="1" applyAlignment="1">
      <alignment horizontal="left" vertical="center" wrapText="1"/>
    </xf>
    <xf numFmtId="0" fontId="8" fillId="4" borderId="0" xfId="0" applyFont="1" applyFill="1" applyBorder="1" applyAlignment="1">
      <alignment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2" fillId="0" borderId="0" xfId="1" applyAlignment="1">
      <alignment horizontal="left" vertical="center" wrapText="1"/>
    </xf>
    <xf numFmtId="0" fontId="2" fillId="0" borderId="0" xfId="1" applyFill="1" applyAlignment="1">
      <alignment horizontal="left" vertical="center" wrapText="1"/>
    </xf>
    <xf numFmtId="0" fontId="7" fillId="2" borderId="4" xfId="3" applyFont="1" applyBorder="1" applyAlignment="1">
      <alignment horizontal="center" vertical="center"/>
    </xf>
    <xf numFmtId="0" fontId="7" fillId="2" borderId="5" xfId="3" applyFont="1" applyBorder="1" applyAlignment="1">
      <alignment horizontal="center" vertical="center"/>
    </xf>
    <xf numFmtId="0" fontId="7" fillId="2" borderId="6" xfId="3" applyFont="1" applyBorder="1" applyAlignment="1">
      <alignment horizontal="center" vertical="center"/>
    </xf>
    <xf numFmtId="0" fontId="7" fillId="2" borderId="0" xfId="3" applyFont="1" applyAlignment="1">
      <alignment horizontal="center" vertical="center"/>
    </xf>
  </cellXfs>
  <cellStyles count="4">
    <cellStyle name="Énfasis2" xfId="3" builtinId="33"/>
    <cellStyle name="Hipervínculo" xfId="1" builtinId="8"/>
    <cellStyle name="Hyperlink" xfId="2"/>
    <cellStyle name="Normal" xfId="0" builtinId="0"/>
  </cellStyles>
  <dxfs count="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bad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solid">
          <fgColor indexed="64"/>
          <bgColor theme="5" tint="0.79998168889431442"/>
        </patternFill>
      </fill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solid">
          <fgColor indexed="64"/>
          <bgColor theme="5" tint="0.79998168889431442"/>
        </patternFill>
      </fill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solid">
          <fgColor indexed="64"/>
          <bgColor theme="5" tint="0.79998168889431442"/>
        </patternFill>
      </fill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solid">
          <fgColor indexed="64"/>
          <bgColor theme="5" tint="0.79998168889431442"/>
        </patternFill>
      </fill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solid">
          <fgColor indexed="64"/>
          <bgColor theme="5" tint="0.79998168889431442"/>
        </patternFill>
      </fill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numFmt numFmtId="0" formatCode="General"/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bgColor auto="1"/>
        </patternFill>
      </fill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bgColor auto="1"/>
        </patternFill>
      </fill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bgColor auto="1"/>
        </patternFill>
      </fill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bgColor auto="1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vertAlign val="baseline"/>
        <name val="Abad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bgColor auto="1"/>
        </patternFill>
      </fill>
      <alignment horizontal="general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badi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nys Cecilia Londoño Gonzalez" id="{87E85FA2-C60A-4715-9E7A-A3F9E27281FA}" userId="S::dlondonog@choucairtesting.com::5081eaba-edda-4b50-bf83-dbf38cef057c" providerId="AD"/>
</personList>
</file>

<file path=xl/tables/table1.xml><?xml version="1.0" encoding="utf-8"?>
<table xmlns="http://schemas.openxmlformats.org/spreadsheetml/2006/main" id="1" name="Tabla1" displayName="Tabla1" ref="A3:AO56" totalsRowCount="1" headerRowDxfId="84" dataDxfId="83" totalsRowDxfId="82">
  <autoFilter ref="A3:AO55"/>
  <tableColumns count="41">
    <tableColumn id="1" name="#" dataDxfId="81" totalsRowDxfId="40"/>
    <tableColumn id="2" name="Curso" dataDxfId="80" totalsRowDxfId="39"/>
    <tableColumn id="3" name="Modulo" dataDxfId="79" totalsRowDxfId="38"/>
    <tableColumn id="4" name="Tema" dataDxfId="78" totalsRowDxfId="37"/>
    <tableColumn id="5" name="Curso Academy Choucair" dataDxfId="77" totalsRowDxfId="36"/>
    <tableColumn id="6" name="Video Explicativo" dataDxfId="76" totalsRowDxfId="35"/>
    <tableColumn id="7" name="Video Tutorial" dataDxfId="75" totalsRowDxfId="34"/>
    <tableColumn id="8" name="Link" dataDxfId="74" totalsRowDxfId="33"/>
    <tableColumn id="10" name="Link 2" dataDxfId="73" totalsRowDxfId="32"/>
    <tableColumn id="11" name="Link 3" totalsRowLabel="Horas x dia" dataDxfId="72" totalsRowDxfId="31"/>
    <tableColumn id="9" name="Duración" totalsRowFunction="custom" dataDxfId="71" totalsRowDxfId="30">
      <calculatedColumnFormula>SUM(Tabla1[[#This Row],[Dia 1]:[Dia 30]])</calculatedColumnFormula>
      <totalsRowFormula>SUM(K4:K55)</totalsRowFormula>
    </tableColumn>
    <tableColumn id="12" name="Dia 1" totalsRowFunction="sum" dataDxfId="70" totalsRowDxfId="29"/>
    <tableColumn id="13" name="Dia 2" totalsRowFunction="sum" dataDxfId="69" totalsRowDxfId="28"/>
    <tableColumn id="14" name="Dia 3" totalsRowFunction="sum" dataDxfId="68" totalsRowDxfId="27"/>
    <tableColumn id="15" name="Dia 4" totalsRowFunction="sum" dataDxfId="67" totalsRowDxfId="26"/>
    <tableColumn id="16" name="Dia 5" totalsRowFunction="sum" dataDxfId="66" totalsRowDxfId="25"/>
    <tableColumn id="17" name="Dia 6" totalsRowFunction="sum" dataDxfId="65" totalsRowDxfId="24"/>
    <tableColumn id="18" name="Dia 7" totalsRowFunction="sum" dataDxfId="64" totalsRowDxfId="23"/>
    <tableColumn id="19" name="Dia 8" totalsRowFunction="sum" dataDxfId="63" totalsRowDxfId="22"/>
    <tableColumn id="20" name="Dia 9" totalsRowFunction="sum" dataDxfId="62" totalsRowDxfId="21"/>
    <tableColumn id="21" name="Dia 10" totalsRowFunction="sum" dataDxfId="61" totalsRowDxfId="20"/>
    <tableColumn id="22" name="Dia 11" totalsRowFunction="sum" dataDxfId="60" totalsRowDxfId="19"/>
    <tableColumn id="23" name="Dia 12" totalsRowFunction="sum" dataDxfId="59" totalsRowDxfId="18"/>
    <tableColumn id="24" name="Dia 13" totalsRowFunction="sum" dataDxfId="58" totalsRowDxfId="17"/>
    <tableColumn id="25" name="Dia 14" totalsRowFunction="sum" dataDxfId="57" totalsRowDxfId="16"/>
    <tableColumn id="26" name="Dia 15" totalsRowFunction="sum" dataDxfId="56" totalsRowDxfId="15"/>
    <tableColumn id="27" name="Dia 16" totalsRowFunction="sum" dataDxfId="55" totalsRowDxfId="14"/>
    <tableColumn id="28" name="Dia 17" totalsRowFunction="sum" dataDxfId="54" totalsRowDxfId="13"/>
    <tableColumn id="29" name="Dia 18" totalsRowFunction="sum" dataDxfId="53" totalsRowDxfId="12"/>
    <tableColumn id="30" name="Dia 19" totalsRowFunction="sum" dataDxfId="52" totalsRowDxfId="11"/>
    <tableColumn id="31" name="Dia 20" totalsRowFunction="sum" dataDxfId="51" totalsRowDxfId="10"/>
    <tableColumn id="32" name="Dia 21" totalsRowFunction="sum" dataDxfId="50" totalsRowDxfId="9"/>
    <tableColumn id="33" name="Dia 22" totalsRowFunction="sum" dataDxfId="49" totalsRowDxfId="8"/>
    <tableColumn id="34" name="Dia 23" totalsRowFunction="sum" dataDxfId="48" totalsRowDxfId="7"/>
    <tableColumn id="35" name="Dia 24" totalsRowFunction="sum" dataDxfId="47" totalsRowDxfId="6"/>
    <tableColumn id="36" name="Dia 25" totalsRowFunction="sum" dataDxfId="46" totalsRowDxfId="5"/>
    <tableColumn id="37" name="Dia 26" totalsRowFunction="sum" dataDxfId="45" totalsRowDxfId="4"/>
    <tableColumn id="38" name="Dia 27" totalsRowFunction="sum" dataDxfId="44" totalsRowDxfId="3"/>
    <tableColumn id="39" name="Dia 28" totalsRowFunction="sum" dataDxfId="43" totalsRowDxfId="2"/>
    <tableColumn id="40" name="Dia 29" totalsRowFunction="sum" dataDxfId="42" totalsRowDxfId="1"/>
    <tableColumn id="41" name="Dia 30" totalsRowFunction="sum" dataDxfId="41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5" dT="2021-05-21T20:40:25.19" personId="{87E85FA2-C60A-4715-9E7A-A3F9E27281FA}" id="{6C49797D-28B0-41E8-9964-8BE4FC2DF43F}">
    <text>Curso Git Manual de Supervivencia</text>
  </threadedComment>
  <threadedComment ref="D36" dT="2021-05-21T20:40:02.15" personId="{87E85FA2-C60A-4715-9E7A-A3F9E27281FA}" id="{D3915BF7-F3F5-4436-8BAC-33CC8B0A562A}">
    <text>Curso Gherkin &amp; Cucumber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PUsP_C42CnU&amp;t=325s" TargetMode="External"/><Relationship Id="rId18" Type="http://schemas.openxmlformats.org/officeDocument/2006/relationships/hyperlink" Target="https://youtu.be/nOlwF3HRrAY" TargetMode="External"/><Relationship Id="rId26" Type="http://schemas.openxmlformats.org/officeDocument/2006/relationships/hyperlink" Target="http://planet.choucairtesting.com/Metodologia/PrestacionDelServicio/Testing/Vision/ProcedimientoDelProceso" TargetMode="External"/><Relationship Id="rId39" Type="http://schemas.openxmlformats.org/officeDocument/2006/relationships/hyperlink" Target="https://www.guru99.com/how-you-can-achieve-project-goals-through-test-monitoring-control.html" TargetMode="External"/><Relationship Id="rId21" Type="http://schemas.openxmlformats.org/officeDocument/2006/relationships/hyperlink" Target="https://youtu.be/MmKOMuorSzI" TargetMode="External"/><Relationship Id="rId34" Type="http://schemas.openxmlformats.org/officeDocument/2006/relationships/hyperlink" Target="https://www.guru99.com/testing-review.html" TargetMode="External"/><Relationship Id="rId42" Type="http://schemas.openxmlformats.org/officeDocument/2006/relationships/hyperlink" Target="https://wiki.choucairtesting.com/wiki/index.php/Riesgos" TargetMode="External"/><Relationship Id="rId47" Type="http://schemas.openxmlformats.org/officeDocument/2006/relationships/hyperlink" Target="https://www.guru99.com/defect-management-process.html" TargetMode="External"/><Relationship Id="rId50" Type="http://schemas.openxmlformats.org/officeDocument/2006/relationships/hyperlink" Target="https://choucairtesting.sharepoint.com/sites/Marketplace/metodologia/agilismo/SitePages/Generalidades.aspx" TargetMode="External"/><Relationship Id="rId55" Type="http://schemas.openxmlformats.org/officeDocument/2006/relationships/hyperlink" Target="https://wiki.choucairtesting.com/wiki/index.php/Bugtracker" TargetMode="External"/><Relationship Id="rId7" Type="http://schemas.openxmlformats.org/officeDocument/2006/relationships/hyperlink" Target="https://operacion.choucairtesting.com/academy/course/view.php?id=484" TargetMode="External"/><Relationship Id="rId2" Type="http://schemas.openxmlformats.org/officeDocument/2006/relationships/hyperlink" Target="https://wiki.choucairtesting.com/wiki/index.php/Definici%C3%B3n_pruebas_de_software_Choucair" TargetMode="External"/><Relationship Id="rId16" Type="http://schemas.openxmlformats.org/officeDocument/2006/relationships/hyperlink" Target="https://choucairtesting.sharepoint.com/sites/Marketplace/metodologia/agilismo/SitePages/Generalidades.aspx" TargetMode="External"/><Relationship Id="rId29" Type="http://schemas.openxmlformats.org/officeDocument/2006/relationships/hyperlink" Target="http://planet.choucairtesting.com/Metodologia/EspecificidadServiciosYProductos/PruebasFuncionales/ProcedimientoDelProceso" TargetMode="External"/><Relationship Id="rId11" Type="http://schemas.openxmlformats.org/officeDocument/2006/relationships/hyperlink" Target="https://youtu.be/Cf_BS4okll8" TargetMode="External"/><Relationship Id="rId24" Type="http://schemas.openxmlformats.org/officeDocument/2006/relationships/hyperlink" Target="https://www.guru99.com/software-testing-life-cycle.html" TargetMode="External"/><Relationship Id="rId32" Type="http://schemas.openxmlformats.org/officeDocument/2006/relationships/hyperlink" Target="https://wiki.choucairtesting.com/wiki/index.php/Cuadrantes_de_pruebas" TargetMode="External"/><Relationship Id="rId37" Type="http://schemas.openxmlformats.org/officeDocument/2006/relationships/hyperlink" Target="https://www.guru99.com/test-management-phases-a-complete-guide-for-testing-project.html" TargetMode="External"/><Relationship Id="rId40" Type="http://schemas.openxmlformats.org/officeDocument/2006/relationships/hyperlink" Target="https://www.guru99.com/how-precaution-becomes-cure-risk-analysis-and-solutions-in-test-management.html" TargetMode="External"/><Relationship Id="rId45" Type="http://schemas.openxmlformats.org/officeDocument/2006/relationships/hyperlink" Target="https://www.toolsqa.com/software-testing/istqb/testing-techniques/" TargetMode="External"/><Relationship Id="rId53" Type="http://schemas.openxmlformats.org/officeDocument/2006/relationships/hyperlink" Target="https://wiki.choucairtesting.com/wiki/index.php/Issues_(bugs)_Choucair" TargetMode="External"/><Relationship Id="rId58" Type="http://schemas.openxmlformats.org/officeDocument/2006/relationships/table" Target="../tables/table1.xml"/><Relationship Id="rId5" Type="http://schemas.openxmlformats.org/officeDocument/2006/relationships/hyperlink" Target="https://operacion.choucairtesting.com/academy/course/view.php?id=488" TargetMode="External"/><Relationship Id="rId19" Type="http://schemas.openxmlformats.org/officeDocument/2006/relationships/hyperlink" Target="https://operacion.choucairtesting.com/academy/course/view.php?id=1252" TargetMode="External"/><Relationship Id="rId4" Type="http://schemas.openxmlformats.org/officeDocument/2006/relationships/hyperlink" Target="https://www.guru99.com/continuous-testing.html" TargetMode="External"/><Relationship Id="rId9" Type="http://schemas.openxmlformats.org/officeDocument/2006/relationships/hyperlink" Target="https://wiki.choucairtesting.com/wiki/index.php/Agilismo" TargetMode="External"/><Relationship Id="rId14" Type="http://schemas.openxmlformats.org/officeDocument/2006/relationships/hyperlink" Target="https://choucairtesting.sharepoint.com/sites/Marketplace/metodologia/agilismo/SitePages/Testing-en-Agile-(Modelo-Operativo-Colaborativo).aspx" TargetMode="External"/><Relationship Id="rId22" Type="http://schemas.openxmlformats.org/officeDocument/2006/relationships/hyperlink" Target="https://youtu.be/v3fLx7VHxGM" TargetMode="External"/><Relationship Id="rId27" Type="http://schemas.openxmlformats.org/officeDocument/2006/relationships/hyperlink" Target="https://www.visual-paradigm.com/guide/software-development-process/what-is-a-software-process-model/" TargetMode="External"/><Relationship Id="rId30" Type="http://schemas.openxmlformats.org/officeDocument/2006/relationships/hyperlink" Target="https://www.guru99.com/system-testing.html" TargetMode="External"/><Relationship Id="rId35" Type="http://schemas.openxmlformats.org/officeDocument/2006/relationships/hyperlink" Target="https://www.toolsqa.com/software-testing/istqb/black-box-testing-techniques/" TargetMode="External"/><Relationship Id="rId43" Type="http://schemas.openxmlformats.org/officeDocument/2006/relationships/hyperlink" Target="https://www.guru99.com/software-testing-seven-principles.html" TargetMode="External"/><Relationship Id="rId48" Type="http://schemas.openxmlformats.org/officeDocument/2006/relationships/hyperlink" Target="https://www.ibm.com/blogs/internet-of-things/iot-test-management-best-practices/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s://operacion.choucairtesting.com/academy/course/view.php?id=1247" TargetMode="External"/><Relationship Id="rId51" Type="http://schemas.openxmlformats.org/officeDocument/2006/relationships/hyperlink" Target="https://choucairtesting.sharepoint.com/sites/Marketplace/metodologia/agilismo/SitePages/Generalidades.aspx" TargetMode="External"/><Relationship Id="rId3" Type="http://schemas.openxmlformats.org/officeDocument/2006/relationships/hyperlink" Target="https://wiki.choucairtesting.com/wiki/index.php/Whole_Team_Approach" TargetMode="External"/><Relationship Id="rId12" Type="http://schemas.openxmlformats.org/officeDocument/2006/relationships/hyperlink" Target="https://operacion.choucairtesting.com/academy/course/view.php?id=490" TargetMode="External"/><Relationship Id="rId17" Type="http://schemas.openxmlformats.org/officeDocument/2006/relationships/hyperlink" Target="https://operacion.choucairtesting.com/academy/course/view.php?id=1208" TargetMode="External"/><Relationship Id="rId25" Type="http://schemas.openxmlformats.org/officeDocument/2006/relationships/hyperlink" Target="https://asq.org/quality-resources/software-quality" TargetMode="External"/><Relationship Id="rId33" Type="http://schemas.openxmlformats.org/officeDocument/2006/relationships/hyperlink" Target="https://www.guru99.com/agile-testing-a-beginner-s-guide.html" TargetMode="External"/><Relationship Id="rId38" Type="http://schemas.openxmlformats.org/officeDocument/2006/relationships/hyperlink" Target="https://www.guru99.com/how-to-create-test-strategy-document.html" TargetMode="External"/><Relationship Id="rId46" Type="http://schemas.openxmlformats.org/officeDocument/2006/relationships/hyperlink" Target="https://www.toolsqa.com/software-testing/istqb/testing-techniques/" TargetMode="External"/><Relationship Id="rId59" Type="http://schemas.openxmlformats.org/officeDocument/2006/relationships/comments" Target="../comments1.xml"/><Relationship Id="rId20" Type="http://schemas.openxmlformats.org/officeDocument/2006/relationships/hyperlink" Target="https://youtu.be/MmKOMuorSzI" TargetMode="External"/><Relationship Id="rId41" Type="http://schemas.openxmlformats.org/officeDocument/2006/relationships/hyperlink" Target="http://planet.choucairtesting.com/Metodologia/PrestacionDelServicio/Testing/GestionDelProyecto/AdministracionRiesgosProyectoYtipoPrueba" TargetMode="External"/><Relationship Id="rId54" Type="http://schemas.openxmlformats.org/officeDocument/2006/relationships/hyperlink" Target="https://www.cigniti.com/blog/9-best-practices-for-test-management-3/" TargetMode="External"/><Relationship Id="rId1" Type="http://schemas.openxmlformats.org/officeDocument/2006/relationships/hyperlink" Target="https://www.guru99.com/software-testing-introduction-importance.html" TargetMode="External"/><Relationship Id="rId6" Type="http://schemas.openxmlformats.org/officeDocument/2006/relationships/hyperlink" Target="https://operacion.choucairtesting.com/academy/course/view.php?id=485" TargetMode="External"/><Relationship Id="rId15" Type="http://schemas.openxmlformats.org/officeDocument/2006/relationships/hyperlink" Target="https://choucairtesting.sharepoint.com/sites/Marketplace/metodologia/agilismo/SitePages/Generalidades.aspx" TargetMode="External"/><Relationship Id="rId23" Type="http://schemas.openxmlformats.org/officeDocument/2006/relationships/hyperlink" Target="https://www.guru99.com/software-testing-introduction-importance.html" TargetMode="External"/><Relationship Id="rId28" Type="http://schemas.openxmlformats.org/officeDocument/2006/relationships/hyperlink" Target="https://wiki.choucairtesting.com/wiki/index.php/Niveles_de_prueba" TargetMode="External"/><Relationship Id="rId36" Type="http://schemas.openxmlformats.org/officeDocument/2006/relationships/hyperlink" Target="https://www.guru99.com/static-dynamic-testing.html" TargetMode="External"/><Relationship Id="rId49" Type="http://schemas.openxmlformats.org/officeDocument/2006/relationships/hyperlink" Target="https://choucairtesting.sharepoint.com/sites/Marketplace/metodologia/agilismo/SitePages/Generalidades.aspx" TargetMode="External"/><Relationship Id="rId57" Type="http://schemas.openxmlformats.org/officeDocument/2006/relationships/vmlDrawing" Target="../drawings/vmlDrawing1.vml"/><Relationship Id="rId10" Type="http://schemas.openxmlformats.org/officeDocument/2006/relationships/hyperlink" Target="https://operacion.choucairtesting.com/academy/mod/folder/view.php?id=2427" TargetMode="External"/><Relationship Id="rId31" Type="http://schemas.openxmlformats.org/officeDocument/2006/relationships/hyperlink" Target="https://www.guru99.com/integration-testing.html" TargetMode="External"/><Relationship Id="rId44" Type="http://schemas.openxmlformats.org/officeDocument/2006/relationships/hyperlink" Target="https://www.youtube.com/watch?v=nI28eoU6POQ" TargetMode="External"/><Relationship Id="rId52" Type="http://schemas.openxmlformats.org/officeDocument/2006/relationships/hyperlink" Target="https://choucairtesting.sharepoint.com/sites/Marketplace/metodologia/agilismo/SitePages/Generalidades.aspx" TargetMode="External"/><Relationship Id="rId60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O58"/>
  <sheetViews>
    <sheetView showGridLines="0" tabSelected="1" topLeftCell="A10" zoomScaleNormal="100" workbookViewId="0">
      <selection activeCell="E36" sqref="E36"/>
    </sheetView>
  </sheetViews>
  <sheetFormatPr baseColWidth="10" defaultColWidth="11.42578125" defaultRowHeight="15"/>
  <cols>
    <col min="1" max="1" width="7.28515625" bestFit="1" customWidth="1"/>
    <col min="2" max="2" width="29" customWidth="1"/>
    <col min="3" max="3" width="26.42578125" customWidth="1"/>
    <col min="4" max="4" width="38.42578125" bestFit="1" customWidth="1"/>
    <col min="5" max="5" width="51" style="3" bestFit="1" customWidth="1"/>
    <col min="6" max="6" width="49" style="3" bestFit="1" customWidth="1"/>
    <col min="7" max="7" width="28.5703125" style="3" bestFit="1" customWidth="1"/>
    <col min="8" max="8" width="52.28515625" style="3" bestFit="1" customWidth="1"/>
    <col min="9" max="9" width="60.7109375" style="3" bestFit="1" customWidth="1"/>
    <col min="10" max="10" width="50.28515625" style="3" bestFit="1" customWidth="1"/>
    <col min="11" max="11" width="15.140625" style="4" bestFit="1" customWidth="1"/>
    <col min="12" max="20" width="11.7109375" bestFit="1" customWidth="1"/>
    <col min="21" max="37" width="13.140625" bestFit="1" customWidth="1"/>
  </cols>
  <sheetData>
    <row r="1" spans="1:41" ht="46.5" customHeight="1"/>
    <row r="2" spans="1:41">
      <c r="A2" s="8"/>
      <c r="B2" s="8"/>
      <c r="C2" s="8"/>
      <c r="D2" s="8"/>
      <c r="E2" s="9"/>
      <c r="F2" s="9"/>
      <c r="G2" s="9"/>
      <c r="H2" s="9"/>
      <c r="I2" s="9"/>
      <c r="J2" s="9"/>
      <c r="K2" s="10"/>
      <c r="L2" s="31" t="s">
        <v>0</v>
      </c>
      <c r="M2" s="54" t="s">
        <v>1</v>
      </c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6"/>
      <c r="AK2" s="57" t="s">
        <v>2</v>
      </c>
      <c r="AL2" s="57"/>
      <c r="AM2" s="57"/>
      <c r="AN2" s="57"/>
      <c r="AO2" s="57"/>
    </row>
    <row r="3" spans="1:41">
      <c r="A3" s="1" t="s">
        <v>3</v>
      </c>
      <c r="B3" s="1" t="s">
        <v>4</v>
      </c>
      <c r="C3" s="1" t="s">
        <v>5</v>
      </c>
      <c r="D3" s="1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1" t="s">
        <v>13</v>
      </c>
      <c r="L3" s="32" t="s">
        <v>14</v>
      </c>
      <c r="M3" s="36" t="s">
        <v>15</v>
      </c>
      <c r="N3" s="1" t="s">
        <v>16</v>
      </c>
      <c r="O3" s="1" t="s">
        <v>17</v>
      </c>
      <c r="P3" s="1" t="s">
        <v>18</v>
      </c>
      <c r="Q3" s="1" t="s">
        <v>19</v>
      </c>
      <c r="R3" s="1" t="s">
        <v>20</v>
      </c>
      <c r="S3" s="1" t="s">
        <v>21</v>
      </c>
      <c r="T3" s="1" t="s">
        <v>22</v>
      </c>
      <c r="U3" s="1" t="s">
        <v>23</v>
      </c>
      <c r="V3" s="1" t="s">
        <v>24</v>
      </c>
      <c r="W3" s="1" t="s">
        <v>25</v>
      </c>
      <c r="X3" s="1" t="s">
        <v>26</v>
      </c>
      <c r="Y3" s="1" t="s">
        <v>27</v>
      </c>
      <c r="Z3" s="1" t="s">
        <v>28</v>
      </c>
      <c r="AA3" s="1" t="s">
        <v>29</v>
      </c>
      <c r="AB3" s="1" t="s">
        <v>30</v>
      </c>
      <c r="AC3" s="1" t="s">
        <v>31</v>
      </c>
      <c r="AD3" s="1" t="s">
        <v>32</v>
      </c>
      <c r="AE3" s="1" t="s">
        <v>33</v>
      </c>
      <c r="AF3" s="1" t="s">
        <v>34</v>
      </c>
      <c r="AG3" s="1" t="s">
        <v>35</v>
      </c>
      <c r="AH3" s="1" t="s">
        <v>36</v>
      </c>
      <c r="AI3" s="1" t="s">
        <v>37</v>
      </c>
      <c r="AJ3" s="37" t="s">
        <v>38</v>
      </c>
      <c r="AK3" s="7" t="s">
        <v>39</v>
      </c>
      <c r="AL3" s="7" t="s">
        <v>40</v>
      </c>
      <c r="AM3" s="7" t="s">
        <v>41</v>
      </c>
      <c r="AN3" s="7" t="s">
        <v>42</v>
      </c>
      <c r="AO3" s="7" t="s">
        <v>43</v>
      </c>
    </row>
    <row r="4" spans="1:41" ht="30">
      <c r="A4" s="11">
        <v>1</v>
      </c>
      <c r="B4" s="11" t="s">
        <v>44</v>
      </c>
      <c r="C4" s="11" t="s">
        <v>45</v>
      </c>
      <c r="D4" s="11" t="s">
        <v>46</v>
      </c>
      <c r="E4" s="12"/>
      <c r="F4" s="12"/>
      <c r="G4" s="12"/>
      <c r="H4" s="47" t="s">
        <v>47</v>
      </c>
      <c r="I4" s="47" t="s">
        <v>48</v>
      </c>
      <c r="J4" s="13"/>
      <c r="K4" s="27">
        <f>SUM(Tabla1[[#This Row],[Dia 1]:[Dia 30]])</f>
        <v>2</v>
      </c>
      <c r="L4" s="49">
        <v>2</v>
      </c>
      <c r="M4" s="38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39"/>
      <c r="AK4" s="16"/>
      <c r="AL4" s="16"/>
      <c r="AM4" s="16"/>
      <c r="AN4" s="16"/>
      <c r="AO4" s="16"/>
    </row>
    <row r="5" spans="1:41" ht="30">
      <c r="A5" s="11">
        <v>2</v>
      </c>
      <c r="B5" s="11" t="s">
        <v>44</v>
      </c>
      <c r="C5" s="11" t="s">
        <v>45</v>
      </c>
      <c r="D5" s="11" t="s">
        <v>49</v>
      </c>
      <c r="E5" s="12"/>
      <c r="F5" s="47" t="s">
        <v>50</v>
      </c>
      <c r="G5" s="12"/>
      <c r="H5" s="47" t="s">
        <v>51</v>
      </c>
      <c r="I5" s="12"/>
      <c r="J5" s="12"/>
      <c r="K5" s="27">
        <f>SUM(Tabla1[[#This Row],[Dia 1]:[Dia 30]])</f>
        <v>3.5</v>
      </c>
      <c r="L5" s="49">
        <v>3.5</v>
      </c>
      <c r="M5" s="38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39"/>
      <c r="AK5" s="16"/>
      <c r="AL5" s="16"/>
      <c r="AM5" s="16"/>
      <c r="AN5" s="16"/>
      <c r="AO5" s="16"/>
    </row>
    <row r="6" spans="1:41" ht="30">
      <c r="A6" s="11">
        <v>3</v>
      </c>
      <c r="B6" s="11" t="s">
        <v>44</v>
      </c>
      <c r="C6" s="11" t="s">
        <v>45</v>
      </c>
      <c r="D6" s="11" t="s">
        <v>52</v>
      </c>
      <c r="E6" s="12"/>
      <c r="F6" s="12"/>
      <c r="G6" s="12"/>
      <c r="H6" s="47" t="s">
        <v>47</v>
      </c>
      <c r="I6" s="12"/>
      <c r="J6" s="12"/>
      <c r="K6" s="27">
        <f>SUM(Tabla1[[#This Row],[Dia 1]:[Dia 30]])</f>
        <v>2</v>
      </c>
      <c r="L6" s="33"/>
      <c r="M6" s="50">
        <v>2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39"/>
      <c r="AK6" s="16"/>
      <c r="AL6" s="16"/>
      <c r="AM6" s="16"/>
      <c r="AN6" s="16"/>
      <c r="AO6" s="16"/>
    </row>
    <row r="7" spans="1:41" ht="28.5">
      <c r="A7" s="11">
        <v>4</v>
      </c>
      <c r="B7" s="11" t="s">
        <v>44</v>
      </c>
      <c r="C7" s="11" t="s">
        <v>45</v>
      </c>
      <c r="D7" s="11" t="s">
        <v>53</v>
      </c>
      <c r="E7" s="12"/>
      <c r="F7" s="12"/>
      <c r="G7" s="12"/>
      <c r="H7" s="17" t="s">
        <v>54</v>
      </c>
      <c r="I7" s="17" t="s">
        <v>55</v>
      </c>
      <c r="J7" s="13"/>
      <c r="K7" s="27">
        <f>SUM(Tabla1[[#This Row],[Dia 1]:[Dia 30]])</f>
        <v>26</v>
      </c>
      <c r="L7" s="33"/>
      <c r="M7" s="50">
        <v>6.5</v>
      </c>
      <c r="N7" s="51">
        <v>8.5</v>
      </c>
      <c r="O7" s="51">
        <v>8.5</v>
      </c>
      <c r="P7" s="51">
        <v>2.5</v>
      </c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39"/>
      <c r="AK7" s="16"/>
      <c r="AL7" s="16"/>
      <c r="AM7" s="16"/>
      <c r="AN7" s="16"/>
      <c r="AO7" s="16"/>
    </row>
    <row r="8" spans="1:41" ht="60">
      <c r="A8" s="11">
        <v>5</v>
      </c>
      <c r="B8" s="11" t="s">
        <v>44</v>
      </c>
      <c r="C8" s="11" t="s">
        <v>45</v>
      </c>
      <c r="D8" s="11" t="s">
        <v>56</v>
      </c>
      <c r="E8" s="12"/>
      <c r="F8" s="12"/>
      <c r="G8" s="12"/>
      <c r="H8" s="47" t="s">
        <v>57</v>
      </c>
      <c r="I8" s="12"/>
      <c r="J8" s="12"/>
      <c r="K8" s="27">
        <f>SUM(Tabla1[[#This Row],[Dia 1]:[Dia 30]])</f>
        <v>2</v>
      </c>
      <c r="L8" s="33"/>
      <c r="M8" s="38"/>
      <c r="N8" s="14"/>
      <c r="O8" s="14"/>
      <c r="P8" s="51">
        <v>2</v>
      </c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39"/>
      <c r="AK8" s="16"/>
      <c r="AL8" s="16"/>
      <c r="AM8" s="16"/>
      <c r="AN8" s="16"/>
      <c r="AO8" s="16"/>
    </row>
    <row r="9" spans="1:41" ht="45">
      <c r="A9" s="11">
        <v>6</v>
      </c>
      <c r="B9" s="11" t="s">
        <v>44</v>
      </c>
      <c r="C9" s="11" t="s">
        <v>45</v>
      </c>
      <c r="D9" s="11" t="s">
        <v>58</v>
      </c>
      <c r="E9" s="12"/>
      <c r="F9" s="12"/>
      <c r="G9" s="12"/>
      <c r="H9" s="47" t="s">
        <v>59</v>
      </c>
      <c r="I9" s="12"/>
      <c r="J9" s="12"/>
      <c r="K9" s="27">
        <f>SUM(Tabla1[[#This Row],[Dia 1]:[Dia 30]])</f>
        <v>4</v>
      </c>
      <c r="L9" s="33"/>
      <c r="M9" s="38"/>
      <c r="N9" s="14"/>
      <c r="O9" s="14"/>
      <c r="P9" s="51">
        <v>4</v>
      </c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39"/>
      <c r="AK9" s="16"/>
      <c r="AL9" s="16"/>
      <c r="AM9" s="16"/>
      <c r="AN9" s="16"/>
      <c r="AO9" s="16"/>
    </row>
    <row r="10" spans="1:41" ht="30">
      <c r="A10" s="11">
        <v>7</v>
      </c>
      <c r="B10" s="11" t="s">
        <v>44</v>
      </c>
      <c r="C10" s="11" t="s">
        <v>45</v>
      </c>
      <c r="D10" s="11" t="s">
        <v>60</v>
      </c>
      <c r="E10" s="12"/>
      <c r="F10" s="12"/>
      <c r="G10" s="12"/>
      <c r="H10" s="47" t="s">
        <v>61</v>
      </c>
      <c r="I10" s="12"/>
      <c r="J10" s="12"/>
      <c r="K10" s="27">
        <f>SUM(Tabla1[[#This Row],[Dia 1]:[Dia 30]])</f>
        <v>3.5</v>
      </c>
      <c r="L10" s="33"/>
      <c r="M10" s="38"/>
      <c r="N10" s="14"/>
      <c r="O10" s="14"/>
      <c r="P10" s="14"/>
      <c r="Q10" s="51">
        <v>3.5</v>
      </c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39"/>
      <c r="AK10" s="16"/>
      <c r="AL10" s="16"/>
      <c r="AM10" s="16"/>
      <c r="AN10" s="16"/>
      <c r="AO10" s="16"/>
    </row>
    <row r="11" spans="1:41" ht="42.75">
      <c r="A11" s="11">
        <v>8</v>
      </c>
      <c r="B11" s="11" t="s">
        <v>44</v>
      </c>
      <c r="C11" s="11" t="s">
        <v>45</v>
      </c>
      <c r="D11" s="11" t="s">
        <v>62</v>
      </c>
      <c r="E11" s="12"/>
      <c r="F11" s="12"/>
      <c r="G11" s="12"/>
      <c r="H11" s="47" t="s">
        <v>63</v>
      </c>
      <c r="I11" s="18" t="s">
        <v>64</v>
      </c>
      <c r="J11" s="47" t="s">
        <v>65</v>
      </c>
      <c r="K11" s="27">
        <f>SUM(Tabla1[[#This Row],[Dia 1]:[Dia 30]])</f>
        <v>5</v>
      </c>
      <c r="L11" s="33"/>
      <c r="M11" s="38"/>
      <c r="N11" s="14"/>
      <c r="O11" s="14"/>
      <c r="P11" s="14"/>
      <c r="Q11" s="51">
        <v>5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39"/>
      <c r="AK11" s="16"/>
      <c r="AL11" s="16"/>
      <c r="AM11" s="16"/>
      <c r="AN11" s="16"/>
      <c r="AO11" s="16"/>
    </row>
    <row r="12" spans="1:41" ht="30">
      <c r="A12" s="11">
        <v>9</v>
      </c>
      <c r="B12" s="11" t="s">
        <v>44</v>
      </c>
      <c r="C12" s="11" t="s">
        <v>45</v>
      </c>
      <c r="D12" s="46" t="s">
        <v>66</v>
      </c>
      <c r="E12" s="12"/>
      <c r="F12" s="12"/>
      <c r="G12" s="12"/>
      <c r="H12" s="47" t="s">
        <v>67</v>
      </c>
      <c r="I12" s="47" t="s">
        <v>68</v>
      </c>
      <c r="J12" s="12"/>
      <c r="K12" s="27">
        <f>SUM(Tabla1[[#This Row],[Dia 1]:[Dia 30]])</f>
        <v>2</v>
      </c>
      <c r="L12" s="33"/>
      <c r="M12" s="38"/>
      <c r="N12" s="14"/>
      <c r="O12" s="14"/>
      <c r="P12" s="14"/>
      <c r="Q12" s="14"/>
      <c r="R12" s="51">
        <v>2</v>
      </c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39"/>
      <c r="AK12" s="16"/>
      <c r="AL12" s="16"/>
      <c r="AM12" s="16"/>
      <c r="AN12" s="16"/>
      <c r="AO12" s="16"/>
    </row>
    <row r="13" spans="1:41" ht="30">
      <c r="A13" s="11">
        <v>10</v>
      </c>
      <c r="B13" s="11" t="s">
        <v>44</v>
      </c>
      <c r="C13" s="11" t="s">
        <v>69</v>
      </c>
      <c r="D13" s="11" t="s">
        <v>70</v>
      </c>
      <c r="E13" s="12"/>
      <c r="F13" s="12"/>
      <c r="G13" s="12"/>
      <c r="H13" s="47" t="s">
        <v>71</v>
      </c>
      <c r="I13" s="47" t="s">
        <v>72</v>
      </c>
      <c r="J13" s="12"/>
      <c r="K13" s="27">
        <f>SUM(Tabla1[[#This Row],[Dia 1]:[Dia 30]])</f>
        <v>5</v>
      </c>
      <c r="L13" s="33"/>
      <c r="M13" s="38"/>
      <c r="N13" s="14"/>
      <c r="O13" s="14"/>
      <c r="P13" s="14"/>
      <c r="Q13" s="14"/>
      <c r="R13" s="51">
        <v>5</v>
      </c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39"/>
      <c r="AK13" s="16"/>
      <c r="AL13" s="16"/>
      <c r="AM13" s="16"/>
      <c r="AN13" s="16"/>
      <c r="AO13" s="16"/>
    </row>
    <row r="14" spans="1:41" ht="30">
      <c r="A14" s="11">
        <v>11</v>
      </c>
      <c r="B14" s="11" t="s">
        <v>44</v>
      </c>
      <c r="C14" s="11" t="s">
        <v>69</v>
      </c>
      <c r="D14" s="11" t="s">
        <v>73</v>
      </c>
      <c r="E14" s="12"/>
      <c r="F14" s="12"/>
      <c r="G14" s="12"/>
      <c r="H14" s="47" t="s">
        <v>71</v>
      </c>
      <c r="I14" s="47" t="s">
        <v>74</v>
      </c>
      <c r="J14" s="12"/>
      <c r="K14" s="27">
        <f>SUM(Tabla1[[#This Row],[Dia 1]:[Dia 30]])</f>
        <v>20</v>
      </c>
      <c r="L14" s="33"/>
      <c r="M14" s="38"/>
      <c r="N14" s="14"/>
      <c r="O14" s="14"/>
      <c r="P14" s="14"/>
      <c r="Q14" s="14"/>
      <c r="R14" s="51">
        <v>1.5</v>
      </c>
      <c r="S14" s="51">
        <v>5.5</v>
      </c>
      <c r="T14" s="51">
        <v>5.5</v>
      </c>
      <c r="U14" s="51">
        <v>5.5</v>
      </c>
      <c r="V14" s="51">
        <v>2</v>
      </c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39"/>
      <c r="AK14" s="16"/>
      <c r="AL14" s="16"/>
      <c r="AM14" s="16"/>
      <c r="AN14" s="16"/>
      <c r="AO14" s="16"/>
    </row>
    <row r="15" spans="1:41">
      <c r="A15" s="11">
        <v>12</v>
      </c>
      <c r="B15" s="11" t="s">
        <v>44</v>
      </c>
      <c r="C15" s="11" t="s">
        <v>69</v>
      </c>
      <c r="D15" s="11" t="s">
        <v>75</v>
      </c>
      <c r="E15" s="12"/>
      <c r="F15" s="12"/>
      <c r="G15" s="12"/>
      <c r="H15" s="47" t="s">
        <v>76</v>
      </c>
      <c r="I15" s="12"/>
      <c r="J15" s="12"/>
      <c r="K15" s="27">
        <f>SUM(Tabla1[[#This Row],[Dia 1]:[Dia 30]])</f>
        <v>3</v>
      </c>
      <c r="L15" s="33"/>
      <c r="M15" s="38"/>
      <c r="N15" s="14"/>
      <c r="O15" s="14"/>
      <c r="P15" s="14"/>
      <c r="Q15" s="14"/>
      <c r="R15" s="14"/>
      <c r="S15" s="14"/>
      <c r="T15" s="14"/>
      <c r="U15" s="14"/>
      <c r="V15" s="51">
        <v>3</v>
      </c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39"/>
      <c r="AK15" s="16"/>
      <c r="AL15" s="16"/>
      <c r="AM15" s="16"/>
      <c r="AN15" s="16"/>
      <c r="AO15" s="16"/>
    </row>
    <row r="16" spans="1:41" ht="30">
      <c r="A16" s="11">
        <v>13</v>
      </c>
      <c r="B16" s="11" t="s">
        <v>44</v>
      </c>
      <c r="C16" s="11" t="s">
        <v>77</v>
      </c>
      <c r="D16" s="11" t="s">
        <v>78</v>
      </c>
      <c r="E16" s="12"/>
      <c r="F16" s="12"/>
      <c r="G16" s="12"/>
      <c r="H16" s="47" t="s">
        <v>79</v>
      </c>
      <c r="I16" s="12"/>
      <c r="J16" s="12"/>
      <c r="K16" s="27">
        <f>SUM(Tabla1[[#This Row],[Dia 1]:[Dia 30]])</f>
        <v>1.5</v>
      </c>
      <c r="L16" s="33"/>
      <c r="M16" s="38"/>
      <c r="N16" s="14"/>
      <c r="O16" s="14"/>
      <c r="P16" s="14"/>
      <c r="Q16" s="14"/>
      <c r="R16" s="14"/>
      <c r="S16" s="14"/>
      <c r="T16" s="14"/>
      <c r="U16" s="14"/>
      <c r="V16" s="51">
        <v>0.5</v>
      </c>
      <c r="W16" s="51">
        <v>1</v>
      </c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39"/>
      <c r="AK16" s="16"/>
      <c r="AL16" s="16"/>
      <c r="AM16" s="16"/>
      <c r="AN16" s="16"/>
      <c r="AO16" s="16"/>
    </row>
    <row r="17" spans="1:41" ht="30">
      <c r="A17" s="11">
        <v>14</v>
      </c>
      <c r="B17" s="11" t="s">
        <v>44</v>
      </c>
      <c r="C17" s="11" t="s">
        <v>77</v>
      </c>
      <c r="D17" s="11" t="s">
        <v>80</v>
      </c>
      <c r="E17" s="12"/>
      <c r="F17" s="12"/>
      <c r="G17" s="12"/>
      <c r="H17" s="47" t="s">
        <v>81</v>
      </c>
      <c r="I17" s="12"/>
      <c r="J17" s="12"/>
      <c r="K17" s="27">
        <f>SUM(Tabla1[[#This Row],[Dia 1]:[Dia 30]])</f>
        <v>6</v>
      </c>
      <c r="L17" s="33"/>
      <c r="M17" s="38"/>
      <c r="N17" s="14"/>
      <c r="O17" s="14"/>
      <c r="P17" s="14"/>
      <c r="Q17" s="14"/>
      <c r="R17" s="14"/>
      <c r="S17" s="14"/>
      <c r="T17" s="14"/>
      <c r="U17" s="14"/>
      <c r="V17" s="14"/>
      <c r="W17" s="51">
        <v>4.5</v>
      </c>
      <c r="X17" s="51">
        <v>1.5</v>
      </c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39"/>
      <c r="AK17" s="16"/>
      <c r="AL17" s="16"/>
      <c r="AM17" s="16"/>
      <c r="AN17" s="16"/>
      <c r="AO17" s="16"/>
    </row>
    <row r="18" spans="1:41" ht="30">
      <c r="A18" s="11">
        <v>15</v>
      </c>
      <c r="B18" s="48" t="s">
        <v>44</v>
      </c>
      <c r="C18" s="48" t="s">
        <v>77</v>
      </c>
      <c r="D18" s="48" t="s">
        <v>82</v>
      </c>
      <c r="E18" s="12"/>
      <c r="F18" s="12"/>
      <c r="G18" s="12"/>
      <c r="H18" s="47" t="s">
        <v>83</v>
      </c>
      <c r="I18" s="12"/>
      <c r="J18" s="12"/>
      <c r="K18" s="27">
        <f>SUM(Tabla1[[#This Row],[Dia 1]:[Dia 30]])</f>
        <v>4.5</v>
      </c>
      <c r="L18" s="33"/>
      <c r="M18" s="38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51">
        <v>4</v>
      </c>
      <c r="Y18" s="51">
        <v>0.5</v>
      </c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39"/>
      <c r="AK18" s="16"/>
      <c r="AL18" s="16"/>
      <c r="AM18" s="16"/>
      <c r="AN18" s="16"/>
      <c r="AO18" s="16"/>
    </row>
    <row r="19" spans="1:41" ht="60">
      <c r="A19" s="11">
        <v>16</v>
      </c>
      <c r="B19" s="11" t="s">
        <v>44</v>
      </c>
      <c r="C19" s="11" t="s">
        <v>77</v>
      </c>
      <c r="D19" s="11" t="s">
        <v>84</v>
      </c>
      <c r="E19" s="12"/>
      <c r="F19" s="12"/>
      <c r="G19" s="12"/>
      <c r="H19" s="47" t="s">
        <v>85</v>
      </c>
      <c r="I19" s="47" t="s">
        <v>86</v>
      </c>
      <c r="J19" s="47" t="s">
        <v>87</v>
      </c>
      <c r="K19" s="27">
        <f>SUM(Tabla1[[#This Row],[Dia 1]:[Dia 30]])</f>
        <v>14</v>
      </c>
      <c r="L19" s="33"/>
      <c r="M19" s="38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51">
        <v>5</v>
      </c>
      <c r="Z19" s="51">
        <v>5.5</v>
      </c>
      <c r="AA19" s="51">
        <v>3.5</v>
      </c>
      <c r="AB19" s="14"/>
      <c r="AC19" s="14"/>
      <c r="AD19" s="14"/>
      <c r="AE19" s="14"/>
      <c r="AF19" s="14"/>
      <c r="AG19" s="14"/>
      <c r="AH19" s="14"/>
      <c r="AI19" s="14"/>
      <c r="AJ19" s="39"/>
      <c r="AK19" s="16"/>
      <c r="AL19" s="16"/>
      <c r="AM19" s="16"/>
      <c r="AN19" s="16"/>
      <c r="AO19" s="16"/>
    </row>
    <row r="20" spans="1:41" ht="24" customHeight="1">
      <c r="A20" s="11">
        <v>17</v>
      </c>
      <c r="B20" s="11" t="s">
        <v>44</v>
      </c>
      <c r="C20" s="11" t="s">
        <v>77</v>
      </c>
      <c r="D20" s="11" t="s">
        <v>88</v>
      </c>
      <c r="E20" s="12"/>
      <c r="F20" s="12"/>
      <c r="G20" s="12"/>
      <c r="H20" s="47" t="s">
        <v>89</v>
      </c>
      <c r="I20" s="47" t="s">
        <v>90</v>
      </c>
      <c r="J20" s="47" t="s">
        <v>91</v>
      </c>
      <c r="K20" s="27">
        <f>SUM(Tabla1[[#This Row],[Dia 1]:[Dia 30]])</f>
        <v>4</v>
      </c>
      <c r="L20" s="33"/>
      <c r="M20" s="38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51">
        <v>2</v>
      </c>
      <c r="AB20" s="51">
        <v>2</v>
      </c>
      <c r="AC20" s="14"/>
      <c r="AD20" s="14"/>
      <c r="AE20" s="14"/>
      <c r="AF20" s="14"/>
      <c r="AG20" s="14"/>
      <c r="AH20" s="14"/>
      <c r="AI20" s="14"/>
      <c r="AJ20" s="39"/>
      <c r="AK20" s="16"/>
      <c r="AL20" s="16"/>
      <c r="AM20" s="16"/>
      <c r="AN20" s="16"/>
      <c r="AO20" s="16"/>
    </row>
    <row r="21" spans="1:41" ht="30">
      <c r="A21" s="11">
        <v>18</v>
      </c>
      <c r="B21" s="11" t="s">
        <v>44</v>
      </c>
      <c r="C21" s="11" t="s">
        <v>77</v>
      </c>
      <c r="D21" s="11" t="s">
        <v>92</v>
      </c>
      <c r="E21" s="12"/>
      <c r="F21" s="12"/>
      <c r="G21" s="12"/>
      <c r="H21" s="47" t="s">
        <v>93</v>
      </c>
      <c r="I21" s="47" t="s">
        <v>94</v>
      </c>
      <c r="J21" s="12"/>
      <c r="K21" s="27">
        <f>SUM(Tabla1[[#This Row],[Dia 1]:[Dia 30]])</f>
        <v>2</v>
      </c>
      <c r="L21" s="33"/>
      <c r="M21" s="38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51">
        <v>2</v>
      </c>
      <c r="AC21" s="14"/>
      <c r="AD21" s="14"/>
      <c r="AE21" s="14"/>
      <c r="AF21" s="14"/>
      <c r="AG21" s="14"/>
      <c r="AH21" s="14"/>
      <c r="AI21" s="14"/>
      <c r="AJ21" s="39"/>
      <c r="AK21" s="16"/>
      <c r="AL21" s="16"/>
      <c r="AM21" s="16"/>
      <c r="AN21" s="16"/>
      <c r="AO21" s="16"/>
    </row>
    <row r="22" spans="1:41" ht="30">
      <c r="A22" s="11">
        <v>19</v>
      </c>
      <c r="B22" s="11" t="s">
        <v>44</v>
      </c>
      <c r="C22" s="11" t="s">
        <v>95</v>
      </c>
      <c r="D22" s="11" t="s">
        <v>96</v>
      </c>
      <c r="E22" s="19"/>
      <c r="F22" s="17" t="s">
        <v>97</v>
      </c>
      <c r="G22" s="12"/>
      <c r="H22" s="47" t="s">
        <v>98</v>
      </c>
      <c r="I22" s="12"/>
      <c r="J22" s="12"/>
      <c r="K22" s="27">
        <f>SUM(Tabla1[[#This Row],[Dia 1]:[Dia 30]])</f>
        <v>0.5</v>
      </c>
      <c r="L22" s="33"/>
      <c r="M22" s="38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51">
        <v>0.5</v>
      </c>
      <c r="AC22" s="14"/>
      <c r="AD22" s="14"/>
      <c r="AE22" s="14"/>
      <c r="AF22" s="14"/>
      <c r="AG22" s="14"/>
      <c r="AH22" s="14"/>
      <c r="AI22" s="14"/>
      <c r="AJ22" s="39"/>
      <c r="AK22" s="16"/>
      <c r="AL22" s="16"/>
      <c r="AM22" s="16"/>
      <c r="AN22" s="16"/>
      <c r="AO22" s="16"/>
    </row>
    <row r="23" spans="1:41" ht="26.25" customHeight="1">
      <c r="A23" s="11">
        <v>20</v>
      </c>
      <c r="B23" s="11" t="s">
        <v>44</v>
      </c>
      <c r="C23" s="11" t="s">
        <v>95</v>
      </c>
      <c r="D23" s="11" t="s">
        <v>99</v>
      </c>
      <c r="E23" s="47" t="s">
        <v>100</v>
      </c>
      <c r="F23" s="47" t="s">
        <v>101</v>
      </c>
      <c r="G23" s="12"/>
      <c r="H23" s="12"/>
      <c r="I23" s="12"/>
      <c r="J23" s="12"/>
      <c r="K23" s="27">
        <f>SUM(Tabla1[[#This Row],[Dia 1]:[Dia 30]])</f>
        <v>1.5</v>
      </c>
      <c r="L23" s="33"/>
      <c r="M23" s="38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51">
        <v>1</v>
      </c>
      <c r="AC23" s="51">
        <v>0.5</v>
      </c>
      <c r="AD23" s="14"/>
      <c r="AE23" s="14"/>
      <c r="AF23" s="14"/>
      <c r="AG23" s="14"/>
      <c r="AH23" s="14"/>
      <c r="AI23" s="14"/>
      <c r="AJ23" s="39"/>
      <c r="AK23" s="16"/>
      <c r="AL23" s="16"/>
      <c r="AM23" s="16"/>
      <c r="AN23" s="16"/>
      <c r="AO23" s="16"/>
    </row>
    <row r="24" spans="1:41" ht="45">
      <c r="A24" s="11">
        <v>21</v>
      </c>
      <c r="B24" s="11" t="s">
        <v>44</v>
      </c>
      <c r="C24" s="11" t="s">
        <v>95</v>
      </c>
      <c r="D24" s="11" t="s">
        <v>102</v>
      </c>
      <c r="E24" s="18"/>
      <c r="F24" s="47" t="s">
        <v>103</v>
      </c>
      <c r="G24" s="12"/>
      <c r="H24" s="47" t="s">
        <v>104</v>
      </c>
      <c r="I24" s="12"/>
      <c r="J24" s="12"/>
      <c r="K24" s="27">
        <f>SUM(Tabla1[[#This Row],[Dia 1]:[Dia 30]])</f>
        <v>1.5</v>
      </c>
      <c r="L24" s="33"/>
      <c r="M24" s="38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51">
        <v>1.5</v>
      </c>
      <c r="AD24" s="14"/>
      <c r="AE24" s="14"/>
      <c r="AF24" s="14"/>
      <c r="AG24" s="14"/>
      <c r="AH24" s="14"/>
      <c r="AI24" s="14"/>
      <c r="AJ24" s="39"/>
      <c r="AK24" s="16"/>
      <c r="AL24" s="16"/>
      <c r="AM24" s="16"/>
      <c r="AN24" s="16"/>
      <c r="AO24" s="16"/>
    </row>
    <row r="25" spans="1:41" ht="30">
      <c r="A25" s="11">
        <v>22</v>
      </c>
      <c r="B25" s="48" t="s">
        <v>44</v>
      </c>
      <c r="C25" s="48" t="s">
        <v>105</v>
      </c>
      <c r="D25" s="48" t="s">
        <v>78</v>
      </c>
      <c r="E25" s="12"/>
      <c r="F25" s="19"/>
      <c r="G25" s="18" t="s">
        <v>106</v>
      </c>
      <c r="H25" s="47" t="s">
        <v>107</v>
      </c>
      <c r="I25" s="12"/>
      <c r="J25" s="12"/>
      <c r="K25" s="27">
        <f>SUM(Tabla1[[#This Row],[Dia 1]:[Dia 30]])</f>
        <v>1.5</v>
      </c>
      <c r="L25" s="33"/>
      <c r="M25" s="38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51">
        <v>1.5</v>
      </c>
      <c r="AD25" s="14"/>
      <c r="AE25" s="14"/>
      <c r="AF25" s="14"/>
      <c r="AG25" s="14"/>
      <c r="AH25" s="14"/>
      <c r="AI25" s="14"/>
      <c r="AJ25" s="39"/>
      <c r="AK25" s="16"/>
      <c r="AL25" s="16"/>
      <c r="AM25" s="16"/>
      <c r="AN25" s="16"/>
      <c r="AO25" s="16"/>
    </row>
    <row r="26" spans="1:41" ht="30">
      <c r="A26" s="11">
        <v>23</v>
      </c>
      <c r="B26" s="11" t="s">
        <v>44</v>
      </c>
      <c r="C26" s="11" t="s">
        <v>105</v>
      </c>
      <c r="D26" s="11" t="s">
        <v>108</v>
      </c>
      <c r="E26" s="12"/>
      <c r="F26" s="18" t="s">
        <v>109</v>
      </c>
      <c r="G26" s="12"/>
      <c r="H26" s="52" t="s">
        <v>107</v>
      </c>
      <c r="I26" s="12"/>
      <c r="J26" s="12"/>
      <c r="K26" s="27">
        <f>SUM(Tabla1[[#This Row],[Dia 1]:[Dia 30]])</f>
        <v>1.5</v>
      </c>
      <c r="L26" s="33"/>
      <c r="M26" s="38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51">
        <v>1.5</v>
      </c>
      <c r="AD26" s="14"/>
      <c r="AE26" s="14"/>
      <c r="AF26" s="14"/>
      <c r="AG26" s="14"/>
      <c r="AH26" s="14"/>
      <c r="AI26" s="14"/>
      <c r="AJ26" s="39"/>
      <c r="AK26" s="16"/>
      <c r="AL26" s="16"/>
      <c r="AM26" s="16"/>
      <c r="AN26" s="16"/>
      <c r="AO26" s="16"/>
    </row>
    <row r="27" spans="1:41" ht="30">
      <c r="A27" s="11">
        <v>24</v>
      </c>
      <c r="B27" s="11" t="s">
        <v>44</v>
      </c>
      <c r="C27" s="11" t="s">
        <v>105</v>
      </c>
      <c r="D27" s="11" t="s">
        <v>110</v>
      </c>
      <c r="E27" s="12"/>
      <c r="F27" s="18" t="s">
        <v>109</v>
      </c>
      <c r="G27" s="12"/>
      <c r="H27" s="52" t="s">
        <v>107</v>
      </c>
      <c r="I27" s="12"/>
      <c r="J27" s="12"/>
      <c r="K27" s="27">
        <f>SUM(Tabla1[[#This Row],[Dia 1]:[Dia 30]])</f>
        <v>1.5</v>
      </c>
      <c r="L27" s="33"/>
      <c r="M27" s="38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51">
        <v>0.5</v>
      </c>
      <c r="AD27" s="51">
        <v>1</v>
      </c>
      <c r="AE27" s="14"/>
      <c r="AF27" s="14"/>
      <c r="AG27" s="14"/>
      <c r="AH27" s="14"/>
      <c r="AI27" s="14"/>
      <c r="AJ27" s="39"/>
      <c r="AK27" s="16"/>
      <c r="AL27" s="16"/>
      <c r="AM27" s="16"/>
      <c r="AN27" s="16"/>
      <c r="AO27" s="16"/>
    </row>
    <row r="28" spans="1:41" ht="30">
      <c r="A28" s="11">
        <v>25</v>
      </c>
      <c r="B28" s="11" t="s">
        <v>44</v>
      </c>
      <c r="C28" s="11" t="s">
        <v>105</v>
      </c>
      <c r="D28" s="11" t="s">
        <v>111</v>
      </c>
      <c r="E28" s="20"/>
      <c r="F28" s="12"/>
      <c r="G28" s="12"/>
      <c r="H28" s="52" t="s">
        <v>107</v>
      </c>
      <c r="I28" s="12"/>
      <c r="J28" s="12"/>
      <c r="K28" s="27">
        <f>SUM(Tabla1[[#This Row],[Dia 1]:[Dia 30]])</f>
        <v>1.5</v>
      </c>
      <c r="L28" s="33"/>
      <c r="M28" s="38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51">
        <v>1.5</v>
      </c>
      <c r="AE28" s="14"/>
      <c r="AF28" s="14"/>
      <c r="AG28" s="14"/>
      <c r="AH28" s="14"/>
      <c r="AI28" s="14"/>
      <c r="AJ28" s="39"/>
      <c r="AK28" s="16"/>
      <c r="AL28" s="16"/>
      <c r="AM28" s="16"/>
      <c r="AN28" s="16"/>
      <c r="AO28" s="16"/>
    </row>
    <row r="29" spans="1:41" ht="30">
      <c r="A29" s="11">
        <v>26</v>
      </c>
      <c r="B29" s="11" t="s">
        <v>44</v>
      </c>
      <c r="C29" s="21" t="s">
        <v>105</v>
      </c>
      <c r="D29" s="21" t="s">
        <v>112</v>
      </c>
      <c r="E29" s="20"/>
      <c r="F29" s="12"/>
      <c r="G29" s="12"/>
      <c r="H29" s="52" t="s">
        <v>107</v>
      </c>
      <c r="I29" s="12"/>
      <c r="J29" s="12"/>
      <c r="K29" s="27">
        <f>SUM(Tabla1[[#This Row],[Dia 1]:[Dia 30]])</f>
        <v>1.5</v>
      </c>
      <c r="L29" s="33"/>
      <c r="M29" s="38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51">
        <v>1.5</v>
      </c>
      <c r="AE29" s="14"/>
      <c r="AF29" s="14"/>
      <c r="AG29" s="14"/>
      <c r="AH29" s="14"/>
      <c r="AI29" s="14"/>
      <c r="AJ29" s="39"/>
      <c r="AK29" s="16"/>
      <c r="AL29" s="16"/>
      <c r="AM29" s="16"/>
      <c r="AN29" s="16"/>
      <c r="AO29" s="16"/>
    </row>
    <row r="30" spans="1:41" ht="30">
      <c r="A30" s="11">
        <v>27</v>
      </c>
      <c r="B30" s="11" t="s">
        <v>44</v>
      </c>
      <c r="C30" s="21" t="s">
        <v>113</v>
      </c>
      <c r="D30" s="21" t="s">
        <v>114</v>
      </c>
      <c r="E30" s="53" t="s">
        <v>115</v>
      </c>
      <c r="F30" s="12"/>
      <c r="G30" s="12"/>
      <c r="H30" s="47" t="s">
        <v>116</v>
      </c>
      <c r="I30" s="12"/>
      <c r="J30" s="12"/>
      <c r="K30" s="27">
        <f>SUM(Tabla1[[#This Row],[Dia 1]:[Dia 30]])</f>
        <v>1.5</v>
      </c>
      <c r="L30" s="33"/>
      <c r="M30" s="38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51">
        <v>1.5</v>
      </c>
      <c r="AE30" s="14"/>
      <c r="AF30" s="14"/>
      <c r="AG30" s="14"/>
      <c r="AH30" s="14"/>
      <c r="AI30" s="14"/>
      <c r="AJ30" s="39"/>
      <c r="AK30" s="16"/>
      <c r="AL30" s="16"/>
      <c r="AM30" s="16"/>
      <c r="AN30" s="16"/>
      <c r="AO30" s="16"/>
    </row>
    <row r="31" spans="1:41" ht="30">
      <c r="A31" s="11">
        <v>28</v>
      </c>
      <c r="B31" s="11" t="s">
        <v>44</v>
      </c>
      <c r="C31" s="21" t="s">
        <v>117</v>
      </c>
      <c r="D31" s="21" t="s">
        <v>118</v>
      </c>
      <c r="E31" s="53" t="s">
        <v>119</v>
      </c>
      <c r="F31" s="12"/>
      <c r="G31" s="12"/>
      <c r="H31" s="47" t="s">
        <v>120</v>
      </c>
      <c r="I31" s="12"/>
      <c r="J31" s="12"/>
      <c r="K31" s="27">
        <f>SUM(Tabla1[[#This Row],[Dia 1]:[Dia 30]])</f>
        <v>1.5</v>
      </c>
      <c r="L31" s="33"/>
      <c r="M31" s="38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51">
        <v>1.5</v>
      </c>
      <c r="AF31" s="14"/>
      <c r="AG31" s="14"/>
      <c r="AH31" s="14"/>
      <c r="AI31" s="14"/>
      <c r="AJ31" s="39"/>
      <c r="AK31" s="16"/>
      <c r="AL31" s="16"/>
      <c r="AM31" s="16"/>
      <c r="AN31" s="16"/>
      <c r="AO31" s="16"/>
    </row>
    <row r="32" spans="1:41" ht="30">
      <c r="A32" s="11">
        <v>29</v>
      </c>
      <c r="B32" s="11" t="s">
        <v>44</v>
      </c>
      <c r="C32" s="21" t="s">
        <v>121</v>
      </c>
      <c r="D32" s="21" t="s">
        <v>122</v>
      </c>
      <c r="E32" s="53" t="s">
        <v>123</v>
      </c>
      <c r="F32" s="12"/>
      <c r="G32" s="12"/>
      <c r="H32" s="12"/>
      <c r="I32" s="20"/>
      <c r="J32" s="20"/>
      <c r="K32" s="27">
        <f>SUM(Tabla1[[#This Row],[Dia 1]:[Dia 30]])</f>
        <v>4</v>
      </c>
      <c r="L32" s="33"/>
      <c r="M32" s="38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51">
        <v>4</v>
      </c>
      <c r="AF32" s="14"/>
      <c r="AG32" s="14"/>
      <c r="AH32" s="14"/>
      <c r="AI32" s="14"/>
      <c r="AJ32" s="39"/>
      <c r="AK32" s="16"/>
      <c r="AL32" s="16"/>
      <c r="AM32" s="16"/>
      <c r="AN32" s="16"/>
      <c r="AO32" s="16"/>
    </row>
    <row r="33" spans="1:41" ht="30">
      <c r="A33" s="11">
        <v>30</v>
      </c>
      <c r="B33" s="11" t="s">
        <v>44</v>
      </c>
      <c r="C33" s="21" t="s">
        <v>121</v>
      </c>
      <c r="D33" s="21" t="s">
        <v>124</v>
      </c>
      <c r="E33" s="53" t="s">
        <v>125</v>
      </c>
      <c r="F33" s="20"/>
      <c r="G33" s="20"/>
      <c r="H33" s="20"/>
      <c r="I33" s="20"/>
      <c r="J33" s="20"/>
      <c r="K33" s="27">
        <f>SUM(Tabla1[[#This Row],[Dia 1]:[Dia 30]])</f>
        <v>15</v>
      </c>
      <c r="L33" s="33"/>
      <c r="M33" s="38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51">
        <v>5.5</v>
      </c>
      <c r="AG33" s="51">
        <v>5.5</v>
      </c>
      <c r="AH33" s="51">
        <v>4</v>
      </c>
      <c r="AI33" s="14"/>
      <c r="AJ33" s="39"/>
      <c r="AK33" s="16"/>
      <c r="AL33" s="16"/>
      <c r="AM33" s="16"/>
      <c r="AN33" s="16"/>
      <c r="AO33" s="16"/>
    </row>
    <row r="34" spans="1:41" ht="30">
      <c r="A34" s="11">
        <v>31</v>
      </c>
      <c r="B34" s="11" t="s">
        <v>44</v>
      </c>
      <c r="C34" s="21" t="s">
        <v>121</v>
      </c>
      <c r="D34" s="22" t="s">
        <v>126</v>
      </c>
      <c r="E34" s="53" t="s">
        <v>127</v>
      </c>
      <c r="F34" s="20"/>
      <c r="G34" s="20"/>
      <c r="H34" s="20"/>
      <c r="I34" s="20"/>
      <c r="J34" s="20"/>
      <c r="K34" s="27">
        <f>SUM(Tabla1[[#This Row],[Dia 1]:[Dia 30]])</f>
        <v>3.5</v>
      </c>
      <c r="L34" s="33"/>
      <c r="M34" s="38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51">
        <v>3.5</v>
      </c>
      <c r="AI34" s="14"/>
      <c r="AJ34" s="39"/>
      <c r="AK34" s="16"/>
      <c r="AL34" s="16"/>
      <c r="AM34" s="16"/>
      <c r="AN34" s="16"/>
      <c r="AO34" s="16"/>
    </row>
    <row r="35" spans="1:41" ht="30">
      <c r="A35" s="11">
        <v>32</v>
      </c>
      <c r="B35" s="11" t="s">
        <v>44</v>
      </c>
      <c r="C35" s="21" t="s">
        <v>121</v>
      </c>
      <c r="D35" s="21" t="s">
        <v>128</v>
      </c>
      <c r="E35" s="53" t="s">
        <v>129</v>
      </c>
      <c r="F35" s="20"/>
      <c r="G35" s="20"/>
      <c r="H35" s="20"/>
      <c r="I35" s="20"/>
      <c r="J35" s="20"/>
      <c r="K35" s="27">
        <f>SUM(Tabla1[[#This Row],[Dia 1]:[Dia 30]])</f>
        <v>8</v>
      </c>
      <c r="L35" s="33"/>
      <c r="M35" s="38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51">
        <v>1</v>
      </c>
      <c r="AI35" s="51">
        <v>7</v>
      </c>
      <c r="AJ35" s="39"/>
      <c r="AK35" s="16"/>
      <c r="AL35" s="16"/>
      <c r="AM35" s="16"/>
      <c r="AN35" s="16"/>
      <c r="AO35" s="16"/>
    </row>
    <row r="36" spans="1:41" ht="30">
      <c r="A36" s="11">
        <v>33</v>
      </c>
      <c r="B36" s="11" t="s">
        <v>44</v>
      </c>
      <c r="C36" s="21" t="s">
        <v>121</v>
      </c>
      <c r="D36" s="21" t="s">
        <v>130</v>
      </c>
      <c r="E36" s="53" t="s">
        <v>131</v>
      </c>
      <c r="F36" s="20"/>
      <c r="G36" s="20"/>
      <c r="H36" s="20"/>
      <c r="I36" s="20"/>
      <c r="J36" s="20"/>
      <c r="K36" s="28">
        <f>SUM(Tabla1[[#This Row],[Dia 1]:[Dia 30]])</f>
        <v>6</v>
      </c>
      <c r="L36" s="33"/>
      <c r="M36" s="38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>
        <v>1.5</v>
      </c>
      <c r="AJ36" s="39">
        <v>4.5</v>
      </c>
      <c r="AK36" s="16"/>
      <c r="AL36" s="16"/>
      <c r="AM36" s="16"/>
      <c r="AN36" s="16"/>
      <c r="AO36" s="16"/>
    </row>
    <row r="37" spans="1:41">
      <c r="A37" s="11">
        <v>34</v>
      </c>
      <c r="B37" s="11" t="s">
        <v>44</v>
      </c>
      <c r="C37" s="21" t="s">
        <v>121</v>
      </c>
      <c r="D37" s="21" t="s">
        <v>132</v>
      </c>
      <c r="E37" s="20"/>
      <c r="F37" s="20"/>
      <c r="G37" s="20"/>
      <c r="H37" s="20"/>
      <c r="I37" s="20"/>
      <c r="J37" s="20"/>
      <c r="K37" s="28">
        <f>SUM(Tabla1[[#This Row],[Dia 1]:[Dia 30]])</f>
        <v>4</v>
      </c>
      <c r="L37" s="33"/>
      <c r="M37" s="38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39">
        <v>4</v>
      </c>
      <c r="AK37" s="16"/>
      <c r="AL37" s="16"/>
      <c r="AM37" s="16"/>
      <c r="AN37" s="16"/>
      <c r="AO37" s="16"/>
    </row>
    <row r="38" spans="1:41">
      <c r="A38" s="11">
        <v>35</v>
      </c>
      <c r="B38" s="11" t="s">
        <v>44</v>
      </c>
      <c r="C38" s="16" t="s">
        <v>133</v>
      </c>
      <c r="D38" s="16" t="s">
        <v>78</v>
      </c>
      <c r="E38" s="23"/>
      <c r="F38" s="23"/>
      <c r="G38" s="23"/>
      <c r="H38" s="23"/>
      <c r="I38" s="23"/>
      <c r="J38" s="23"/>
      <c r="K38" s="29">
        <f>SUM(Tabla1[[#This Row],[Dia 1]:[Dia 30]])</f>
        <v>1.5</v>
      </c>
      <c r="L38" s="34"/>
      <c r="M38" s="40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2"/>
      <c r="AK38" s="24">
        <v>1.5</v>
      </c>
      <c r="AL38" s="24"/>
      <c r="AM38" s="24"/>
      <c r="AN38" s="24"/>
      <c r="AO38" s="24"/>
    </row>
    <row r="39" spans="1:41">
      <c r="A39" s="11">
        <v>36</v>
      </c>
      <c r="B39" s="11" t="s">
        <v>44</v>
      </c>
      <c r="C39" s="21" t="s">
        <v>133</v>
      </c>
      <c r="D39" s="21" t="s">
        <v>134</v>
      </c>
      <c r="E39" s="20"/>
      <c r="F39" s="20"/>
      <c r="G39" s="20"/>
      <c r="H39" s="20"/>
      <c r="I39" s="20"/>
      <c r="J39" s="20"/>
      <c r="K39" s="28">
        <f>SUM(Tabla1[[#This Row],[Dia 1]:[Dia 30]])</f>
        <v>5</v>
      </c>
      <c r="L39" s="33"/>
      <c r="M39" s="38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39"/>
      <c r="AK39" s="15">
        <v>5</v>
      </c>
      <c r="AL39" s="15"/>
      <c r="AM39" s="15"/>
      <c r="AN39" s="15"/>
      <c r="AO39" s="15"/>
    </row>
    <row r="40" spans="1:41">
      <c r="A40" s="11">
        <v>37</v>
      </c>
      <c r="B40" s="11" t="s">
        <v>44</v>
      </c>
      <c r="C40" s="21" t="s">
        <v>135</v>
      </c>
      <c r="D40" s="21" t="s">
        <v>136</v>
      </c>
      <c r="E40" s="20" t="s">
        <v>137</v>
      </c>
      <c r="F40" s="20"/>
      <c r="G40" s="20"/>
      <c r="H40" s="20"/>
      <c r="I40" s="20"/>
      <c r="J40" s="20"/>
      <c r="K40" s="28">
        <f>SUM(Tabla1[[#This Row],[Dia 1]:[Dia 30]])</f>
        <v>5</v>
      </c>
      <c r="L40" s="33"/>
      <c r="M40" s="38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39"/>
      <c r="AK40" s="15">
        <v>2</v>
      </c>
      <c r="AL40" s="15">
        <v>3</v>
      </c>
      <c r="AM40" s="15"/>
      <c r="AN40" s="15"/>
      <c r="AO40" s="15"/>
    </row>
    <row r="41" spans="1:41">
      <c r="A41" s="11">
        <v>38</v>
      </c>
      <c r="B41" s="11" t="s">
        <v>44</v>
      </c>
      <c r="C41" s="21" t="s">
        <v>138</v>
      </c>
      <c r="D41" s="21" t="s">
        <v>136</v>
      </c>
      <c r="E41" s="20" t="s">
        <v>137</v>
      </c>
      <c r="F41" s="20"/>
      <c r="G41" s="20"/>
      <c r="H41" s="20"/>
      <c r="I41" s="20"/>
      <c r="J41" s="20"/>
      <c r="K41" s="28">
        <f>SUM(Tabla1[[#This Row],[Dia 1]:[Dia 30]])</f>
        <v>4</v>
      </c>
      <c r="L41" s="33"/>
      <c r="M41" s="38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39"/>
      <c r="AK41" s="15"/>
      <c r="AL41" s="15">
        <v>4</v>
      </c>
      <c r="AM41" s="15"/>
      <c r="AN41" s="15"/>
      <c r="AO41" s="15"/>
    </row>
    <row r="42" spans="1:41">
      <c r="A42" s="11">
        <v>39</v>
      </c>
      <c r="B42" s="11" t="s">
        <v>44</v>
      </c>
      <c r="C42" s="21" t="s">
        <v>139</v>
      </c>
      <c r="D42" s="21" t="s">
        <v>140</v>
      </c>
      <c r="E42" s="20"/>
      <c r="F42" s="20"/>
      <c r="G42" s="20"/>
      <c r="H42" s="20"/>
      <c r="I42" s="20"/>
      <c r="J42" s="20"/>
      <c r="K42" s="28">
        <f>SUM(Tabla1[[#This Row],[Dia 1]:[Dia 30]])</f>
        <v>5.5</v>
      </c>
      <c r="L42" s="33"/>
      <c r="M42" s="38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39"/>
      <c r="AK42" s="15"/>
      <c r="AL42" s="15">
        <v>1.5</v>
      </c>
      <c r="AM42" s="15">
        <v>4</v>
      </c>
      <c r="AN42" s="15"/>
      <c r="AO42" s="15"/>
    </row>
    <row r="43" spans="1:41">
      <c r="A43" s="11">
        <v>40</v>
      </c>
      <c r="B43" s="11" t="s">
        <v>44</v>
      </c>
      <c r="C43" s="21" t="s">
        <v>139</v>
      </c>
      <c r="D43" s="21" t="s">
        <v>141</v>
      </c>
      <c r="E43" s="20"/>
      <c r="F43" s="20"/>
      <c r="G43" s="20"/>
      <c r="H43" s="20"/>
      <c r="I43" s="20"/>
      <c r="J43" s="20"/>
      <c r="K43" s="28">
        <f>SUM(Tabla1[[#This Row],[Dia 1]:[Dia 30]])</f>
        <v>4.5</v>
      </c>
      <c r="L43" s="33"/>
      <c r="M43" s="38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39"/>
      <c r="AK43" s="15"/>
      <c r="AL43" s="15"/>
      <c r="AM43" s="15">
        <v>4.5</v>
      </c>
      <c r="AN43" s="15"/>
      <c r="AO43" s="15"/>
    </row>
    <row r="44" spans="1:41">
      <c r="A44" s="11">
        <v>41</v>
      </c>
      <c r="B44" s="11" t="s">
        <v>44</v>
      </c>
      <c r="C44" s="21" t="s">
        <v>139</v>
      </c>
      <c r="D44" s="21" t="s">
        <v>142</v>
      </c>
      <c r="E44" s="20"/>
      <c r="F44" s="20"/>
      <c r="G44" s="20"/>
      <c r="H44" s="20"/>
      <c r="I44" s="20"/>
      <c r="J44" s="20"/>
      <c r="K44" s="28">
        <f>SUM(Tabla1[[#This Row],[Dia 1]:[Dia 30]])</f>
        <v>1</v>
      </c>
      <c r="L44" s="33"/>
      <c r="M44" s="38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39"/>
      <c r="AK44" s="15"/>
      <c r="AL44" s="15"/>
      <c r="AM44" s="15"/>
      <c r="AN44" s="15">
        <v>1</v>
      </c>
      <c r="AO44" s="15"/>
    </row>
    <row r="45" spans="1:41">
      <c r="A45" s="11">
        <v>42</v>
      </c>
      <c r="B45" s="11" t="s">
        <v>44</v>
      </c>
      <c r="C45" s="21" t="s">
        <v>143</v>
      </c>
      <c r="D45" s="21" t="s">
        <v>96</v>
      </c>
      <c r="E45" s="20"/>
      <c r="F45" s="20"/>
      <c r="G45" s="20"/>
      <c r="H45" s="20"/>
      <c r="I45" s="20"/>
      <c r="J45" s="20"/>
      <c r="K45" s="28">
        <f>SUM(Tabla1[[#This Row],[Dia 1]:[Dia 30]])</f>
        <v>1</v>
      </c>
      <c r="L45" s="33"/>
      <c r="M45" s="38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39"/>
      <c r="AK45" s="15"/>
      <c r="AL45" s="15"/>
      <c r="AM45" s="15"/>
      <c r="AN45" s="15">
        <v>1</v>
      </c>
      <c r="AO45" s="15"/>
    </row>
    <row r="46" spans="1:41">
      <c r="A46" s="11">
        <v>43</v>
      </c>
      <c r="B46" s="11" t="s">
        <v>44</v>
      </c>
      <c r="C46" s="21" t="s">
        <v>143</v>
      </c>
      <c r="D46" s="21" t="s">
        <v>144</v>
      </c>
      <c r="E46" s="20"/>
      <c r="F46" s="20"/>
      <c r="G46" s="20"/>
      <c r="H46" s="20"/>
      <c r="I46" s="20"/>
      <c r="J46" s="20"/>
      <c r="K46" s="28">
        <f>SUM(Tabla1[[#This Row],[Dia 1]:[Dia 30]])</f>
        <v>2</v>
      </c>
      <c r="L46" s="33"/>
      <c r="M46" s="38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39"/>
      <c r="AK46" s="15"/>
      <c r="AL46" s="15"/>
      <c r="AM46" s="15"/>
      <c r="AN46" s="15">
        <v>2</v>
      </c>
      <c r="AO46" s="15"/>
    </row>
    <row r="47" spans="1:41">
      <c r="A47" s="11">
        <v>44</v>
      </c>
      <c r="B47" s="11" t="s">
        <v>44</v>
      </c>
      <c r="C47" s="21" t="s">
        <v>143</v>
      </c>
      <c r="D47" s="21" t="s">
        <v>132</v>
      </c>
      <c r="E47" s="20"/>
      <c r="F47" s="20"/>
      <c r="G47" s="20"/>
      <c r="H47" s="20"/>
      <c r="I47" s="20"/>
      <c r="J47" s="20"/>
      <c r="K47" s="28">
        <f>SUM(Tabla1[[#This Row],[Dia 1]:[Dia 30]])</f>
        <v>2</v>
      </c>
      <c r="L47" s="33"/>
      <c r="M47" s="38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39"/>
      <c r="AK47" s="15"/>
      <c r="AL47" s="15"/>
      <c r="AM47" s="15"/>
      <c r="AN47" s="15">
        <v>2</v>
      </c>
      <c r="AO47" s="15"/>
    </row>
    <row r="48" spans="1:41">
      <c r="A48" s="11">
        <v>45</v>
      </c>
      <c r="B48" s="11" t="s">
        <v>44</v>
      </c>
      <c r="C48" s="21" t="s">
        <v>145</v>
      </c>
      <c r="D48" s="21" t="s">
        <v>146</v>
      </c>
      <c r="E48" s="20" t="s">
        <v>147</v>
      </c>
      <c r="F48" s="20"/>
      <c r="G48" s="20"/>
      <c r="H48" s="20"/>
      <c r="I48" s="20"/>
      <c r="J48" s="20"/>
      <c r="K48" s="28">
        <f>SUM(Tabla1[[#This Row],[Dia 1]:[Dia 30]])</f>
        <v>45</v>
      </c>
      <c r="L48" s="33"/>
      <c r="M48" s="38"/>
      <c r="N48" s="14"/>
      <c r="O48" s="14"/>
      <c r="P48" s="14"/>
      <c r="Q48" s="14"/>
      <c r="R48" s="14"/>
      <c r="S48" s="14">
        <v>3</v>
      </c>
      <c r="T48" s="14">
        <v>3</v>
      </c>
      <c r="U48" s="14">
        <v>3</v>
      </c>
      <c r="V48" s="14">
        <v>3</v>
      </c>
      <c r="W48" s="14">
        <v>3</v>
      </c>
      <c r="X48" s="14">
        <v>3</v>
      </c>
      <c r="Y48" s="14">
        <v>3</v>
      </c>
      <c r="Z48" s="14">
        <v>3</v>
      </c>
      <c r="AA48" s="14">
        <v>3</v>
      </c>
      <c r="AB48" s="14">
        <v>3</v>
      </c>
      <c r="AC48" s="14">
        <v>3</v>
      </c>
      <c r="AD48" s="14">
        <v>3</v>
      </c>
      <c r="AE48" s="14">
        <v>3</v>
      </c>
      <c r="AF48" s="14">
        <v>3</v>
      </c>
      <c r="AG48" s="14">
        <v>3</v>
      </c>
      <c r="AH48" s="14"/>
      <c r="AI48" s="14"/>
      <c r="AJ48" s="39"/>
      <c r="AK48" s="16"/>
      <c r="AL48" s="16"/>
      <c r="AM48" s="16"/>
      <c r="AN48" s="16"/>
      <c r="AO48" s="16"/>
    </row>
    <row r="49" spans="1:41">
      <c r="A49" s="11">
        <v>46</v>
      </c>
      <c r="B49" s="11" t="s">
        <v>44</v>
      </c>
      <c r="C49" s="11" t="s">
        <v>148</v>
      </c>
      <c r="D49" s="11" t="s">
        <v>96</v>
      </c>
      <c r="E49" s="20"/>
      <c r="F49" s="20"/>
      <c r="G49" s="20"/>
      <c r="H49" s="20"/>
      <c r="I49" s="20"/>
      <c r="J49" s="20"/>
      <c r="K49" s="28">
        <f>SUM(Tabla1[[#This Row],[Dia 1]:[Dia 30]])</f>
        <v>1</v>
      </c>
      <c r="L49" s="33"/>
      <c r="M49" s="38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39"/>
      <c r="AK49" s="16"/>
      <c r="AL49" s="16"/>
      <c r="AM49" s="16"/>
      <c r="AN49" s="15">
        <v>1</v>
      </c>
      <c r="AO49" s="15"/>
    </row>
    <row r="50" spans="1:41">
      <c r="A50" s="11">
        <v>47</v>
      </c>
      <c r="B50" s="11" t="s">
        <v>44</v>
      </c>
      <c r="C50" s="11" t="s">
        <v>148</v>
      </c>
      <c r="D50" s="11" t="s">
        <v>149</v>
      </c>
      <c r="E50" s="20"/>
      <c r="F50" s="20"/>
      <c r="G50" s="20"/>
      <c r="H50" s="20"/>
      <c r="I50" s="20"/>
      <c r="J50" s="20"/>
      <c r="K50" s="28">
        <f>SUM(Tabla1[[#This Row],[Dia 1]:[Dia 30]])</f>
        <v>1.5</v>
      </c>
      <c r="L50" s="33"/>
      <c r="M50" s="38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39"/>
      <c r="AK50" s="16"/>
      <c r="AL50" s="16"/>
      <c r="AM50" s="16"/>
      <c r="AN50" s="15">
        <v>1.5</v>
      </c>
      <c r="AO50" s="15"/>
    </row>
    <row r="51" spans="1:41">
      <c r="A51" s="11">
        <v>48</v>
      </c>
      <c r="B51" s="21" t="s">
        <v>44</v>
      </c>
      <c r="C51" s="11" t="s">
        <v>148</v>
      </c>
      <c r="D51" s="11" t="s">
        <v>150</v>
      </c>
      <c r="E51" s="20"/>
      <c r="F51" s="20"/>
      <c r="G51" s="20"/>
      <c r="H51" s="20"/>
      <c r="I51" s="20"/>
      <c r="J51" s="20"/>
      <c r="K51" s="28">
        <f>SUM(Tabla1[[#This Row],[Dia 1]:[Dia 30]])</f>
        <v>2</v>
      </c>
      <c r="L51" s="33"/>
      <c r="M51" s="38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39"/>
      <c r="AK51" s="16"/>
      <c r="AL51" s="16"/>
      <c r="AM51" s="16"/>
      <c r="AN51" s="15"/>
      <c r="AO51" s="15">
        <v>2</v>
      </c>
    </row>
    <row r="52" spans="1:41">
      <c r="A52" s="11">
        <v>49</v>
      </c>
      <c r="B52" s="21" t="s">
        <v>44</v>
      </c>
      <c r="C52" s="11" t="s">
        <v>148</v>
      </c>
      <c r="D52" s="11" t="s">
        <v>151</v>
      </c>
      <c r="E52" s="20"/>
      <c r="F52" s="20"/>
      <c r="G52" s="20"/>
      <c r="H52" s="20"/>
      <c r="I52" s="20"/>
      <c r="J52" s="20"/>
      <c r="K52" s="28">
        <f>SUM(Tabla1[[#This Row],[Dia 1]:[Dia 30]])</f>
        <v>3</v>
      </c>
      <c r="L52" s="33"/>
      <c r="M52" s="38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39"/>
      <c r="AK52" s="16"/>
      <c r="AL52" s="16"/>
      <c r="AM52" s="16"/>
      <c r="AN52" s="15"/>
      <c r="AO52" s="15">
        <v>3</v>
      </c>
    </row>
    <row r="53" spans="1:41">
      <c r="A53" s="11">
        <v>50</v>
      </c>
      <c r="B53" s="21"/>
      <c r="C53" s="11"/>
      <c r="D53" s="11"/>
      <c r="E53" s="20"/>
      <c r="F53" s="20"/>
      <c r="G53" s="20"/>
      <c r="H53" s="20"/>
      <c r="I53" s="20"/>
      <c r="J53" s="20"/>
      <c r="K53" s="28">
        <f>SUM(Tabla1[[#This Row],[Dia 1]:[Dia 30]])</f>
        <v>0</v>
      </c>
      <c r="L53" s="33"/>
      <c r="M53" s="38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39"/>
      <c r="AK53" s="16"/>
      <c r="AL53" s="16"/>
      <c r="AM53" s="16"/>
      <c r="AN53" s="16"/>
      <c r="AO53" s="16"/>
    </row>
    <row r="54" spans="1:41">
      <c r="A54" s="11">
        <v>51</v>
      </c>
      <c r="B54" s="21"/>
      <c r="C54" s="11"/>
      <c r="D54" s="11"/>
      <c r="E54" s="20"/>
      <c r="F54" s="20"/>
      <c r="G54" s="20"/>
      <c r="H54" s="20"/>
      <c r="I54" s="20"/>
      <c r="J54" s="20"/>
      <c r="K54" s="28">
        <f>SUM(Tabla1[[#This Row],[Dia 1]:[Dia 30]])</f>
        <v>0</v>
      </c>
      <c r="L54" s="33"/>
      <c r="M54" s="38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39"/>
      <c r="AK54" s="16"/>
      <c r="AL54" s="16"/>
      <c r="AM54" s="16"/>
      <c r="AN54" s="16"/>
      <c r="AO54" s="16"/>
    </row>
    <row r="55" spans="1:41">
      <c r="A55" s="11">
        <v>52</v>
      </c>
      <c r="B55" s="21"/>
      <c r="C55" s="11"/>
      <c r="D55" s="11"/>
      <c r="E55" s="20"/>
      <c r="F55" s="20"/>
      <c r="G55" s="20"/>
      <c r="H55" s="20"/>
      <c r="I55" s="20"/>
      <c r="J55" s="20"/>
      <c r="K55" s="28">
        <f>SUM(Tabla1[[#This Row],[Dia 1]:[Dia 30]])</f>
        <v>0</v>
      </c>
      <c r="L55" s="33"/>
      <c r="M55" s="38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39"/>
      <c r="AK55" s="16"/>
      <c r="AL55" s="16"/>
      <c r="AM55" s="16"/>
      <c r="AN55" s="16"/>
      <c r="AO55" s="16"/>
    </row>
    <row r="56" spans="1:41">
      <c r="A56" s="21"/>
      <c r="B56" s="21"/>
      <c r="C56" s="21"/>
      <c r="D56" s="21"/>
      <c r="E56" s="20"/>
      <c r="F56" s="20"/>
      <c r="G56" s="20"/>
      <c r="H56" s="20"/>
      <c r="I56" s="20"/>
      <c r="J56" s="25" t="s">
        <v>152</v>
      </c>
      <c r="K56" s="30">
        <f>SUM(K4:K55)</f>
        <v>248.5</v>
      </c>
      <c r="L56" s="35">
        <f>SUBTOTAL(109,Tabla1[Dia 1])</f>
        <v>5.5</v>
      </c>
      <c r="M56" s="43">
        <f>SUBTOTAL(109,Tabla1[Dia 2])</f>
        <v>8.5</v>
      </c>
      <c r="N56" s="44">
        <f>SUBTOTAL(109,Tabla1[Dia 3])</f>
        <v>8.5</v>
      </c>
      <c r="O56" s="44">
        <f>SUBTOTAL(109,Tabla1[Dia 4])</f>
        <v>8.5</v>
      </c>
      <c r="P56" s="44">
        <f>SUBTOTAL(109,Tabla1[Dia 5])</f>
        <v>8.5</v>
      </c>
      <c r="Q56" s="44">
        <f>SUBTOTAL(109,Tabla1[Dia 6])</f>
        <v>8.5</v>
      </c>
      <c r="R56" s="44">
        <f>SUBTOTAL(109,Tabla1[Dia 7])</f>
        <v>8.5</v>
      </c>
      <c r="S56" s="44">
        <f>SUBTOTAL(109,Tabla1[Dia 8])</f>
        <v>8.5</v>
      </c>
      <c r="T56" s="44">
        <f>SUBTOTAL(109,Tabla1[Dia 9])</f>
        <v>8.5</v>
      </c>
      <c r="U56" s="44">
        <f>SUBTOTAL(109,Tabla1[Dia 10])</f>
        <v>8.5</v>
      </c>
      <c r="V56" s="44">
        <f>SUBTOTAL(109,Tabla1[Dia 11])</f>
        <v>8.5</v>
      </c>
      <c r="W56" s="44">
        <f>SUBTOTAL(109,Tabla1[Dia 12])</f>
        <v>8.5</v>
      </c>
      <c r="X56" s="44">
        <f>SUBTOTAL(109,Tabla1[Dia 13])</f>
        <v>8.5</v>
      </c>
      <c r="Y56" s="44">
        <f>SUBTOTAL(109,Tabla1[Dia 14])</f>
        <v>8.5</v>
      </c>
      <c r="Z56" s="44">
        <f>SUBTOTAL(109,Tabla1[Dia 15])</f>
        <v>8.5</v>
      </c>
      <c r="AA56" s="44">
        <f>SUBTOTAL(109,Tabla1[Dia 16])</f>
        <v>8.5</v>
      </c>
      <c r="AB56" s="44">
        <f>SUBTOTAL(109,Tabla1[Dia 17])</f>
        <v>8.5</v>
      </c>
      <c r="AC56" s="44">
        <f>SUBTOTAL(109,Tabla1[Dia 18])</f>
        <v>8.5</v>
      </c>
      <c r="AD56" s="44">
        <f>SUBTOTAL(109,Tabla1[Dia 19])</f>
        <v>8.5</v>
      </c>
      <c r="AE56" s="44">
        <f>SUBTOTAL(109,Tabla1[Dia 20])</f>
        <v>8.5</v>
      </c>
      <c r="AF56" s="44">
        <f>SUBTOTAL(109,Tabla1[Dia 21])</f>
        <v>8.5</v>
      </c>
      <c r="AG56" s="44">
        <f>SUBTOTAL(109,Tabla1[Dia 22])</f>
        <v>8.5</v>
      </c>
      <c r="AH56" s="44">
        <f>SUBTOTAL(109,Tabla1[Dia 23])</f>
        <v>8.5</v>
      </c>
      <c r="AI56" s="44">
        <f>SUBTOTAL(109,Tabla1[Dia 24])</f>
        <v>8.5</v>
      </c>
      <c r="AJ56" s="45">
        <f>SUBTOTAL(109,Tabla1[Dia 25])</f>
        <v>8.5</v>
      </c>
      <c r="AK56" s="26">
        <f>SUBTOTAL(109,Tabla1[Dia 26])</f>
        <v>8.5</v>
      </c>
      <c r="AL56" s="26">
        <f>SUBTOTAL(109,Tabla1[Dia 27])</f>
        <v>8.5</v>
      </c>
      <c r="AM56" s="26">
        <f>SUBTOTAL(109,Tabla1[Dia 28])</f>
        <v>8.5</v>
      </c>
      <c r="AN56" s="26">
        <f>SUBTOTAL(109,Tabla1[Dia 29])</f>
        <v>8.5</v>
      </c>
      <c r="AO56" s="26">
        <f>SUBTOTAL(109,Tabla1[Dia 30])</f>
        <v>5</v>
      </c>
    </row>
    <row r="57" spans="1:41">
      <c r="C57" t="s">
        <v>153</v>
      </c>
      <c r="J57" s="5" t="s">
        <v>154</v>
      </c>
      <c r="K57" s="6">
        <f>K56/8.5</f>
        <v>29.235294117647058</v>
      </c>
    </row>
    <row r="58" spans="1:41">
      <c r="C58">
        <v>5</v>
      </c>
    </row>
  </sheetData>
  <mergeCells count="2">
    <mergeCell ref="M2:AJ2"/>
    <mergeCell ref="AK2:AO2"/>
  </mergeCells>
  <phoneticPr fontId="3" type="noConversion"/>
  <dataValidations count="1">
    <dataValidation type="list" allowBlank="1" showInputMessage="1" showErrorMessage="1" sqref="C55 C52 C4:C28">
      <formula1>Modulos</formula1>
    </dataValidation>
  </dataValidations>
  <hyperlinks>
    <hyperlink ref="H4" r:id="rId1"/>
    <hyperlink ref="I4" r:id="rId2"/>
    <hyperlink ref="H31" r:id="rId3"/>
    <hyperlink ref="H30" r:id="rId4"/>
    <hyperlink ref="E35" r:id="rId5"/>
    <hyperlink ref="E36" r:id="rId6"/>
    <hyperlink ref="E33" r:id="rId7"/>
    <hyperlink ref="E34" r:id="rId8"/>
    <hyperlink ref="H22" r:id="rId9"/>
    <hyperlink ref="E31" r:id="rId10"/>
    <hyperlink ref="F23" r:id="rId11"/>
    <hyperlink ref="E23" r:id="rId12"/>
    <hyperlink ref="F24" r:id="rId13"/>
    <hyperlink ref="H24" r:id="rId14"/>
    <hyperlink ref="H25" r:id="rId15"/>
    <hyperlink ref="H26:H29" r:id="rId16" display="https://choucairtesting.sharepoint.com/sites/Marketplace/metodologia/agilismo/SitePages/Generalidades.aspx"/>
    <hyperlink ref="E30" r:id="rId17" location="section-0"/>
    <hyperlink ref="G25" r:id="rId18"/>
    <hyperlink ref="E32" r:id="rId19"/>
    <hyperlink ref="F26" r:id="rId20"/>
    <hyperlink ref="F27" r:id="rId21"/>
    <hyperlink ref="F22" r:id="rId22"/>
    <hyperlink ref="H6" r:id="rId23"/>
    <hyperlink ref="H7" r:id="rId24"/>
    <hyperlink ref="H8" r:id="rId25" location=":~:text=Software%20quality%20is%20defined%20as,defect%20management%20and%20quality%20attributes."/>
    <hyperlink ref="I7" r:id="rId26"/>
    <hyperlink ref="H9" r:id="rId27"/>
    <hyperlink ref="H10" r:id="rId28"/>
    <hyperlink ref="I11" r:id="rId29"/>
    <hyperlink ref="H11" r:id="rId30"/>
    <hyperlink ref="J11" r:id="rId31"/>
    <hyperlink ref="H12" r:id="rId32"/>
    <hyperlink ref="I12" r:id="rId33" location="3"/>
    <hyperlink ref="I13" r:id="rId34"/>
    <hyperlink ref="I14" r:id="rId35"/>
    <hyperlink ref="H15" r:id="rId36"/>
    <hyperlink ref="H16" r:id="rId37"/>
    <hyperlink ref="H17" r:id="rId38"/>
    <hyperlink ref="H18" r:id="rId39"/>
    <hyperlink ref="H19" r:id="rId40" location=":~:text=Risk%20is%20the%20probability%20of,the%20start%20of%20the%20project."/>
    <hyperlink ref="I19" r:id="rId41"/>
    <hyperlink ref="J19" r:id="rId42"/>
    <hyperlink ref="H5" r:id="rId43"/>
    <hyperlink ref="F5" r:id="rId44"/>
    <hyperlink ref="H13" r:id="rId45"/>
    <hyperlink ref="H14" r:id="rId46"/>
    <hyperlink ref="H20" r:id="rId47"/>
    <hyperlink ref="H21" r:id="rId48"/>
    <hyperlink ref="H26" r:id="rId49"/>
    <hyperlink ref="H27" r:id="rId50"/>
    <hyperlink ref="H28" r:id="rId51"/>
    <hyperlink ref="H29" r:id="rId52"/>
    <hyperlink ref="I20" r:id="rId53"/>
    <hyperlink ref="I21" r:id="rId54"/>
    <hyperlink ref="J20" r:id="rId55"/>
  </hyperlinks>
  <pageMargins left="0.7" right="0.7" top="0.75" bottom="0.75" header="0.3" footer="0.3"/>
  <pageSetup orientation="portrait" r:id="rId56"/>
  <legacyDrawing r:id="rId57"/>
  <tableParts count="1">
    <tablePart r:id="rId5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Temario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Wilson Medina Núñez</dc:creator>
  <cp:keywords/>
  <dc:description/>
  <cp:lastModifiedBy>Carlos Julio Buitrago Ceballos</cp:lastModifiedBy>
  <cp:revision/>
  <dcterms:created xsi:type="dcterms:W3CDTF">2021-05-19T21:52:26Z</dcterms:created>
  <dcterms:modified xsi:type="dcterms:W3CDTF">2022-06-28T22:03:56Z</dcterms:modified>
  <cp:category/>
  <cp:contentStatus/>
</cp:coreProperties>
</file>