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ifl.TECHNAGON\1_Projekte\Klaro-Kleinkläranlage\doc\"/>
    </mc:Choice>
  </mc:AlternateContent>
  <bookViews>
    <workbookView xWindow="3413" yWindow="0" windowWidth="18252" windowHeight="8341" activeTab="2"/>
  </bookViews>
  <sheets>
    <sheet name="Anschlussdaten" sheetId="1" r:id="rId1"/>
    <sheet name="Worst-Case-Abschätzung" sheetId="2" r:id="rId2"/>
    <sheet name="Berechnung" sheetId="3" r:id="rId3"/>
  </sheets>
  <calcPr calcId="152511"/>
</workbook>
</file>

<file path=xl/calcChain.xml><?xml version="1.0" encoding="utf-8"?>
<calcChain xmlns="http://schemas.openxmlformats.org/spreadsheetml/2006/main">
  <c r="O16" i="3" l="1"/>
  <c r="S16" i="3"/>
  <c r="W16" i="3"/>
  <c r="AA16" i="3"/>
  <c r="C16" i="3"/>
  <c r="G64" i="3"/>
  <c r="AI64" i="3"/>
  <c r="AM63" i="3"/>
  <c r="AM64" i="3" s="1"/>
  <c r="AI63" i="3"/>
  <c r="AE63" i="3"/>
  <c r="AE64" i="3" s="1"/>
  <c r="AA63" i="3"/>
  <c r="AA64" i="3" s="1"/>
  <c r="W63" i="3"/>
  <c r="W64" i="3" s="1"/>
  <c r="S63" i="3"/>
  <c r="S64" i="3" s="1"/>
  <c r="O63" i="3"/>
  <c r="O64" i="3" s="1"/>
  <c r="K63" i="3"/>
  <c r="K64" i="3" s="1"/>
  <c r="G63" i="3"/>
  <c r="C63" i="3"/>
  <c r="C64" i="3" s="1"/>
  <c r="AM51" i="3"/>
  <c r="AM52" i="3" s="1"/>
  <c r="AI51" i="3"/>
  <c r="AI52" i="3" s="1"/>
  <c r="AE51" i="3"/>
  <c r="AE52" i="3" s="1"/>
  <c r="AA51" i="3"/>
  <c r="AA52" i="3" s="1"/>
  <c r="W51" i="3"/>
  <c r="W52" i="3" s="1"/>
  <c r="S51" i="3"/>
  <c r="S52" i="3" s="1"/>
  <c r="O51" i="3"/>
  <c r="O52" i="3" s="1"/>
  <c r="K51" i="3"/>
  <c r="K52" i="3" s="1"/>
  <c r="G51" i="3"/>
  <c r="G52" i="3" s="1"/>
  <c r="C51" i="3"/>
  <c r="C52" i="3" s="1"/>
  <c r="G27" i="3" l="1"/>
  <c r="G28" i="3" s="1"/>
  <c r="K27" i="3"/>
  <c r="K28" i="3" s="1"/>
  <c r="O27" i="3"/>
  <c r="O28" i="3" s="1"/>
  <c r="S27" i="3"/>
  <c r="S28" i="3" s="1"/>
  <c r="W27" i="3"/>
  <c r="W28" i="3" s="1"/>
  <c r="AA27" i="3"/>
  <c r="AA28" i="3" s="1"/>
  <c r="AE27" i="3"/>
  <c r="AE28" i="3" s="1"/>
  <c r="AI27" i="3"/>
  <c r="AI28" i="3" s="1"/>
  <c r="AM27" i="3"/>
  <c r="AM28" i="3" s="1"/>
  <c r="C27" i="3"/>
  <c r="C28" i="3" s="1"/>
  <c r="G8" i="3"/>
  <c r="G9" i="3" s="1"/>
  <c r="K8" i="3"/>
  <c r="K9" i="3" s="1"/>
  <c r="O8" i="3"/>
  <c r="O9" i="3" s="1"/>
  <c r="S8" i="3"/>
  <c r="S9" i="3" s="1"/>
  <c r="W8" i="3"/>
  <c r="W9" i="3" s="1"/>
  <c r="AA8" i="3"/>
  <c r="AA9" i="3" s="1"/>
  <c r="C8" i="3"/>
  <c r="C9" i="3" s="1"/>
  <c r="K15" i="3" l="1"/>
  <c r="K16" i="3" s="1"/>
  <c r="G15" i="3"/>
  <c r="G16" i="3" s="1"/>
  <c r="K37" i="3"/>
  <c r="K38" i="3" s="1"/>
  <c r="O37" i="3"/>
  <c r="O38" i="3" s="1"/>
  <c r="S37" i="3"/>
  <c r="S38" i="3" s="1"/>
  <c r="W37" i="3"/>
  <c r="W38" i="3" s="1"/>
  <c r="AA37" i="3"/>
  <c r="AA38" i="3" s="1"/>
  <c r="AE37" i="3"/>
  <c r="AE38" i="3" s="1"/>
  <c r="AI37" i="3"/>
  <c r="AI38" i="3" s="1"/>
  <c r="AM37" i="3"/>
  <c r="AM38" i="3" s="1"/>
  <c r="G37" i="3"/>
  <c r="G38" i="3" s="1"/>
  <c r="C37" i="3"/>
  <c r="C38" i="3" s="1"/>
  <c r="N81" i="1"/>
  <c r="L81" i="1"/>
  <c r="J81" i="1"/>
  <c r="F81" i="1"/>
  <c r="L80" i="1"/>
  <c r="J80" i="1"/>
  <c r="F80" i="1"/>
  <c r="N79" i="1"/>
  <c r="L79" i="1"/>
  <c r="J79" i="1"/>
  <c r="F79" i="1"/>
  <c r="N78" i="1"/>
  <c r="L78" i="1"/>
  <c r="J78" i="1"/>
  <c r="F78" i="1"/>
  <c r="N77" i="1"/>
  <c r="L77" i="1"/>
  <c r="J77" i="1"/>
  <c r="F77" i="1"/>
  <c r="N76" i="1"/>
  <c r="L76" i="1"/>
  <c r="J76" i="1"/>
  <c r="F76" i="1"/>
  <c r="N75" i="1"/>
  <c r="L75" i="1"/>
  <c r="J75" i="1"/>
  <c r="F75" i="1"/>
  <c r="N74" i="1"/>
  <c r="L74" i="1"/>
  <c r="J74" i="1"/>
  <c r="F74" i="1"/>
  <c r="N73" i="1"/>
  <c r="L73" i="1"/>
  <c r="J73" i="1"/>
  <c r="F73" i="1"/>
  <c r="N72" i="1"/>
  <c r="L72" i="1"/>
  <c r="J72" i="1"/>
  <c r="F72" i="1"/>
  <c r="N71" i="1"/>
  <c r="L71" i="1"/>
  <c r="J71" i="1"/>
  <c r="F71" i="1"/>
  <c r="N70" i="1"/>
  <c r="L70" i="1"/>
  <c r="J70" i="1"/>
  <c r="F70" i="1"/>
  <c r="N69" i="1"/>
  <c r="L69" i="1"/>
  <c r="J69" i="1"/>
  <c r="F69" i="1"/>
  <c r="N68" i="1"/>
  <c r="L68" i="1"/>
  <c r="J68" i="1"/>
  <c r="F68" i="1"/>
  <c r="N67" i="1"/>
  <c r="L67" i="1"/>
  <c r="J67" i="1"/>
  <c r="F67" i="1"/>
  <c r="N66" i="1"/>
  <c r="L66" i="1"/>
  <c r="J66" i="1"/>
  <c r="F66" i="1"/>
  <c r="N65" i="1"/>
  <c r="L65" i="1"/>
  <c r="J65" i="1"/>
  <c r="F65" i="1"/>
  <c r="L64" i="1"/>
  <c r="J64" i="1"/>
  <c r="F64" i="1"/>
  <c r="N63" i="1"/>
  <c r="L63" i="1"/>
  <c r="J63" i="1"/>
  <c r="F63" i="1"/>
  <c r="L62" i="1"/>
  <c r="J62" i="1"/>
  <c r="F62" i="1"/>
  <c r="L61" i="1"/>
  <c r="J61" i="1"/>
  <c r="F61" i="1"/>
  <c r="N60" i="1"/>
  <c r="L60" i="1"/>
  <c r="J60" i="1"/>
  <c r="F60" i="1"/>
  <c r="N59" i="1"/>
  <c r="L59" i="1"/>
  <c r="J59" i="1"/>
  <c r="F59" i="1"/>
  <c r="N58" i="1"/>
  <c r="L58" i="1"/>
  <c r="J58" i="1"/>
  <c r="F58" i="1"/>
  <c r="N57" i="1"/>
  <c r="L57" i="1"/>
  <c r="J57" i="1"/>
  <c r="F57" i="1"/>
  <c r="L56" i="1"/>
  <c r="J56" i="1"/>
  <c r="F56" i="1"/>
  <c r="L55" i="1"/>
  <c r="J55" i="1"/>
  <c r="F55" i="1"/>
  <c r="L54" i="1"/>
  <c r="J54" i="1"/>
  <c r="F54" i="1"/>
  <c r="L53" i="1"/>
  <c r="J53" i="1"/>
  <c r="F53" i="1"/>
  <c r="L52" i="1"/>
  <c r="J52" i="1"/>
  <c r="F52" i="1"/>
  <c r="L51" i="1"/>
  <c r="J51" i="1"/>
  <c r="F51" i="1"/>
  <c r="N50" i="1"/>
  <c r="L50" i="1"/>
  <c r="J50" i="1"/>
  <c r="F50" i="1"/>
  <c r="L49" i="1"/>
  <c r="J49" i="1"/>
  <c r="F49" i="1"/>
  <c r="L48" i="1"/>
  <c r="J48" i="1"/>
  <c r="F48" i="1"/>
  <c r="L47" i="1"/>
  <c r="J47" i="1"/>
  <c r="F47" i="1"/>
  <c r="L46" i="1"/>
  <c r="J46" i="1"/>
  <c r="F46" i="1"/>
  <c r="C14" i="2" l="1"/>
  <c r="C15" i="2" s="1"/>
  <c r="D14" i="2"/>
  <c r="D15" i="2" s="1"/>
  <c r="E14" i="2"/>
  <c r="E15" i="2" s="1"/>
  <c r="F14" i="2"/>
  <c r="F15" i="2" s="1"/>
  <c r="G14" i="2"/>
  <c r="G15" i="2" s="1"/>
  <c r="H14" i="2"/>
  <c r="H15" i="2" s="1"/>
  <c r="I14" i="2"/>
  <c r="I15" i="2" s="1"/>
  <c r="J14" i="2"/>
  <c r="J15" i="2" s="1"/>
  <c r="K14" i="2"/>
  <c r="K15" i="2" s="1"/>
  <c r="B14" i="2"/>
  <c r="B15" i="2" s="1"/>
  <c r="C29" i="2"/>
  <c r="C30" i="2" s="1"/>
  <c r="D29" i="2"/>
  <c r="D30" i="2" s="1"/>
  <c r="E29" i="2"/>
  <c r="E30" i="2" s="1"/>
  <c r="F29" i="2"/>
  <c r="F30" i="2" s="1"/>
  <c r="G29" i="2"/>
  <c r="G30" i="2" s="1"/>
  <c r="H29" i="2"/>
  <c r="H30" i="2" s="1"/>
  <c r="I29" i="2"/>
  <c r="I30" i="2" s="1"/>
  <c r="J29" i="2"/>
  <c r="J30" i="2" s="1"/>
  <c r="K29" i="2"/>
  <c r="K30" i="2" s="1"/>
  <c r="B29" i="2"/>
  <c r="B30" i="2" s="1"/>
</calcChain>
</file>

<file path=xl/comments1.xml><?xml version="1.0" encoding="utf-8"?>
<comments xmlns="http://schemas.openxmlformats.org/spreadsheetml/2006/main">
  <authors>
    <author>DSC</author>
  </authors>
  <commentList>
    <comment ref="G8" authorId="0" shapeId="0">
      <text>
        <r>
          <rPr>
            <b/>
            <sz val="9"/>
            <color indexed="81"/>
            <rFont val="Tahoma"/>
            <family val="2"/>
          </rPr>
          <t>DSC:</t>
        </r>
        <r>
          <rPr>
            <sz val="9"/>
            <color indexed="81"/>
            <rFont val="Tahoma"/>
            <family val="2"/>
          </rPr>
          <t xml:space="preserve">
Es besteht die Möglichkeit 2 Pumpen gleichzeitig anzusteuern.</t>
        </r>
      </text>
    </comment>
    <comment ref="G14" authorId="0" shapeId="0">
      <text>
        <r>
          <rPr>
            <b/>
            <sz val="9"/>
            <color indexed="81"/>
            <rFont val="Tahoma"/>
            <family val="2"/>
          </rPr>
          <t>DSC:</t>
        </r>
        <r>
          <rPr>
            <sz val="9"/>
            <color indexed="81"/>
            <rFont val="Tahoma"/>
            <family val="2"/>
          </rPr>
          <t xml:space="preserve">
Gewünscht ist eine "kurzzeitige" Ansteuerung bis 1,5A. Grundsätzlich ist eine variable Stromeinstellung gewünscht. In wie weit ist es kostentechnisch möglich?
Besteht die Möglichkeit die Schrittmotoranschlüsse auch zur Ansteuerung von z.B. 24V DC Magnetventile zu nutzen? Das ist die Frage der Software und der Hardware?</t>
        </r>
      </text>
    </comment>
    <comment ref="Q18" authorId="0" shapeId="0">
      <text>
        <r>
          <rPr>
            <b/>
            <sz val="9"/>
            <color indexed="81"/>
            <rFont val="Tahoma"/>
            <family val="2"/>
          </rPr>
          <t>DSC:</t>
        </r>
        <r>
          <rPr>
            <sz val="9"/>
            <color indexed="81"/>
            <rFont val="Tahoma"/>
            <family val="2"/>
          </rPr>
          <t xml:space="preserve">
</t>
        </r>
        <r>
          <rPr>
            <sz val="10"/>
            <color indexed="81"/>
            <rFont val="Tahoma"/>
            <family val="2"/>
          </rPr>
          <t>Gewünscht!</t>
        </r>
      </text>
    </comment>
    <comment ref="D26" authorId="0" shapeId="0">
      <text>
        <r>
          <rPr>
            <b/>
            <sz val="9"/>
            <color indexed="81"/>
            <rFont val="Tahoma"/>
            <family val="2"/>
          </rPr>
          <t>DSC:</t>
        </r>
        <r>
          <rPr>
            <sz val="9"/>
            <color indexed="81"/>
            <rFont val="Tahoma"/>
            <family val="2"/>
          </rPr>
          <t xml:space="preserve">
</t>
        </r>
        <r>
          <rPr>
            <sz val="10"/>
            <color indexed="81"/>
            <rFont val="Tahoma"/>
            <family val="2"/>
          </rPr>
          <t>ABOX S300 fällt aus der Betrachtung raus, dafür kommt ABOX S180 theoretisch noch in Frage. Es ist geplant dieses UV-Modul, wenn überhaupt, mittels einer Pumpe separat über den Pumpenausgang der Steuerung zu betreiben und nicht zusammen über UV-Modulausgang der Steuerung.</t>
        </r>
        <r>
          <rPr>
            <sz val="9"/>
            <color indexed="81"/>
            <rFont val="Tahoma"/>
            <family val="2"/>
          </rPr>
          <t xml:space="preserve">
</t>
        </r>
      </text>
    </comment>
    <comment ref="U32" authorId="0" shapeId="0">
      <text>
        <r>
          <rPr>
            <b/>
            <sz val="9"/>
            <color indexed="81"/>
            <rFont val="Tahoma"/>
            <family val="2"/>
          </rPr>
          <t>DSC:</t>
        </r>
        <r>
          <rPr>
            <sz val="9"/>
            <color indexed="81"/>
            <rFont val="Tahoma"/>
            <family val="2"/>
          </rPr>
          <t xml:space="preserve">
</t>
        </r>
        <r>
          <rPr>
            <sz val="10"/>
            <color indexed="81"/>
            <rFont val="Tahoma"/>
            <family val="2"/>
          </rPr>
          <t xml:space="preserve">Bei den Schränken mit KDT3.140 als Verdichter werden 2x Filterlüfter Sarel 87605 verbaut.
</t>
        </r>
      </text>
    </comment>
    <comment ref="V32" authorId="0" shapeId="0">
      <text>
        <r>
          <rPr>
            <b/>
            <sz val="9"/>
            <color indexed="81"/>
            <rFont val="Tahoma"/>
            <family val="2"/>
          </rPr>
          <t>DSC:</t>
        </r>
        <r>
          <rPr>
            <sz val="9"/>
            <color indexed="81"/>
            <rFont val="Tahoma"/>
            <family val="2"/>
          </rPr>
          <t xml:space="preserve">
</t>
        </r>
        <r>
          <rPr>
            <sz val="11"/>
            <color indexed="81"/>
            <rFont val="Tahoma"/>
            <family val="2"/>
          </rPr>
          <t>Im Unterschied zu den kleineren Filterlüfter von Ritall besitzt der EC Filterlüfter eine interne Umwandlung auf Gleichspannung somit bleibt die Leistungsaufnahme gleich.</t>
        </r>
      </text>
    </comment>
    <comment ref="U35" authorId="0" shapeId="0">
      <text>
        <r>
          <rPr>
            <b/>
            <sz val="9"/>
            <color indexed="81"/>
            <rFont val="Tahoma"/>
            <family val="2"/>
          </rPr>
          <t>DSC:</t>
        </r>
        <r>
          <rPr>
            <sz val="9"/>
            <color indexed="81"/>
            <rFont val="Tahoma"/>
            <family val="2"/>
          </rPr>
          <t xml:space="preserve">
Wechselstromnetz 100-127V 60Hz z.B. Südamerika!
127V * 1,73 * 0,85A * 2 = 375W</t>
        </r>
      </text>
    </comment>
    <comment ref="T37" authorId="0" shapeId="0">
      <text>
        <r>
          <rPr>
            <b/>
            <sz val="9"/>
            <color indexed="81"/>
            <rFont val="Tahoma"/>
            <family val="2"/>
          </rPr>
          <t>DSC:</t>
        </r>
        <r>
          <rPr>
            <sz val="9"/>
            <color indexed="81"/>
            <rFont val="Tahoma"/>
            <family val="2"/>
          </rPr>
          <t xml:space="preserve">
</t>
        </r>
        <r>
          <rPr>
            <sz val="10"/>
            <color indexed="81"/>
            <rFont val="Tahoma"/>
            <family val="2"/>
          </rPr>
          <t>Bei den Schränken mit DT4.16 als Verdichter werden 2x Filterlüfter AD1224HB-Y51 verbaut.</t>
        </r>
      </text>
    </comment>
  </commentList>
</comments>
</file>

<file path=xl/comments2.xml><?xml version="1.0" encoding="utf-8"?>
<comments xmlns="http://schemas.openxmlformats.org/spreadsheetml/2006/main">
  <authors>
    <author>Florian Windorfer</author>
    <author>DSC</author>
  </authors>
  <commentList>
    <comment ref="B10" authorId="0" shapeId="0">
      <text>
        <r>
          <rPr>
            <b/>
            <sz val="8"/>
            <color indexed="81"/>
            <rFont val="Tahoma"/>
            <family val="2"/>
          </rPr>
          <t>Florian Windorfer:
kurzfristig werden 1,5A benötigt -&gt; 36W</t>
        </r>
      </text>
    </comment>
    <comment ref="B23" authorId="1" shapeId="0">
      <text>
        <r>
          <rPr>
            <b/>
            <sz val="9"/>
            <color indexed="81"/>
            <rFont val="Tahoma"/>
            <family val="2"/>
          </rPr>
          <t>DSC:</t>
        </r>
        <r>
          <rPr>
            <sz val="9"/>
            <color indexed="81"/>
            <rFont val="Tahoma"/>
            <family val="2"/>
          </rPr>
          <t xml:space="preserve">
Bei großen Anlagen ab Verdichter DT4.25 wird der Verdichterausgang als Steuersignal zum Schalten eines Schützes benutzt "geringe Last"</t>
        </r>
      </text>
    </comment>
    <comment ref="B25" authorId="1" shapeId="0">
      <text>
        <r>
          <rPr>
            <b/>
            <sz val="9"/>
            <color indexed="81"/>
            <rFont val="Tahoma"/>
            <family val="2"/>
          </rPr>
          <t>DSC:</t>
        </r>
        <r>
          <rPr>
            <sz val="9"/>
            <color indexed="81"/>
            <rFont val="Tahoma"/>
            <family val="2"/>
          </rPr>
          <t xml:space="preserve">
230V Filterlüfter werden nur bei großen Anlagen ab Verdichter DT4.25 an die Steuerung angeschlossen</t>
        </r>
      </text>
    </comment>
    <comment ref="B29" authorId="1" shapeId="0">
      <text>
        <r>
          <rPr>
            <b/>
            <sz val="9"/>
            <color indexed="81"/>
            <rFont val="Tahoma"/>
            <family val="2"/>
          </rPr>
          <t>DSC:</t>
        </r>
        <r>
          <rPr>
            <sz val="9"/>
            <color indexed="81"/>
            <rFont val="Tahoma"/>
            <family val="2"/>
          </rPr>
          <t xml:space="preserve">
Grundsätzliches, der Verdichter soll mit einer Verzögerung dazu geschaltet werden beim Öffnen der Ventile und ausgeschaltet werden nach dem das Ventil geschlossen hat.
Bei den intermittierenden Phase soll nur der Verdichter laufen, das Ventil soll schließen wenn die intermittierenden Phase zu ende ist.
Wobei die Möglichkeit für KLARO bestehen soll das noch zu ändern oder anzupassen.
</t>
        </r>
      </text>
    </comment>
    <comment ref="B45" authorId="1" shapeId="0">
      <text>
        <r>
          <rPr>
            <b/>
            <sz val="9"/>
            <color indexed="81"/>
            <rFont val="Tahoma"/>
            <family val="2"/>
          </rPr>
          <t>DSC:</t>
        </r>
        <r>
          <rPr>
            <sz val="9"/>
            <color indexed="81"/>
            <rFont val="Tahoma"/>
            <family val="2"/>
          </rPr>
          <t xml:space="preserve">
Bei großen Anlagen ab Verdichter DT4.25 wird der Verdichterausgang als Steuersignal zum Schalten eines Schützes benutzt "geringe Last"</t>
        </r>
      </text>
    </comment>
    <comment ref="B48" authorId="1" shapeId="0">
      <text>
        <r>
          <rPr>
            <b/>
            <sz val="9"/>
            <color indexed="81"/>
            <rFont val="Tahoma"/>
            <family val="2"/>
          </rPr>
          <t>DSC:</t>
        </r>
        <r>
          <rPr>
            <sz val="9"/>
            <color indexed="81"/>
            <rFont val="Tahoma"/>
            <family val="2"/>
          </rPr>
          <t xml:space="preserve">
230V Filterlüfter werden nur bei großen Anlagen ab Verdichter DT4.25 an die Steuerung angeschlossen</t>
        </r>
      </text>
    </comment>
    <comment ref="B49" authorId="1" shapeId="0">
      <text>
        <r>
          <rPr>
            <b/>
            <sz val="9"/>
            <color indexed="81"/>
            <rFont val="Tahoma"/>
            <family val="2"/>
          </rPr>
          <t xml:space="preserve">DSC:
</t>
        </r>
        <r>
          <rPr>
            <sz val="9"/>
            <color indexed="81"/>
            <rFont val="Tahoma"/>
            <family val="2"/>
          </rPr>
          <t>230V Filterlüfter werden nur bei großen Anlagen ab Verdichter DT4.25 an die Steuerung angeschlossen</t>
        </r>
      </text>
    </comment>
    <comment ref="B53" authorId="1" shapeId="0">
      <text>
        <r>
          <rPr>
            <b/>
            <sz val="9"/>
            <color indexed="81"/>
            <rFont val="Tahoma"/>
            <family val="2"/>
          </rPr>
          <t>DSC:</t>
        </r>
        <r>
          <rPr>
            <sz val="9"/>
            <color indexed="81"/>
            <rFont val="Tahoma"/>
            <family val="2"/>
          </rPr>
          <t xml:space="preserve">
Grundsätzliches, der Verdichter soll mit einer Verzögerung dazu geschaltet werden beim Öffnen der Ventile und ausgeschaltet werden nach dem das Ventil geschlossen hat.
Bei den intermittierenden Phase soll nur der Verdichter laufen, das Ventil soll schließen wenn die intermittierenden Phase zu ende ist.
Wobei die Möglichkeit für KLARO bestehen soll das noch zu ändern oder anzupassen.
</t>
        </r>
      </text>
    </comment>
  </commentList>
</comments>
</file>

<file path=xl/sharedStrings.xml><?xml version="1.0" encoding="utf-8"?>
<sst xmlns="http://schemas.openxmlformats.org/spreadsheetml/2006/main" count="339" uniqueCount="219">
  <si>
    <t>Dosierschlauchpumpe</t>
  </si>
  <si>
    <t>Compact R</t>
  </si>
  <si>
    <t>Schrittmotoren</t>
  </si>
  <si>
    <t>LA 77.2502</t>
  </si>
  <si>
    <t>LA 72.3732</t>
  </si>
  <si>
    <t>Tauchpumpen</t>
  </si>
  <si>
    <t>Betriebsspannung [V]</t>
  </si>
  <si>
    <t>Leistungsaufnahme [W]</t>
  </si>
  <si>
    <t>Phasenstrom (Spitze) [A]</t>
  </si>
  <si>
    <t>Spannung [V]</t>
  </si>
  <si>
    <t>Grundfos 
Unilift CC7-A2</t>
  </si>
  <si>
    <t>Grundfos 
Unilift CC5-A1</t>
  </si>
  <si>
    <t>Homa 
Bully C140</t>
  </si>
  <si>
    <t>WILO 
Drain TM32/7</t>
  </si>
  <si>
    <t>Zehnder 
ZM 280</t>
  </si>
  <si>
    <t>Zehnder 
E-ZW 50</t>
  </si>
  <si>
    <t>Jung 
U3K</t>
  </si>
  <si>
    <t>DAB 
NOVA 180</t>
  </si>
  <si>
    <t>DAB 
NOVA 300</t>
  </si>
  <si>
    <t>AL-KO 
Drain 7000</t>
  </si>
  <si>
    <t>T.I.P. 
TVX 7000</t>
  </si>
  <si>
    <t>T.I.P 
DTX 7500</t>
  </si>
  <si>
    <t>Einhell 
GH-DP 3730</t>
  </si>
  <si>
    <t>DSP 9911-AH</t>
  </si>
  <si>
    <t>Concept 
2105 mcs</t>
  </si>
  <si>
    <t>Einbauleuchte</t>
  </si>
  <si>
    <t>IBL</t>
  </si>
  <si>
    <t>IBM</t>
  </si>
  <si>
    <t>IBS</t>
  </si>
  <si>
    <t>LED Dauer-/Blinkleuchten</t>
  </si>
  <si>
    <t>Blitzleuchten</t>
  </si>
  <si>
    <t>ISL</t>
  </si>
  <si>
    <t>ISM</t>
  </si>
  <si>
    <t>ISS</t>
  </si>
  <si>
    <t>LED Mehrfarbenleuchten</t>
  </si>
  <si>
    <t>IDL</t>
  </si>
  <si>
    <t>IDM</t>
  </si>
  <si>
    <t>IDS</t>
  </si>
  <si>
    <t>ITL</t>
  </si>
  <si>
    <t>ITM</t>
  </si>
  <si>
    <t>ITS</t>
  </si>
  <si>
    <t>Stromaufnahme [mA]</t>
  </si>
  <si>
    <t>UV-Lampe</t>
  </si>
  <si>
    <t>ABOX
S50</t>
  </si>
  <si>
    <t>Stromaufnahme [A]</t>
  </si>
  <si>
    <t>DT 4.10</t>
  </si>
  <si>
    <t>DT 4.16</t>
  </si>
  <si>
    <t>DT 4.8</t>
  </si>
  <si>
    <t>Pmax = 16W</t>
  </si>
  <si>
    <t>Pmax = 12W</t>
  </si>
  <si>
    <t>Pmax = 380W</t>
  </si>
  <si>
    <t>Pmax = 3,6W</t>
  </si>
  <si>
    <t>Ausgänge 230V</t>
  </si>
  <si>
    <t>Ausgänge 24V</t>
  </si>
  <si>
    <t>Schalt-
zustand 1</t>
  </si>
  <si>
    <t>Schalt-
zustand 2</t>
  </si>
  <si>
    <t>Schalt-
zustand 3</t>
  </si>
  <si>
    <t>Schalt-
zustand 4</t>
  </si>
  <si>
    <t>Schalt-
zustand 5</t>
  </si>
  <si>
    <t>Schalt-
zustand 6</t>
  </si>
  <si>
    <t>Schalt-
zustand 7</t>
  </si>
  <si>
    <t>Schalt-
zustand 8</t>
  </si>
  <si>
    <t>Schalt-
zustand 9</t>
  </si>
  <si>
    <t>Schalt-
zustand 10</t>
  </si>
  <si>
    <t>Summe Leistung 24V [W]</t>
  </si>
  <si>
    <t>Verdichter 1 [W]</t>
  </si>
  <si>
    <t>Verdichter 2 bzw. Tauchpumpe [W]</t>
  </si>
  <si>
    <t>UV-Modul [W]</t>
  </si>
  <si>
    <t>Kühllüfter 1 [W]</t>
  </si>
  <si>
    <t>Kühllüfter 2 [W]</t>
  </si>
  <si>
    <t>frei wählbarer Ausgang [W]</t>
  </si>
  <si>
    <t>Summenstrom 24V [A]</t>
  </si>
  <si>
    <t>Summe Leistung 230V [W]</t>
  </si>
  <si>
    <t>Summenstrom 230V [A]</t>
  </si>
  <si>
    <t>3237.100</t>
  </si>
  <si>
    <t>3238.100</t>
  </si>
  <si>
    <t>3237.124</t>
  </si>
  <si>
    <t>3238.124</t>
  </si>
  <si>
    <t>3239.124</t>
  </si>
  <si>
    <t>3239.100</t>
  </si>
  <si>
    <t>3241.124</t>
  </si>
  <si>
    <t>3240.124</t>
  </si>
  <si>
    <t>3240.100</t>
  </si>
  <si>
    <t>3243.100</t>
  </si>
  <si>
    <t>3244.100</t>
  </si>
  <si>
    <t>3245.500</t>
  </si>
  <si>
    <t>87903</t>
  </si>
  <si>
    <t>87895</t>
  </si>
  <si>
    <t>87904</t>
  </si>
  <si>
    <t>87905</t>
  </si>
  <si>
    <t>Pmax = 300W</t>
  </si>
  <si>
    <t>Pmax=13W</t>
  </si>
  <si>
    <t>Annahme</t>
  </si>
  <si>
    <t>Kühllüfter 230VAC</t>
  </si>
  <si>
    <t>Kühllüfter 24VDC</t>
  </si>
  <si>
    <t>Leistung [W]</t>
  </si>
  <si>
    <t>Typenschildangaben</t>
  </si>
  <si>
    <t>berechnet</t>
  </si>
  <si>
    <t>Maximalwert (Einschalten)</t>
  </si>
  <si>
    <t>Betriebswert</t>
  </si>
  <si>
    <t>Spikes</t>
  </si>
  <si>
    <t>Pos.</t>
  </si>
  <si>
    <t>Verdichtertyp</t>
  </si>
  <si>
    <t>Motortyp</t>
  </si>
  <si>
    <t>Nennleistung</t>
  </si>
  <si>
    <t>Nennstrom</t>
  </si>
  <si>
    <t>Messb.</t>
  </si>
  <si>
    <t>Teile</t>
  </si>
  <si>
    <t>Mess-R</t>
  </si>
  <si>
    <t>I - Max</t>
  </si>
  <si>
    <t>[W]</t>
  </si>
  <si>
    <t>[A]</t>
  </si>
  <si>
    <t>[V]</t>
  </si>
  <si>
    <t>[Ohm]</t>
  </si>
  <si>
    <t>WB 80 B4 STP</t>
  </si>
  <si>
    <t>WB 71 C4 STP</t>
  </si>
  <si>
    <t>WB 63 C2 STP</t>
  </si>
  <si>
    <t>DT 4.6</t>
  </si>
  <si>
    <t>WB 63 A2 STP</t>
  </si>
  <si>
    <t>DT 4.4</t>
  </si>
  <si>
    <t>LA 200</t>
  </si>
  <si>
    <t>LAM-200-A1157-P1-1411</t>
  </si>
  <si>
    <t>LA 120</t>
  </si>
  <si>
    <t>LA-120A-A1161-P1-1412</t>
  </si>
  <si>
    <t>LA 80</t>
  </si>
  <si>
    <t>LA-80B-A1141-P2-1413</t>
  </si>
  <si>
    <t>LA 60</t>
  </si>
  <si>
    <t>LA-60B-A1142-P1-1413</t>
  </si>
  <si>
    <t>Endwert ausserhalb des Messbereichs</t>
  </si>
  <si>
    <t>Spitzenströme</t>
  </si>
  <si>
    <t>Notiz: Der Verdichtertyp DT 4.4 und DT 4.6 haben den gleichen Motortyp, die unterscheiden sich lediglich in der Größe der Luftkammer.</t>
  </si>
  <si>
    <t xml:space="preserve">Unter der Pos. 5-9 und 11-12 wurden die Nennleistungen ausgebessert. Es wurde fälschlicherweise abgegebene Leistung aufgeschrieben.  </t>
  </si>
  <si>
    <t>Pmax = 550W</t>
  </si>
  <si>
    <t>Kläranlagensteuerung - Sammlung der Anschlussdaten</t>
  </si>
  <si>
    <t>Kläranlagensteuerung - Leistungsabschätzung (Worst-Case)</t>
  </si>
  <si>
    <t>Pumpe</t>
  </si>
  <si>
    <t>TPS50</t>
  </si>
  <si>
    <t>Pmax = 80W</t>
  </si>
  <si>
    <t>Verdichter- Anschluss Direkt</t>
  </si>
  <si>
    <t>Dosierpumpe 1 [W]</t>
  </si>
  <si>
    <t>Dosierpumpe 2 [W]</t>
  </si>
  <si>
    <t>Dosierpumpe 3 [W]</t>
  </si>
  <si>
    <t>Kühllüfter [W]</t>
  </si>
  <si>
    <t>Warnlampe [W]</t>
  </si>
  <si>
    <t>Schrittmotor 1 [W]</t>
  </si>
  <si>
    <t>Schrittmotor 2 [W]</t>
  </si>
  <si>
    <t>Schrittmotor 3 [W]</t>
  </si>
  <si>
    <t>Schrittmotor 4 [W]</t>
  </si>
  <si>
    <t>BASE</t>
  </si>
  <si>
    <t>SZ 20</t>
  </si>
  <si>
    <t>SZ 21</t>
  </si>
  <si>
    <t>SZ 22</t>
  </si>
  <si>
    <t>SZ 23</t>
  </si>
  <si>
    <t>SZ 24</t>
  </si>
  <si>
    <t>SZ 25</t>
  </si>
  <si>
    <t>SZ 26</t>
  </si>
  <si>
    <t>230V AC</t>
  </si>
  <si>
    <t>Verdichter 1</t>
  </si>
  <si>
    <t>Verdichter2/Tauchpumpe &gt;2A</t>
  </si>
  <si>
    <t>24V DC</t>
  </si>
  <si>
    <t>Ventil 1</t>
  </si>
  <si>
    <t>Ventil 2</t>
  </si>
  <si>
    <t>Ventil 3</t>
  </si>
  <si>
    <t>Ventil 4</t>
  </si>
  <si>
    <t>Ausgang frei wählbar bis 6W</t>
  </si>
  <si>
    <t>SZ 30</t>
  </si>
  <si>
    <t>SZ 31</t>
  </si>
  <si>
    <t>SZ 32</t>
  </si>
  <si>
    <t>SZ 33</t>
  </si>
  <si>
    <t>SZ 34</t>
  </si>
  <si>
    <t>SZ 35</t>
  </si>
  <si>
    <t>SZ 36</t>
  </si>
  <si>
    <t>SZ 37</t>
  </si>
  <si>
    <t>SZ 38</t>
  </si>
  <si>
    <t>SZ 39</t>
  </si>
  <si>
    <t>Verdichter2/Tauchpumpe &gt; 2A</t>
  </si>
  <si>
    <t>UV-Ausgang</t>
  </si>
  <si>
    <t>Kühllüfter 1</t>
  </si>
  <si>
    <t>Kühllüfter 2</t>
  </si>
  <si>
    <t>Ausgang frei wählbar</t>
  </si>
  <si>
    <t>Dosierpumpe 1</t>
  </si>
  <si>
    <t>Dosierpumpe 2</t>
  </si>
  <si>
    <t>Dosierpumpe 3</t>
  </si>
  <si>
    <t>Warnlampe</t>
  </si>
  <si>
    <t>Kühllüfter</t>
  </si>
  <si>
    <t xml:space="preserve"> </t>
  </si>
  <si>
    <t>Pmax=32W</t>
  </si>
  <si>
    <t>Pmax=36W</t>
  </si>
  <si>
    <t>Pmax=550W</t>
  </si>
  <si>
    <t>ABOX
S80</t>
  </si>
  <si>
    <t>ABOX
S180</t>
  </si>
  <si>
    <t>Pmax = 250W</t>
  </si>
  <si>
    <t>KA1238XA2BMT</t>
  </si>
  <si>
    <t>Sarel 87603</t>
  </si>
  <si>
    <t>Rittal 3243.100</t>
  </si>
  <si>
    <t>Rittal 3244.100</t>
  </si>
  <si>
    <t>Sarel 87605</t>
  </si>
  <si>
    <t>Rittal Eco Comfort SK 3245.500</t>
  </si>
  <si>
    <t>bei 50Hz</t>
  </si>
  <si>
    <t>bei 60Hz</t>
  </si>
  <si>
    <t>-</t>
  </si>
  <si>
    <t>Pmax=375W</t>
  </si>
  <si>
    <t>AD1224DB-Y51</t>
  </si>
  <si>
    <t>AD1224LB-Y51</t>
  </si>
  <si>
    <t>AD1224MB-Y51</t>
  </si>
  <si>
    <t xml:space="preserve">AD1224HB-Y51 </t>
  </si>
  <si>
    <t>AD1224UB-Y51</t>
  </si>
  <si>
    <t>Pmax=10,1W</t>
  </si>
  <si>
    <r>
      <rPr>
        <sz val="10"/>
        <color indexed="8"/>
        <rFont val="Arial"/>
        <family val="2"/>
      </rPr>
      <t>die tatsächlichen Werte</t>
    </r>
    <r>
      <rPr>
        <b/>
        <sz val="10"/>
        <color indexed="8"/>
        <rFont val="Arial"/>
        <family val="2"/>
      </rPr>
      <t>!</t>
    </r>
  </si>
  <si>
    <t>Resultat: Ipeak der 24V Spannung = 3,5A</t>
  </si>
  <si>
    <t>im statischen Betrieb: Istat = 2,5A</t>
  </si>
  <si>
    <t>Resultat: Ipeak der 24V Spannung = 1,75A</t>
  </si>
  <si>
    <t>im statischen Betrieb: Istat = 0,75A</t>
  </si>
  <si>
    <t>PREMIUM</t>
  </si>
  <si>
    <t>PLUS</t>
  </si>
  <si>
    <t>Summe Leistung</t>
  </si>
  <si>
    <t>Summe Strom</t>
  </si>
  <si>
    <t>Resultat: Ipeak der 24V Spannung = 2,8A</t>
  </si>
  <si>
    <t>im statischen Betrieb: Istat = 1,8A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</si>
</sst>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sz val="10"/>
      <color theme="1"/>
      <name val="Arial"/>
      <family val="2"/>
    </font>
    <font>
      <b/>
      <sz val="10"/>
      <color theme="1"/>
      <name val="Arial"/>
      <family val="2"/>
    </font>
    <font>
      <sz val="10"/>
      <color rgb="FFFF0000"/>
      <name val="Arial"/>
      <family val="2"/>
    </font>
    <font>
      <b/>
      <sz val="10"/>
      <color rgb="FFFF0000"/>
      <name val="Arial"/>
      <family val="2"/>
    </font>
    <font>
      <sz val="11"/>
      <color theme="1"/>
      <name val="Arial"/>
      <family val="2"/>
    </font>
    <font>
      <b/>
      <sz val="11"/>
      <color theme="1"/>
      <name val="Arial"/>
      <family val="2"/>
    </font>
    <font>
      <b/>
      <sz val="10"/>
      <name val="Arial"/>
      <family val="2"/>
    </font>
    <font>
      <sz val="10"/>
      <name val="Arial"/>
      <family val="2"/>
    </font>
    <font>
      <b/>
      <sz val="10"/>
      <color indexed="17"/>
      <name val="Arial"/>
      <family val="2"/>
    </font>
    <font>
      <sz val="11"/>
      <name val="Arial"/>
      <family val="2"/>
    </font>
    <font>
      <b/>
      <sz val="11"/>
      <color theme="1"/>
      <name val="Calibri"/>
      <family val="2"/>
      <scheme val="minor"/>
    </font>
    <font>
      <b/>
      <sz val="9"/>
      <color indexed="81"/>
      <name val="Tahoma"/>
      <family val="2"/>
    </font>
    <font>
      <sz val="9"/>
      <color indexed="81"/>
      <name val="Tahoma"/>
      <family val="2"/>
    </font>
    <font>
      <b/>
      <sz val="10"/>
      <color rgb="FF00B0F0"/>
      <name val="Arial"/>
      <family val="2"/>
    </font>
    <font>
      <b/>
      <sz val="11"/>
      <color rgb="FF00B0F0"/>
      <name val="Calibri"/>
      <family val="2"/>
      <scheme val="minor"/>
    </font>
    <font>
      <sz val="10"/>
      <color theme="1"/>
      <name val="Calibri"/>
      <family val="2"/>
      <scheme val="minor"/>
    </font>
    <font>
      <b/>
      <sz val="10"/>
      <color theme="1"/>
      <name val="Calibri"/>
      <family val="2"/>
      <scheme val="minor"/>
    </font>
    <font>
      <sz val="8"/>
      <name val="Arial"/>
      <family val="2"/>
    </font>
    <font>
      <sz val="10"/>
      <color indexed="8"/>
      <name val="Arial"/>
      <family val="2"/>
    </font>
    <font>
      <b/>
      <sz val="10"/>
      <color indexed="8"/>
      <name val="Arial"/>
      <family val="2"/>
    </font>
    <font>
      <b/>
      <sz val="11"/>
      <color rgb="FF00B0F0"/>
      <name val="Arial"/>
      <family val="2"/>
    </font>
    <font>
      <sz val="10"/>
      <color indexed="81"/>
      <name val="Tahoma"/>
      <family val="2"/>
    </font>
    <font>
      <sz val="11"/>
      <color indexed="81"/>
      <name val="Tahoma"/>
      <family val="2"/>
    </font>
    <font>
      <b/>
      <sz val="11"/>
      <color rgb="FFFF0000"/>
      <name val="Calibri"/>
      <family val="2"/>
      <scheme val="minor"/>
    </font>
    <font>
      <b/>
      <sz val="8"/>
      <color indexed="81"/>
      <name val="Tahoma"/>
      <family val="2"/>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47"/>
        <bgColor indexed="22"/>
      </patternFill>
    </fill>
    <fill>
      <patternFill patternType="solid">
        <fgColor rgb="FF00B0F0"/>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8"/>
      </left>
      <right style="thin">
        <color indexed="8"/>
      </right>
      <top/>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64"/>
      </bottom>
      <diagonal/>
    </border>
    <border>
      <left style="hair">
        <color indexed="8"/>
      </left>
      <right style="medium">
        <color indexed="8"/>
      </right>
      <top style="hair">
        <color indexed="8"/>
      </top>
      <bottom style="medium">
        <color indexed="8"/>
      </bottom>
      <diagonal/>
    </border>
    <border>
      <left style="medium">
        <color indexed="8"/>
      </left>
      <right/>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medium">
        <color indexed="8"/>
      </left>
      <right style="thin">
        <color indexed="8"/>
      </right>
      <top style="thin">
        <color indexed="64"/>
      </top>
      <bottom/>
      <diagonal/>
    </border>
    <border>
      <left style="medium">
        <color indexed="8"/>
      </left>
      <right style="medium">
        <color indexed="8"/>
      </right>
      <top style="thin">
        <color indexed="64"/>
      </top>
      <bottom/>
      <diagonal/>
    </border>
    <border>
      <left style="medium">
        <color indexed="8"/>
      </left>
      <right style="hair">
        <color indexed="8"/>
      </right>
      <top/>
      <bottom style="hair">
        <color indexed="8"/>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83">
    <xf numFmtId="0" fontId="0" fillId="0" borderId="0" xfId="0"/>
    <xf numFmtId="0" fontId="1" fillId="0" borderId="0" xfId="0" applyFont="1"/>
    <xf numFmtId="0" fontId="2" fillId="0" borderId="1" xfId="0" applyFont="1" applyBorder="1"/>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left" vertical="center"/>
    </xf>
    <xf numFmtId="0" fontId="3" fillId="0" borderId="0" xfId="0" applyFont="1"/>
    <xf numFmtId="0" fontId="4" fillId="0" borderId="0" xfId="0" applyFont="1"/>
    <xf numFmtId="0" fontId="5" fillId="0" borderId="0" xfId="0" applyFont="1"/>
    <xf numFmtId="0" fontId="2" fillId="0" borderId="1" xfId="0" applyFont="1" applyBorder="1" applyAlignment="1">
      <alignment vertical="center"/>
    </xf>
    <xf numFmtId="0" fontId="2" fillId="0" borderId="1" xfId="0" applyFont="1" applyFill="1" applyBorder="1"/>
    <xf numFmtId="49" fontId="1" fillId="0" borderId="0" xfId="0" applyNumberFormat="1" applyFont="1"/>
    <xf numFmtId="2" fontId="2" fillId="0" borderId="1" xfId="0" applyNumberFormat="1" applyFont="1" applyBorder="1"/>
    <xf numFmtId="0" fontId="1" fillId="2" borderId="1" xfId="0" applyFont="1" applyFill="1" applyBorder="1"/>
    <xf numFmtId="0" fontId="0" fillId="2" borderId="0" xfId="0" applyFill="1"/>
    <xf numFmtId="49" fontId="1" fillId="0" borderId="1" xfId="0" applyNumberFormat="1" applyFont="1" applyBorder="1"/>
    <xf numFmtId="49" fontId="2" fillId="0" borderId="1" xfId="0" applyNumberFormat="1" applyFont="1" applyBorder="1"/>
    <xf numFmtId="49" fontId="1" fillId="2" borderId="1" xfId="0" applyNumberFormat="1" applyFont="1" applyFill="1" applyBorder="1"/>
    <xf numFmtId="0" fontId="1" fillId="2" borderId="1" xfId="0" applyFont="1" applyFill="1" applyBorder="1" applyAlignment="1">
      <alignment wrapText="1"/>
    </xf>
    <xf numFmtId="0" fontId="4" fillId="0" borderId="1" xfId="0" applyFont="1" applyBorder="1"/>
    <xf numFmtId="0" fontId="4" fillId="4" borderId="1" xfId="0" applyFont="1" applyFill="1" applyBorder="1"/>
    <xf numFmtId="164" fontId="4" fillId="4" borderId="1" xfId="0" applyNumberFormat="1" applyFont="1" applyFill="1" applyBorder="1"/>
    <xf numFmtId="0" fontId="7" fillId="4" borderId="1" xfId="0" applyFont="1" applyFill="1" applyBorder="1"/>
    <xf numFmtId="164" fontId="7" fillId="4" borderId="1" xfId="0" applyNumberFormat="1" applyFont="1" applyFill="1" applyBorder="1"/>
    <xf numFmtId="0" fontId="7" fillId="3" borderId="4" xfId="0" applyFont="1" applyFill="1" applyBorder="1"/>
    <xf numFmtId="164" fontId="7" fillId="3" borderId="5" xfId="0" applyNumberFormat="1" applyFont="1" applyFill="1" applyBorder="1"/>
    <xf numFmtId="164" fontId="7" fillId="3" borderId="6" xfId="0" applyNumberFormat="1" applyFont="1" applyFill="1" applyBorder="1"/>
    <xf numFmtId="0" fontId="0" fillId="3" borderId="0" xfId="0" applyFill="1"/>
    <xf numFmtId="0" fontId="8" fillId="0" borderId="1" xfId="0" applyFont="1" applyBorder="1"/>
    <xf numFmtId="0" fontId="8" fillId="2" borderId="1" xfId="0" applyFont="1" applyFill="1" applyBorder="1"/>
    <xf numFmtId="0" fontId="7" fillId="4" borderId="1" xfId="0" applyFont="1" applyFill="1" applyBorder="1" applyAlignment="1">
      <alignment horizontal="center" vertical="center" wrapText="1"/>
    </xf>
    <xf numFmtId="2" fontId="4" fillId="0" borderId="1" xfId="0" applyNumberFormat="1" applyFont="1" applyBorder="1"/>
    <xf numFmtId="0" fontId="9" fillId="0" borderId="0" xfId="0" applyFont="1" applyAlignment="1">
      <alignment vertical="top"/>
    </xf>
    <xf numFmtId="0" fontId="9" fillId="0" borderId="17" xfId="0" applyFont="1" applyBorder="1" applyAlignment="1">
      <alignment horizontal="center"/>
    </xf>
    <xf numFmtId="2" fontId="7" fillId="0" borderId="19" xfId="0" applyNumberFormat="1" applyFont="1" applyBorder="1"/>
    <xf numFmtId="0" fontId="9" fillId="0" borderId="16" xfId="0" applyFont="1" applyBorder="1"/>
    <xf numFmtId="0" fontId="9" fillId="0" borderId="0" xfId="0" applyFont="1"/>
    <xf numFmtId="0" fontId="5" fillId="0" borderId="0" xfId="0" applyFont="1" applyAlignment="1">
      <alignment horizontal="center" vertical="top"/>
    </xf>
    <xf numFmtId="0" fontId="5" fillId="0" borderId="8" xfId="0" applyFont="1" applyBorder="1" applyAlignment="1">
      <alignment vertical="top"/>
    </xf>
    <xf numFmtId="0" fontId="5" fillId="0" borderId="10" xfId="0" applyFont="1" applyBorder="1" applyAlignment="1">
      <alignment vertical="top"/>
    </xf>
    <xf numFmtId="2" fontId="5" fillId="0" borderId="10" xfId="0" applyNumberFormat="1" applyFont="1" applyBorder="1" applyAlignment="1">
      <alignment vertical="top"/>
    </xf>
    <xf numFmtId="2" fontId="5" fillId="0" borderId="11" xfId="0" applyNumberFormat="1" applyFont="1" applyBorder="1" applyAlignment="1">
      <alignment vertical="top"/>
    </xf>
    <xf numFmtId="0" fontId="5" fillId="0" borderId="0" xfId="0" applyFont="1" applyAlignment="1">
      <alignment vertical="top"/>
    </xf>
    <xf numFmtId="0" fontId="5" fillId="0" borderId="12" xfId="0" applyFont="1" applyBorder="1" applyAlignment="1">
      <alignment horizontal="center" vertical="top"/>
    </xf>
    <xf numFmtId="0" fontId="5" fillId="0" borderId="13" xfId="0"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center" vertical="top"/>
    </xf>
    <xf numFmtId="2" fontId="5" fillId="0" borderId="15" xfId="0" applyNumberFormat="1" applyFont="1" applyBorder="1" applyAlignment="1">
      <alignment horizontal="center" vertical="top"/>
    </xf>
    <xf numFmtId="0" fontId="5" fillId="0" borderId="16" xfId="0" applyFont="1" applyBorder="1"/>
    <xf numFmtId="0" fontId="5" fillId="0" borderId="18" xfId="0" applyFont="1" applyBorder="1"/>
    <xf numFmtId="2" fontId="5" fillId="0" borderId="18" xfId="0" applyNumberFormat="1" applyFont="1" applyBorder="1"/>
    <xf numFmtId="2" fontId="5" fillId="0" borderId="19" xfId="0" applyNumberFormat="1" applyFont="1" applyBorder="1"/>
    <xf numFmtId="0" fontId="5" fillId="5" borderId="16" xfId="0" applyFont="1" applyFill="1" applyBorder="1"/>
    <xf numFmtId="0" fontId="5" fillId="0" borderId="20" xfId="0" applyFont="1" applyBorder="1"/>
    <xf numFmtId="0" fontId="5" fillId="0" borderId="21" xfId="0" applyFont="1" applyBorder="1"/>
    <xf numFmtId="2" fontId="5" fillId="0" borderId="21" xfId="0" applyNumberFormat="1" applyFont="1" applyBorder="1"/>
    <xf numFmtId="2" fontId="5" fillId="0" borderId="22" xfId="0" applyNumberFormat="1" applyFont="1" applyBorder="1"/>
    <xf numFmtId="0" fontId="5" fillId="5" borderId="20" xfId="0" applyFont="1" applyFill="1" applyBorder="1"/>
    <xf numFmtId="2" fontId="5" fillId="0" borderId="23" xfId="0" applyNumberFormat="1" applyFont="1" applyBorder="1"/>
    <xf numFmtId="2" fontId="5" fillId="0" borderId="0" xfId="0" applyNumberFormat="1" applyFont="1"/>
    <xf numFmtId="0" fontId="5" fillId="5" borderId="0" xfId="0" applyFont="1" applyFill="1"/>
    <xf numFmtId="0" fontId="10" fillId="0" borderId="16" xfId="0" applyFont="1" applyBorder="1"/>
    <xf numFmtId="0" fontId="2" fillId="0" borderId="0" xfId="0" applyFont="1"/>
    <xf numFmtId="14" fontId="2" fillId="0" borderId="0" xfId="0" applyNumberFormat="1" applyFont="1" applyAlignment="1">
      <alignment horizontal="left"/>
    </xf>
    <xf numFmtId="0" fontId="2" fillId="0" borderId="0" xfId="0" applyFont="1" applyAlignment="1">
      <alignment horizontal="left"/>
    </xf>
    <xf numFmtId="0" fontId="5" fillId="0" borderId="25" xfId="0" applyFont="1" applyBorder="1" applyAlignment="1">
      <alignment horizontal="center" vertical="top"/>
    </xf>
    <xf numFmtId="0" fontId="5" fillId="0" borderId="26" xfId="0" applyFont="1" applyBorder="1" applyAlignment="1">
      <alignment horizontal="center" vertical="top"/>
    </xf>
    <xf numFmtId="2" fontId="5" fillId="0" borderId="26" xfId="0" applyNumberFormat="1" applyFont="1" applyBorder="1" applyAlignment="1">
      <alignment horizontal="center" vertical="top"/>
    </xf>
    <xf numFmtId="0" fontId="9" fillId="0" borderId="9" xfId="0" applyFont="1" applyBorder="1" applyAlignment="1">
      <alignment vertical="top"/>
    </xf>
    <xf numFmtId="0" fontId="5" fillId="0" borderId="29" xfId="0" applyFont="1" applyBorder="1"/>
    <xf numFmtId="0" fontId="1" fillId="0" borderId="2" xfId="0" applyFont="1" applyBorder="1"/>
    <xf numFmtId="0" fontId="5" fillId="0" borderId="7" xfId="0" applyFont="1" applyBorder="1" applyAlignment="1">
      <alignment vertical="top"/>
    </xf>
    <xf numFmtId="0" fontId="5" fillId="0" borderId="3" xfId="0" applyFont="1" applyBorder="1" applyAlignment="1">
      <alignment horizontal="center" vertical="top"/>
    </xf>
    <xf numFmtId="0" fontId="0" fillId="0" borderId="0" xfId="0"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left" vertical="center"/>
    </xf>
    <xf numFmtId="0" fontId="0" fillId="0" borderId="0" xfId="0" applyAlignment="1">
      <alignment horizontal="left" vertical="center"/>
    </xf>
    <xf numFmtId="0" fontId="0" fillId="0" borderId="0" xfId="0" applyFill="1"/>
    <xf numFmtId="0" fontId="14" fillId="0" borderId="0" xfId="0" applyFont="1"/>
    <xf numFmtId="0" fontId="15" fillId="0" borderId="0" xfId="0" applyFont="1"/>
    <xf numFmtId="0" fontId="8"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7" fillId="6" borderId="1" xfId="0" applyFont="1" applyFill="1" applyBorder="1" applyAlignment="1">
      <alignment horizontal="center" vertical="center"/>
    </xf>
    <xf numFmtId="0" fontId="1" fillId="0" borderId="0" xfId="0" applyFont="1" applyFill="1"/>
    <xf numFmtId="0" fontId="1"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0" borderId="0" xfId="0" applyFont="1" applyBorder="1"/>
    <xf numFmtId="0" fontId="1" fillId="0" borderId="0" xfId="0" applyFont="1" applyFill="1" applyBorder="1"/>
    <xf numFmtId="0" fontId="18" fillId="0" borderId="0" xfId="0" applyFont="1" applyBorder="1" applyAlignment="1">
      <alignment horizontal="center" vertical="center"/>
    </xf>
    <xf numFmtId="0" fontId="7" fillId="6" borderId="1" xfId="0" applyFont="1" applyFill="1" applyBorder="1" applyAlignment="1">
      <alignment horizontal="center" vertic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2" fillId="0" borderId="0" xfId="0" applyFont="1" applyAlignment="1">
      <alignment horizontal="right"/>
    </xf>
    <xf numFmtId="0" fontId="2" fillId="0" borderId="0" xfId="0" applyFont="1" applyFill="1"/>
    <xf numFmtId="0" fontId="21" fillId="0" borderId="0" xfId="0" applyFont="1"/>
    <xf numFmtId="0" fontId="0" fillId="0" borderId="30" xfId="0" applyBorder="1" applyAlignment="1">
      <alignment horizontal="left" vertical="center"/>
    </xf>
    <xf numFmtId="0" fontId="24" fillId="0" borderId="0" xfId="0" applyFont="1"/>
    <xf numFmtId="0" fontId="11" fillId="0" borderId="0" xfId="0" applyFont="1"/>
    <xf numFmtId="0" fontId="0" fillId="0" borderId="1" xfId="0" applyBorder="1" applyAlignment="1">
      <alignment horizontal="center" vertical="center"/>
    </xf>
    <xf numFmtId="164" fontId="0" fillId="0" borderId="0" xfId="0" applyNumberFormat="1"/>
    <xf numFmtId="0" fontId="1" fillId="0" borderId="1" xfId="0" applyFont="1" applyBorder="1" applyAlignment="1">
      <alignment horizont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5" fillId="0" borderId="27" xfId="0" applyFont="1" applyBorder="1" applyAlignment="1">
      <alignment horizontal="center" vertical="top"/>
    </xf>
    <xf numFmtId="0" fontId="5" fillId="0" borderId="28" xfId="0" applyFont="1" applyBorder="1" applyAlignment="1">
      <alignment horizontal="center" vertical="top"/>
    </xf>
    <xf numFmtId="0" fontId="6" fillId="0" borderId="24" xfId="0" applyFont="1" applyBorder="1" applyAlignment="1">
      <alignment horizontal="center" vertical="top"/>
    </xf>
    <xf numFmtId="0" fontId="6" fillId="0" borderId="0" xfId="0" applyFont="1" applyBorder="1" applyAlignment="1">
      <alignment horizontal="center" vertical="top"/>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1" xfId="0" applyFill="1" applyBorder="1" applyAlignment="1">
      <alignment horizontal="center" vertical="center"/>
    </xf>
    <xf numFmtId="0" fontId="11" fillId="0" borderId="31" xfId="0" applyFont="1" applyFill="1" applyBorder="1" applyAlignment="1">
      <alignment horizontal="left" vertical="center"/>
    </xf>
    <xf numFmtId="0" fontId="11" fillId="0" borderId="1" xfId="0" applyFont="1" applyBorder="1" applyAlignment="1">
      <alignment horizontal="center" vertical="center"/>
    </xf>
    <xf numFmtId="0" fontId="11" fillId="0" borderId="31" xfId="0" applyFont="1" applyBorder="1" applyAlignment="1">
      <alignment horizontal="left" vertical="center"/>
    </xf>
    <xf numFmtId="0" fontId="11" fillId="0" borderId="31" xfId="0" applyFont="1" applyBorder="1" applyAlignment="1">
      <alignment horizontal="center" vertical="center"/>
    </xf>
    <xf numFmtId="0" fontId="11" fillId="0" borderId="0" xfId="0" applyFont="1" applyBorder="1" applyAlignment="1">
      <alignment horizontal="center" vertical="center"/>
    </xf>
    <xf numFmtId="0" fontId="11" fillId="0" borderId="32" xfId="0" applyFont="1" applyBorder="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0" fontId="0" fillId="0" borderId="1" xfId="0" applyBorder="1" applyAlignment="1">
      <alignment horizontal="left"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6" xfId="0" applyBorder="1" applyAlignment="1">
      <alignment horizontal="center" vertical="center"/>
    </xf>
    <xf numFmtId="0" fontId="11" fillId="0" borderId="37" xfId="0" applyFont="1" applyBorder="1" applyAlignment="1">
      <alignment horizontal="center" vertical="center"/>
    </xf>
    <xf numFmtId="0" fontId="0" fillId="0" borderId="37" xfId="0" applyBorder="1" applyAlignment="1">
      <alignment horizontal="center" vertical="center"/>
    </xf>
    <xf numFmtId="0" fontId="11" fillId="0" borderId="40" xfId="0" applyFont="1" applyBorder="1" applyAlignment="1">
      <alignment horizontal="left" vertical="center"/>
    </xf>
    <xf numFmtId="0" fontId="11" fillId="0" borderId="6" xfId="0" applyFont="1" applyBorder="1" applyAlignment="1">
      <alignment horizontal="left" vertical="center"/>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41" xfId="0" applyFont="1" applyFill="1" applyBorder="1" applyAlignment="1">
      <alignment horizontal="left"/>
    </xf>
    <xf numFmtId="0" fontId="11" fillId="3" borderId="42" xfId="0" applyFont="1" applyFill="1" applyBorder="1" applyAlignment="1">
      <alignment horizontal="left"/>
    </xf>
    <xf numFmtId="0" fontId="0" fillId="0" borderId="33" xfId="0" applyBorder="1" applyAlignment="1">
      <alignment horizontal="center" vertical="center"/>
    </xf>
    <xf numFmtId="0" fontId="0" fillId="0" borderId="34" xfId="0" applyBorder="1" applyAlignment="1">
      <alignment horizontal="left" vertical="center"/>
    </xf>
    <xf numFmtId="0" fontId="0" fillId="0" borderId="34" xfId="0" applyBorder="1" applyAlignment="1">
      <alignment horizontal="center" vertical="center"/>
    </xf>
    <xf numFmtId="0" fontId="0" fillId="0" borderId="35" xfId="0" applyBorder="1" applyAlignment="1">
      <alignment horizontal="center" vertical="center"/>
    </xf>
    <xf numFmtId="0" fontId="11" fillId="0" borderId="41" xfId="0" applyFont="1" applyBorder="1" applyAlignment="1">
      <alignment horizontal="left" vertical="center"/>
    </xf>
    <xf numFmtId="0" fontId="11" fillId="0" borderId="42" xfId="0" applyFont="1" applyBorder="1" applyAlignment="1">
      <alignment horizontal="left" vertical="center"/>
    </xf>
    <xf numFmtId="164" fontId="11" fillId="0" borderId="38" xfId="0" applyNumberFormat="1" applyFont="1" applyBorder="1" applyAlignment="1">
      <alignment horizontal="center" vertical="center"/>
    </xf>
    <xf numFmtId="164" fontId="24" fillId="0" borderId="38" xfId="0" applyNumberFormat="1" applyFont="1" applyBorder="1" applyAlignment="1">
      <alignment horizontal="center" vertical="center"/>
    </xf>
    <xf numFmtId="164" fontId="24" fillId="0" borderId="39" xfId="0" applyNumberFormat="1" applyFont="1" applyBorder="1" applyAlignment="1">
      <alignment horizontal="center" vertical="center"/>
    </xf>
    <xf numFmtId="0" fontId="0" fillId="0" borderId="44" xfId="0" applyBorder="1"/>
    <xf numFmtId="0" fontId="11" fillId="0" borderId="45" xfId="0"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left" vertical="center"/>
    </xf>
    <xf numFmtId="0" fontId="0" fillId="0" borderId="48" xfId="0" applyBorder="1" applyAlignment="1">
      <alignment horizontal="center" vertical="center"/>
    </xf>
    <xf numFmtId="0" fontId="0" fillId="0" borderId="43" xfId="0" applyBorder="1" applyAlignment="1">
      <alignment horizontal="center" vertical="center"/>
    </xf>
    <xf numFmtId="0" fontId="0" fillId="0" borderId="48" xfId="0" applyBorder="1" applyAlignment="1">
      <alignment horizontal="center" vertical="center"/>
    </xf>
    <xf numFmtId="0" fontId="11" fillId="0" borderId="49" xfId="0" applyFont="1" applyBorder="1" applyAlignment="1">
      <alignment horizontal="center" vertical="center"/>
    </xf>
    <xf numFmtId="0" fontId="0" fillId="0" borderId="50" xfId="0" applyBorder="1" applyAlignment="1">
      <alignment horizontal="center" vertical="center"/>
    </xf>
    <xf numFmtId="0" fontId="11" fillId="0" borderId="51" xfId="0" applyFont="1" applyBorder="1" applyAlignment="1">
      <alignment horizontal="left" vertical="center"/>
    </xf>
    <xf numFmtId="164" fontId="11" fillId="0" borderId="51" xfId="0" applyNumberFormat="1" applyFont="1" applyBorder="1" applyAlignment="1">
      <alignment horizontal="center" vertical="center"/>
    </xf>
    <xf numFmtId="164" fontId="11" fillId="0" borderId="52" xfId="0" applyNumberFormat="1" applyFont="1" applyBorder="1" applyAlignment="1">
      <alignment horizontal="center" vertical="center"/>
    </xf>
    <xf numFmtId="164" fontId="11" fillId="0" borderId="53" xfId="0" applyNumberFormat="1" applyFont="1" applyBorder="1" applyAlignment="1">
      <alignment horizontal="center" vertical="center"/>
    </xf>
    <xf numFmtId="164" fontId="11" fillId="0" borderId="54" xfId="0" applyNumberFormat="1" applyFont="1" applyBorder="1" applyAlignment="1">
      <alignment horizontal="center" vertical="center"/>
    </xf>
    <xf numFmtId="0" fontId="0" fillId="0" borderId="55" xfId="0" applyBorder="1"/>
    <xf numFmtId="0" fontId="11" fillId="0" borderId="56" xfId="0" applyFont="1" applyBorder="1" applyAlignment="1">
      <alignment horizontal="left"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xf numFmtId="0" fontId="0" fillId="0" borderId="62" xfId="0" applyBorder="1"/>
    <xf numFmtId="0" fontId="11" fillId="0" borderId="51" xfId="0" applyFont="1" applyFill="1" applyBorder="1" applyAlignment="1">
      <alignment horizontal="left" vertical="center"/>
    </xf>
    <xf numFmtId="0" fontId="0" fillId="2" borderId="1" xfId="0" applyFill="1" applyBorder="1" applyAlignment="1">
      <alignment horizontal="left" vertical="center"/>
    </xf>
    <xf numFmtId="0" fontId="0" fillId="2" borderId="37" xfId="0" applyFill="1" applyBorder="1" applyAlignment="1">
      <alignment horizontal="center" vertical="center"/>
    </xf>
    <xf numFmtId="0" fontId="0" fillId="2" borderId="4" xfId="0" applyFill="1" applyBorder="1" applyAlignment="1">
      <alignment horizontal="left" vertical="center"/>
    </xf>
    <xf numFmtId="164" fontId="24" fillId="0" borderId="51" xfId="0" applyNumberFormat="1" applyFont="1" applyBorder="1" applyAlignment="1">
      <alignment horizontal="center" vertical="center"/>
    </xf>
    <xf numFmtId="164" fontId="24" fillId="0" borderId="52" xfId="0" applyNumberFormat="1" applyFont="1" applyBorder="1" applyAlignment="1">
      <alignment horizontal="center" vertical="center"/>
    </xf>
    <xf numFmtId="164" fontId="24" fillId="0" borderId="53" xfId="0" applyNumberFormat="1" applyFont="1" applyBorder="1" applyAlignment="1">
      <alignment horizontal="center" vertical="center"/>
    </xf>
    <xf numFmtId="164" fontId="24" fillId="0" borderId="54" xfId="0" applyNumberFormat="1" applyFont="1" applyBorder="1" applyAlignment="1">
      <alignment horizontal="center" vertical="center"/>
    </xf>
    <xf numFmtId="0" fontId="26"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285008</xdr:colOff>
      <xdr:row>81</xdr:row>
      <xdr:rowOff>17813</xdr:rowOff>
    </xdr:from>
    <xdr:to>
      <xdr:col>13</xdr:col>
      <xdr:colOff>296883</xdr:colOff>
      <xdr:row>82</xdr:row>
      <xdr:rowOff>83127</xdr:rowOff>
    </xdr:to>
    <xdr:sp macro="" textlink="">
      <xdr:nvSpPr>
        <xdr:cNvPr id="7" name="Line 1"/>
        <xdr:cNvSpPr>
          <a:spLocks noChangeShapeType="1"/>
        </xdr:cNvSpPr>
      </xdr:nvSpPr>
      <xdr:spPr bwMode="auto">
        <a:xfrm flipH="1" flipV="1">
          <a:off x="13353803" y="15526987"/>
          <a:ext cx="11875" cy="24938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249382</xdr:colOff>
      <xdr:row>82</xdr:row>
      <xdr:rowOff>83127</xdr:rowOff>
    </xdr:from>
    <xdr:to>
      <xdr:col>13</xdr:col>
      <xdr:colOff>439387</xdr:colOff>
      <xdr:row>82</xdr:row>
      <xdr:rowOff>83127</xdr:rowOff>
    </xdr:to>
    <xdr:sp macro="" textlink="">
      <xdr:nvSpPr>
        <xdr:cNvPr id="8" name="Line 2"/>
        <xdr:cNvSpPr>
          <a:spLocks noChangeShapeType="1"/>
        </xdr:cNvSpPr>
      </xdr:nvSpPr>
      <xdr:spPr bwMode="auto">
        <a:xfrm flipH="1">
          <a:off x="10278094" y="15776369"/>
          <a:ext cx="323008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225631</xdr:colOff>
      <xdr:row>81</xdr:row>
      <xdr:rowOff>11875</xdr:rowOff>
    </xdr:from>
    <xdr:to>
      <xdr:col>9</xdr:col>
      <xdr:colOff>237506</xdr:colOff>
      <xdr:row>82</xdr:row>
      <xdr:rowOff>71252</xdr:rowOff>
    </xdr:to>
    <xdr:sp macro="" textlink="">
      <xdr:nvSpPr>
        <xdr:cNvPr id="9" name="Line 3"/>
        <xdr:cNvSpPr>
          <a:spLocks noChangeShapeType="1"/>
        </xdr:cNvSpPr>
      </xdr:nvSpPr>
      <xdr:spPr bwMode="auto">
        <a:xfrm flipH="1" flipV="1">
          <a:off x="10254343" y="15521049"/>
          <a:ext cx="11875" cy="24344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255319</xdr:colOff>
      <xdr:row>81</xdr:row>
      <xdr:rowOff>11875</xdr:rowOff>
    </xdr:from>
    <xdr:to>
      <xdr:col>11</xdr:col>
      <xdr:colOff>267195</xdr:colOff>
      <xdr:row>82</xdr:row>
      <xdr:rowOff>71252</xdr:rowOff>
    </xdr:to>
    <xdr:sp macro="" textlink="">
      <xdr:nvSpPr>
        <xdr:cNvPr id="10" name="Line 4"/>
        <xdr:cNvSpPr>
          <a:spLocks noChangeShapeType="1"/>
        </xdr:cNvSpPr>
      </xdr:nvSpPr>
      <xdr:spPr bwMode="auto">
        <a:xfrm flipH="1" flipV="1">
          <a:off x="11804072" y="15521049"/>
          <a:ext cx="11876" cy="24344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519545</xdr:colOff>
      <xdr:row>36</xdr:row>
      <xdr:rowOff>157348</xdr:rowOff>
    </xdr:from>
    <xdr:to>
      <xdr:col>15</xdr:col>
      <xdr:colOff>667477</xdr:colOff>
      <xdr:row>38</xdr:row>
      <xdr:rowOff>40855</xdr:rowOff>
    </xdr:to>
    <xdr:sp macro="" textlink="">
      <xdr:nvSpPr>
        <xdr:cNvPr id="11" name="Pfeil nach rechts 10"/>
        <xdr:cNvSpPr/>
      </xdr:nvSpPr>
      <xdr:spPr>
        <a:xfrm>
          <a:off x="9532916" y="7371608"/>
          <a:ext cx="5723397" cy="25164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12</xdr:col>
      <xdr:colOff>449004</xdr:colOff>
      <xdr:row>32</xdr:row>
      <xdr:rowOff>165024</xdr:rowOff>
    </xdr:from>
    <xdr:to>
      <xdr:col>14</xdr:col>
      <xdr:colOff>725004</xdr:colOff>
      <xdr:row>34</xdr:row>
      <xdr:rowOff>48530</xdr:rowOff>
    </xdr:to>
    <xdr:sp macro="" textlink="">
      <xdr:nvSpPr>
        <xdr:cNvPr id="12" name="Pfeil nach rechts 11"/>
        <xdr:cNvSpPr/>
      </xdr:nvSpPr>
      <xdr:spPr>
        <a:xfrm>
          <a:off x="12757778" y="6643014"/>
          <a:ext cx="1796042" cy="2516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7"/>
  <sheetViews>
    <sheetView zoomScale="85" zoomScaleNormal="85" workbookViewId="0">
      <selection activeCell="G13" sqref="G13"/>
    </sheetView>
  </sheetViews>
  <sheetFormatPr baseColWidth="10" defaultRowHeight="14.5" x14ac:dyDescent="0.35"/>
  <cols>
    <col min="1" max="1" width="51.83203125" bestFit="1" customWidth="1"/>
    <col min="9" max="9" width="14.25" bestFit="1" customWidth="1"/>
    <col min="16" max="16" width="11.4140625" style="78" customWidth="1"/>
    <col min="17" max="17" width="14" bestFit="1" customWidth="1"/>
    <col min="18" max="18" width="13" bestFit="1" customWidth="1"/>
    <col min="19" max="19" width="13.4140625" bestFit="1" customWidth="1"/>
    <col min="20" max="20" width="14.1640625" bestFit="1" customWidth="1"/>
    <col min="21" max="21" width="13.25" bestFit="1" customWidth="1"/>
    <col min="22" max="22" width="26.1640625" bestFit="1" customWidth="1"/>
    <col min="257" max="257" width="51.83203125" bestFit="1" customWidth="1"/>
    <col min="265" max="265" width="14.25" bestFit="1" customWidth="1"/>
    <col min="272" max="272" width="11.4140625" customWidth="1"/>
    <col min="513" max="513" width="51.83203125" bestFit="1" customWidth="1"/>
    <col min="521" max="521" width="14.25" bestFit="1" customWidth="1"/>
    <col min="528" max="528" width="11.4140625" customWidth="1"/>
    <col min="769" max="769" width="51.83203125" bestFit="1" customWidth="1"/>
    <col min="777" max="777" width="14.25" bestFit="1" customWidth="1"/>
    <col min="784" max="784" width="11.4140625" customWidth="1"/>
    <col min="1025" max="1025" width="51.83203125" bestFit="1" customWidth="1"/>
    <col min="1033" max="1033" width="14.25" bestFit="1" customWidth="1"/>
    <col min="1040" max="1040" width="11.4140625" customWidth="1"/>
    <col min="1281" max="1281" width="51.83203125" bestFit="1" customWidth="1"/>
    <col min="1289" max="1289" width="14.25" bestFit="1" customWidth="1"/>
    <col min="1296" max="1296" width="11.4140625" customWidth="1"/>
    <col min="1537" max="1537" width="51.83203125" bestFit="1" customWidth="1"/>
    <col min="1545" max="1545" width="14.25" bestFit="1" customWidth="1"/>
    <col min="1552" max="1552" width="11.4140625" customWidth="1"/>
    <col min="1793" max="1793" width="51.83203125" bestFit="1" customWidth="1"/>
    <col min="1801" max="1801" width="14.25" bestFit="1" customWidth="1"/>
    <col min="1808" max="1808" width="11.4140625" customWidth="1"/>
    <col min="2049" max="2049" width="51.83203125" bestFit="1" customWidth="1"/>
    <col min="2057" max="2057" width="14.25" bestFit="1" customWidth="1"/>
    <col min="2064" max="2064" width="11.4140625" customWidth="1"/>
    <col min="2305" max="2305" width="51.83203125" bestFit="1" customWidth="1"/>
    <col min="2313" max="2313" width="14.25" bestFit="1" customWidth="1"/>
    <col min="2320" max="2320" width="11.4140625" customWidth="1"/>
    <col min="2561" max="2561" width="51.83203125" bestFit="1" customWidth="1"/>
    <col min="2569" max="2569" width="14.25" bestFit="1" customWidth="1"/>
    <col min="2576" max="2576" width="11.4140625" customWidth="1"/>
    <col min="2817" max="2817" width="51.83203125" bestFit="1" customWidth="1"/>
    <col min="2825" max="2825" width="14.25" bestFit="1" customWidth="1"/>
    <col min="2832" max="2832" width="11.4140625" customWidth="1"/>
    <col min="3073" max="3073" width="51.83203125" bestFit="1" customWidth="1"/>
    <col min="3081" max="3081" width="14.25" bestFit="1" customWidth="1"/>
    <col min="3088" max="3088" width="11.4140625" customWidth="1"/>
    <col min="3329" max="3329" width="51.83203125" bestFit="1" customWidth="1"/>
    <col min="3337" max="3337" width="14.25" bestFit="1" customWidth="1"/>
    <col min="3344" max="3344" width="11.4140625" customWidth="1"/>
    <col min="3585" max="3585" width="51.83203125" bestFit="1" customWidth="1"/>
    <col min="3593" max="3593" width="14.25" bestFit="1" customWidth="1"/>
    <col min="3600" max="3600" width="11.4140625" customWidth="1"/>
    <col min="3841" max="3841" width="51.83203125" bestFit="1" customWidth="1"/>
    <col min="3849" max="3849" width="14.25" bestFit="1" customWidth="1"/>
    <col min="3856" max="3856" width="11.4140625" customWidth="1"/>
    <col min="4097" max="4097" width="51.83203125" bestFit="1" customWidth="1"/>
    <col min="4105" max="4105" width="14.25" bestFit="1" customWidth="1"/>
    <col min="4112" max="4112" width="11.4140625" customWidth="1"/>
    <col min="4353" max="4353" width="51.83203125" bestFit="1" customWidth="1"/>
    <col min="4361" max="4361" width="14.25" bestFit="1" customWidth="1"/>
    <col min="4368" max="4368" width="11.4140625" customWidth="1"/>
    <col min="4609" max="4609" width="51.83203125" bestFit="1" customWidth="1"/>
    <col min="4617" max="4617" width="14.25" bestFit="1" customWidth="1"/>
    <col min="4624" max="4624" width="11.4140625" customWidth="1"/>
    <col min="4865" max="4865" width="51.83203125" bestFit="1" customWidth="1"/>
    <col min="4873" max="4873" width="14.25" bestFit="1" customWidth="1"/>
    <col min="4880" max="4880" width="11.4140625" customWidth="1"/>
    <col min="5121" max="5121" width="51.83203125" bestFit="1" customWidth="1"/>
    <col min="5129" max="5129" width="14.25" bestFit="1" customWidth="1"/>
    <col min="5136" max="5136" width="11.4140625" customWidth="1"/>
    <col min="5377" max="5377" width="51.83203125" bestFit="1" customWidth="1"/>
    <col min="5385" max="5385" width="14.25" bestFit="1" customWidth="1"/>
    <col min="5392" max="5392" width="11.4140625" customWidth="1"/>
    <col min="5633" max="5633" width="51.83203125" bestFit="1" customWidth="1"/>
    <col min="5641" max="5641" width="14.25" bestFit="1" customWidth="1"/>
    <col min="5648" max="5648" width="11.4140625" customWidth="1"/>
    <col min="5889" max="5889" width="51.83203125" bestFit="1" customWidth="1"/>
    <col min="5897" max="5897" width="14.25" bestFit="1" customWidth="1"/>
    <col min="5904" max="5904" width="11.4140625" customWidth="1"/>
    <col min="6145" max="6145" width="51.83203125" bestFit="1" customWidth="1"/>
    <col min="6153" max="6153" width="14.25" bestFit="1" customWidth="1"/>
    <col min="6160" max="6160" width="11.4140625" customWidth="1"/>
    <col min="6401" max="6401" width="51.83203125" bestFit="1" customWidth="1"/>
    <col min="6409" max="6409" width="14.25" bestFit="1" customWidth="1"/>
    <col min="6416" max="6416" width="11.4140625" customWidth="1"/>
    <col min="6657" max="6657" width="51.83203125" bestFit="1" customWidth="1"/>
    <col min="6665" max="6665" width="14.25" bestFit="1" customWidth="1"/>
    <col min="6672" max="6672" width="11.4140625" customWidth="1"/>
    <col min="6913" max="6913" width="51.83203125" bestFit="1" customWidth="1"/>
    <col min="6921" max="6921" width="14.25" bestFit="1" customWidth="1"/>
    <col min="6928" max="6928" width="11.4140625" customWidth="1"/>
    <col min="7169" max="7169" width="51.83203125" bestFit="1" customWidth="1"/>
    <col min="7177" max="7177" width="14.25" bestFit="1" customWidth="1"/>
    <col min="7184" max="7184" width="11.4140625" customWidth="1"/>
    <col min="7425" max="7425" width="51.83203125" bestFit="1" customWidth="1"/>
    <col min="7433" max="7433" width="14.25" bestFit="1" customWidth="1"/>
    <col min="7440" max="7440" width="11.4140625" customWidth="1"/>
    <col min="7681" max="7681" width="51.83203125" bestFit="1" customWidth="1"/>
    <col min="7689" max="7689" width="14.25" bestFit="1" customWidth="1"/>
    <col min="7696" max="7696" width="11.4140625" customWidth="1"/>
    <col min="7937" max="7937" width="51.83203125" bestFit="1" customWidth="1"/>
    <col min="7945" max="7945" width="14.25" bestFit="1" customWidth="1"/>
    <col min="7952" max="7952" width="11.4140625" customWidth="1"/>
    <col min="8193" max="8193" width="51.83203125" bestFit="1" customWidth="1"/>
    <col min="8201" max="8201" width="14.25" bestFit="1" customWidth="1"/>
    <col min="8208" max="8208" width="11.4140625" customWidth="1"/>
    <col min="8449" max="8449" width="51.83203125" bestFit="1" customWidth="1"/>
    <col min="8457" max="8457" width="14.25" bestFit="1" customWidth="1"/>
    <col min="8464" max="8464" width="11.4140625" customWidth="1"/>
    <col min="8705" max="8705" width="51.83203125" bestFit="1" customWidth="1"/>
    <col min="8713" max="8713" width="14.25" bestFit="1" customWidth="1"/>
    <col min="8720" max="8720" width="11.4140625" customWidth="1"/>
    <col min="8961" max="8961" width="51.83203125" bestFit="1" customWidth="1"/>
    <col min="8969" max="8969" width="14.25" bestFit="1" customWidth="1"/>
    <col min="8976" max="8976" width="11.4140625" customWidth="1"/>
    <col min="9217" max="9217" width="51.83203125" bestFit="1" customWidth="1"/>
    <col min="9225" max="9225" width="14.25" bestFit="1" customWidth="1"/>
    <col min="9232" max="9232" width="11.4140625" customWidth="1"/>
    <col min="9473" max="9473" width="51.83203125" bestFit="1" customWidth="1"/>
    <col min="9481" max="9481" width="14.25" bestFit="1" customWidth="1"/>
    <col min="9488" max="9488" width="11.4140625" customWidth="1"/>
    <col min="9729" max="9729" width="51.83203125" bestFit="1" customWidth="1"/>
    <col min="9737" max="9737" width="14.25" bestFit="1" customWidth="1"/>
    <col min="9744" max="9744" width="11.4140625" customWidth="1"/>
    <col min="9985" max="9985" width="51.83203125" bestFit="1" customWidth="1"/>
    <col min="9993" max="9993" width="14.25" bestFit="1" customWidth="1"/>
    <col min="10000" max="10000" width="11.4140625" customWidth="1"/>
    <col min="10241" max="10241" width="51.83203125" bestFit="1" customWidth="1"/>
    <col min="10249" max="10249" width="14.25" bestFit="1" customWidth="1"/>
    <col min="10256" max="10256" width="11.4140625" customWidth="1"/>
    <col min="10497" max="10497" width="51.83203125" bestFit="1" customWidth="1"/>
    <col min="10505" max="10505" width="14.25" bestFit="1" customWidth="1"/>
    <col min="10512" max="10512" width="11.4140625" customWidth="1"/>
    <col min="10753" max="10753" width="51.83203125" bestFit="1" customWidth="1"/>
    <col min="10761" max="10761" width="14.25" bestFit="1" customWidth="1"/>
    <col min="10768" max="10768" width="11.4140625" customWidth="1"/>
    <col min="11009" max="11009" width="51.83203125" bestFit="1" customWidth="1"/>
    <col min="11017" max="11017" width="14.25" bestFit="1" customWidth="1"/>
    <col min="11024" max="11024" width="11.4140625" customWidth="1"/>
    <col min="11265" max="11265" width="51.83203125" bestFit="1" customWidth="1"/>
    <col min="11273" max="11273" width="14.25" bestFit="1" customWidth="1"/>
    <col min="11280" max="11280" width="11.4140625" customWidth="1"/>
    <col min="11521" max="11521" width="51.83203125" bestFit="1" customWidth="1"/>
    <col min="11529" max="11529" width="14.25" bestFit="1" customWidth="1"/>
    <col min="11536" max="11536" width="11.4140625" customWidth="1"/>
    <col min="11777" max="11777" width="51.83203125" bestFit="1" customWidth="1"/>
    <col min="11785" max="11785" width="14.25" bestFit="1" customWidth="1"/>
    <col min="11792" max="11792" width="11.4140625" customWidth="1"/>
    <col min="12033" max="12033" width="51.83203125" bestFit="1" customWidth="1"/>
    <col min="12041" max="12041" width="14.25" bestFit="1" customWidth="1"/>
    <col min="12048" max="12048" width="11.4140625" customWidth="1"/>
    <col min="12289" max="12289" width="51.83203125" bestFit="1" customWidth="1"/>
    <col min="12297" max="12297" width="14.25" bestFit="1" customWidth="1"/>
    <col min="12304" max="12304" width="11.4140625" customWidth="1"/>
    <col min="12545" max="12545" width="51.83203125" bestFit="1" customWidth="1"/>
    <col min="12553" max="12553" width="14.25" bestFit="1" customWidth="1"/>
    <col min="12560" max="12560" width="11.4140625" customWidth="1"/>
    <col min="12801" max="12801" width="51.83203125" bestFit="1" customWidth="1"/>
    <col min="12809" max="12809" width="14.25" bestFit="1" customWidth="1"/>
    <col min="12816" max="12816" width="11.4140625" customWidth="1"/>
    <col min="13057" max="13057" width="51.83203125" bestFit="1" customWidth="1"/>
    <col min="13065" max="13065" width="14.25" bestFit="1" customWidth="1"/>
    <col min="13072" max="13072" width="11.4140625" customWidth="1"/>
    <col min="13313" max="13313" width="51.83203125" bestFit="1" customWidth="1"/>
    <col min="13321" max="13321" width="14.25" bestFit="1" customWidth="1"/>
    <col min="13328" max="13328" width="11.4140625" customWidth="1"/>
    <col min="13569" max="13569" width="51.83203125" bestFit="1" customWidth="1"/>
    <col min="13577" max="13577" width="14.25" bestFit="1" customWidth="1"/>
    <col min="13584" max="13584" width="11.4140625" customWidth="1"/>
    <col min="13825" max="13825" width="51.83203125" bestFit="1" customWidth="1"/>
    <col min="13833" max="13833" width="14.25" bestFit="1" customWidth="1"/>
    <col min="13840" max="13840" width="11.4140625" customWidth="1"/>
    <col min="14081" max="14081" width="51.83203125" bestFit="1" customWidth="1"/>
    <col min="14089" max="14089" width="14.25" bestFit="1" customWidth="1"/>
    <col min="14096" max="14096" width="11.4140625" customWidth="1"/>
    <col min="14337" max="14337" width="51.83203125" bestFit="1" customWidth="1"/>
    <col min="14345" max="14345" width="14.25" bestFit="1" customWidth="1"/>
    <col min="14352" max="14352" width="11.4140625" customWidth="1"/>
    <col min="14593" max="14593" width="51.83203125" bestFit="1" customWidth="1"/>
    <col min="14601" max="14601" width="14.25" bestFit="1" customWidth="1"/>
    <col min="14608" max="14608" width="11.4140625" customWidth="1"/>
    <col min="14849" max="14849" width="51.83203125" bestFit="1" customWidth="1"/>
    <col min="14857" max="14857" width="14.25" bestFit="1" customWidth="1"/>
    <col min="14864" max="14864" width="11.4140625" customWidth="1"/>
    <col min="15105" max="15105" width="51.83203125" bestFit="1" customWidth="1"/>
    <col min="15113" max="15113" width="14.25" bestFit="1" customWidth="1"/>
    <col min="15120" max="15120" width="11.4140625" customWidth="1"/>
    <col min="15361" max="15361" width="51.83203125" bestFit="1" customWidth="1"/>
    <col min="15369" max="15369" width="14.25" bestFit="1" customWidth="1"/>
    <col min="15376" max="15376" width="11.4140625" customWidth="1"/>
    <col min="15617" max="15617" width="51.83203125" bestFit="1" customWidth="1"/>
    <col min="15625" max="15625" width="14.25" bestFit="1" customWidth="1"/>
    <col min="15632" max="15632" width="11.4140625" customWidth="1"/>
    <col min="15873" max="15873" width="51.83203125" bestFit="1" customWidth="1"/>
    <col min="15881" max="15881" width="14.25" bestFit="1" customWidth="1"/>
    <col min="15888" max="15888" width="11.4140625" customWidth="1"/>
    <col min="16129" max="16129" width="51.83203125" bestFit="1" customWidth="1"/>
    <col min="16137" max="16137" width="14.25" bestFit="1" customWidth="1"/>
    <col min="16144" max="16144" width="11.4140625" customWidth="1"/>
  </cols>
  <sheetData>
    <row r="1" spans="1:15" x14ac:dyDescent="0.35">
      <c r="A1" s="63">
        <v>43032</v>
      </c>
      <c r="B1" s="1"/>
      <c r="C1" s="1"/>
      <c r="D1" s="1"/>
      <c r="E1" s="1"/>
      <c r="F1" s="1"/>
      <c r="G1" s="1"/>
      <c r="H1" s="1"/>
      <c r="I1" s="1"/>
      <c r="J1" s="1"/>
      <c r="K1" s="1"/>
      <c r="L1" s="1"/>
      <c r="M1" s="1"/>
      <c r="N1" s="1"/>
      <c r="O1" s="1"/>
    </row>
    <row r="2" spans="1:15" x14ac:dyDescent="0.35">
      <c r="A2" s="64" t="s">
        <v>133</v>
      </c>
      <c r="B2" s="1"/>
      <c r="C2" s="1"/>
      <c r="D2" s="1"/>
      <c r="E2" s="1"/>
      <c r="F2" s="1"/>
      <c r="G2" s="1"/>
      <c r="H2" s="1"/>
      <c r="I2" s="1"/>
      <c r="J2" s="1"/>
      <c r="K2" s="1"/>
      <c r="L2" s="1"/>
      <c r="M2" s="1"/>
      <c r="N2" s="1"/>
      <c r="O2" s="1"/>
    </row>
    <row r="3" spans="1:15" x14ac:dyDescent="0.35">
      <c r="A3" s="1"/>
      <c r="B3" s="1"/>
      <c r="C3" s="1"/>
      <c r="D3" s="1"/>
      <c r="E3" s="1"/>
      <c r="F3" s="1"/>
      <c r="G3" s="1"/>
      <c r="H3" s="1"/>
      <c r="I3" s="1"/>
      <c r="J3" s="1"/>
      <c r="K3" s="1"/>
      <c r="L3" s="1"/>
      <c r="M3" s="1"/>
      <c r="N3" s="1"/>
      <c r="O3" s="1"/>
    </row>
    <row r="4" spans="1:15" x14ac:dyDescent="0.35">
      <c r="A4" s="62"/>
      <c r="B4" s="1"/>
      <c r="C4" s="1"/>
      <c r="D4" s="1"/>
      <c r="E4" s="1"/>
      <c r="F4" s="1"/>
      <c r="G4" s="1"/>
      <c r="H4" s="1"/>
      <c r="I4" s="1"/>
      <c r="J4" s="1"/>
      <c r="K4" s="1"/>
      <c r="L4" s="1"/>
      <c r="M4" s="1"/>
      <c r="N4" s="1"/>
      <c r="O4" s="1"/>
    </row>
    <row r="5" spans="1:15" x14ac:dyDescent="0.35">
      <c r="A5" s="1"/>
      <c r="B5" s="1"/>
      <c r="C5" s="1"/>
      <c r="D5" s="1"/>
      <c r="E5" s="1"/>
      <c r="F5" s="1"/>
      <c r="G5" s="1"/>
      <c r="H5" s="1"/>
      <c r="I5" s="1"/>
      <c r="J5" s="1"/>
      <c r="K5" s="1"/>
      <c r="L5" s="1"/>
      <c r="M5" s="1"/>
      <c r="N5" s="1"/>
      <c r="O5" s="1"/>
    </row>
    <row r="6" spans="1:15" ht="25.75" x14ac:dyDescent="0.35">
      <c r="A6" s="5" t="s">
        <v>0</v>
      </c>
      <c r="B6" s="3" t="s">
        <v>1</v>
      </c>
      <c r="C6" s="18" t="s">
        <v>24</v>
      </c>
      <c r="D6" s="3" t="s">
        <v>23</v>
      </c>
      <c r="E6" s="1"/>
      <c r="F6" s="1"/>
      <c r="G6" s="1"/>
      <c r="H6" s="1"/>
      <c r="I6" s="1"/>
      <c r="J6" s="1"/>
      <c r="K6" s="1"/>
      <c r="L6" s="1"/>
      <c r="M6" s="1"/>
      <c r="N6" s="1"/>
      <c r="O6" s="1"/>
    </row>
    <row r="7" spans="1:15" x14ac:dyDescent="0.35">
      <c r="A7" s="3" t="s">
        <v>9</v>
      </c>
      <c r="B7" s="3">
        <v>24</v>
      </c>
      <c r="C7" s="13">
        <v>24</v>
      </c>
      <c r="D7" s="3">
        <v>24</v>
      </c>
      <c r="E7" s="1"/>
      <c r="F7" s="1"/>
      <c r="G7" s="1"/>
      <c r="H7" s="1"/>
      <c r="I7" s="1"/>
      <c r="J7" s="1"/>
      <c r="K7" s="1"/>
      <c r="L7" s="1"/>
      <c r="M7" s="1"/>
      <c r="N7" s="1"/>
      <c r="O7" s="1"/>
    </row>
    <row r="8" spans="1:15" x14ac:dyDescent="0.35">
      <c r="A8" s="3" t="s">
        <v>95</v>
      </c>
      <c r="B8" s="3">
        <v>5</v>
      </c>
      <c r="C8" s="13">
        <v>16</v>
      </c>
      <c r="D8" s="3">
        <v>6</v>
      </c>
      <c r="E8" s="7" t="s">
        <v>48</v>
      </c>
      <c r="F8" s="7"/>
      <c r="G8" s="79" t="s">
        <v>186</v>
      </c>
      <c r="H8" s="1"/>
      <c r="I8" s="1"/>
      <c r="J8" s="1"/>
      <c r="K8" s="1"/>
      <c r="L8" s="1"/>
      <c r="M8" s="1"/>
      <c r="N8" s="1"/>
      <c r="O8" s="1"/>
    </row>
    <row r="9" spans="1:15" x14ac:dyDescent="0.35">
      <c r="A9" s="1"/>
      <c r="B9" s="1"/>
      <c r="C9" s="1"/>
      <c r="D9" s="1"/>
      <c r="E9" s="1"/>
      <c r="F9" s="1"/>
      <c r="G9" s="1"/>
      <c r="H9" s="1"/>
      <c r="I9" s="1"/>
      <c r="J9" s="1"/>
      <c r="K9" s="1"/>
      <c r="L9" s="1"/>
      <c r="M9" s="1"/>
      <c r="N9" s="1"/>
      <c r="O9" s="1"/>
    </row>
    <row r="10" spans="1:15" x14ac:dyDescent="0.35">
      <c r="A10" s="1"/>
      <c r="B10" s="1"/>
      <c r="C10" s="1"/>
      <c r="D10" s="1"/>
      <c r="E10" s="1"/>
      <c r="F10" s="1"/>
      <c r="G10" s="1"/>
      <c r="H10" s="1"/>
      <c r="I10" s="1"/>
      <c r="J10" s="1"/>
      <c r="K10" s="1"/>
      <c r="L10" s="1"/>
      <c r="M10" s="1"/>
      <c r="N10" s="1"/>
      <c r="O10" s="1"/>
    </row>
    <row r="11" spans="1:15" x14ac:dyDescent="0.35">
      <c r="A11" s="1"/>
      <c r="B11" s="1"/>
      <c r="C11" s="1"/>
      <c r="D11" s="1"/>
      <c r="E11" s="1"/>
      <c r="F11" s="1"/>
      <c r="G11" s="1"/>
      <c r="H11" s="1"/>
      <c r="I11" s="1"/>
      <c r="J11" s="1"/>
      <c r="K11" s="1"/>
      <c r="L11" s="1"/>
      <c r="M11" s="1"/>
      <c r="N11" s="1"/>
      <c r="O11" s="1"/>
    </row>
    <row r="12" spans="1:15" x14ac:dyDescent="0.35">
      <c r="A12" s="2" t="s">
        <v>2</v>
      </c>
      <c r="B12" s="3" t="s">
        <v>3</v>
      </c>
      <c r="C12" s="13" t="s">
        <v>4</v>
      </c>
      <c r="D12" s="1"/>
      <c r="E12" s="1"/>
      <c r="F12" s="1"/>
      <c r="G12" s="1"/>
      <c r="H12" s="1"/>
      <c r="I12" s="1"/>
      <c r="J12" s="1"/>
      <c r="K12" s="1"/>
      <c r="L12" s="1"/>
      <c r="M12" s="1"/>
      <c r="N12" s="1"/>
      <c r="O12" s="1"/>
    </row>
    <row r="13" spans="1:15" x14ac:dyDescent="0.35">
      <c r="A13" s="3" t="s">
        <v>6</v>
      </c>
      <c r="B13" s="3">
        <v>24</v>
      </c>
      <c r="C13" s="13">
        <v>24</v>
      </c>
      <c r="D13" s="1"/>
      <c r="E13" s="1"/>
      <c r="F13" s="1"/>
      <c r="G13" s="1"/>
      <c r="H13" s="1"/>
      <c r="I13" s="1"/>
      <c r="J13" s="1"/>
      <c r="K13" s="1"/>
      <c r="L13" s="1"/>
      <c r="M13" s="1"/>
      <c r="N13" s="1"/>
      <c r="O13" s="1"/>
    </row>
    <row r="14" spans="1:15" x14ac:dyDescent="0.35">
      <c r="A14" s="3" t="s">
        <v>8</v>
      </c>
      <c r="B14" s="3">
        <v>0.35</v>
      </c>
      <c r="C14" s="13">
        <v>0.5</v>
      </c>
      <c r="D14" s="7" t="s">
        <v>49</v>
      </c>
      <c r="E14" s="1"/>
      <c r="G14" s="79" t="s">
        <v>187</v>
      </c>
      <c r="H14" s="1"/>
      <c r="I14" s="1"/>
      <c r="J14" s="1"/>
      <c r="K14" s="1"/>
      <c r="L14" s="1"/>
      <c r="M14" s="1"/>
      <c r="N14" s="1"/>
      <c r="O14" s="1"/>
    </row>
    <row r="15" spans="1:15" x14ac:dyDescent="0.35">
      <c r="A15" s="1"/>
      <c r="B15" s="1"/>
      <c r="C15" s="1"/>
      <c r="D15" s="1"/>
      <c r="E15" s="1"/>
      <c r="F15" s="1"/>
      <c r="G15" s="1"/>
      <c r="H15" s="1"/>
      <c r="I15" s="1"/>
      <c r="J15" s="1"/>
      <c r="K15" s="1"/>
      <c r="L15" s="1"/>
      <c r="M15" s="1"/>
      <c r="N15" s="1"/>
      <c r="O15" s="1"/>
    </row>
    <row r="16" spans="1:15" ht="38.35" x14ac:dyDescent="0.35">
      <c r="A16" s="5" t="s">
        <v>5</v>
      </c>
      <c r="B16" s="4" t="s">
        <v>17</v>
      </c>
      <c r="C16" s="4" t="s">
        <v>18</v>
      </c>
      <c r="D16" s="4" t="s">
        <v>19</v>
      </c>
      <c r="E16" s="4" t="s">
        <v>20</v>
      </c>
      <c r="F16" s="4" t="s">
        <v>21</v>
      </c>
      <c r="G16" s="4" t="s">
        <v>22</v>
      </c>
      <c r="H16" s="4" t="s">
        <v>16</v>
      </c>
      <c r="I16" s="18" t="s">
        <v>15</v>
      </c>
      <c r="J16" s="4" t="s">
        <v>14</v>
      </c>
      <c r="K16" s="4" t="s">
        <v>13</v>
      </c>
      <c r="L16" s="4" t="s">
        <v>12</v>
      </c>
      <c r="M16" s="4" t="s">
        <v>11</v>
      </c>
      <c r="N16" s="4" t="s">
        <v>10</v>
      </c>
      <c r="O16" s="1"/>
    </row>
    <row r="17" spans="1:25" x14ac:dyDescent="0.35">
      <c r="A17" s="3" t="s">
        <v>6</v>
      </c>
      <c r="B17" s="3">
        <v>230</v>
      </c>
      <c r="C17" s="3">
        <v>230</v>
      </c>
      <c r="D17" s="3">
        <v>230</v>
      </c>
      <c r="E17" s="3">
        <v>230</v>
      </c>
      <c r="F17" s="3">
        <v>230</v>
      </c>
      <c r="G17" s="3">
        <v>230</v>
      </c>
      <c r="H17" s="3">
        <v>230</v>
      </c>
      <c r="I17" s="13">
        <v>230</v>
      </c>
      <c r="J17" s="3">
        <v>230</v>
      </c>
      <c r="K17" s="3">
        <v>230</v>
      </c>
      <c r="L17" s="3">
        <v>230</v>
      </c>
      <c r="M17" s="3">
        <v>230</v>
      </c>
      <c r="N17" s="3">
        <v>230</v>
      </c>
      <c r="O17" s="1"/>
    </row>
    <row r="18" spans="1:25" x14ac:dyDescent="0.35">
      <c r="A18" s="3" t="s">
        <v>7</v>
      </c>
      <c r="B18" s="3">
        <v>240</v>
      </c>
      <c r="C18" s="3">
        <v>350</v>
      </c>
      <c r="D18" s="3">
        <v>350</v>
      </c>
      <c r="E18" s="3">
        <v>300</v>
      </c>
      <c r="F18" s="3">
        <v>320</v>
      </c>
      <c r="G18" s="3">
        <v>370</v>
      </c>
      <c r="H18" s="3">
        <v>320</v>
      </c>
      <c r="I18" s="13">
        <v>380</v>
      </c>
      <c r="J18" s="3">
        <v>300</v>
      </c>
      <c r="K18" s="3">
        <v>320</v>
      </c>
      <c r="L18" s="3">
        <v>320</v>
      </c>
      <c r="M18" s="3">
        <v>250</v>
      </c>
      <c r="N18" s="3">
        <v>370</v>
      </c>
      <c r="O18" s="7" t="s">
        <v>50</v>
      </c>
      <c r="Q18" s="80" t="s">
        <v>188</v>
      </c>
    </row>
    <row r="19" spans="1:25" x14ac:dyDescent="0.35">
      <c r="A19" s="1"/>
      <c r="B19" s="1"/>
      <c r="C19" s="1"/>
      <c r="D19" s="1"/>
      <c r="E19" s="1"/>
      <c r="F19" s="1"/>
      <c r="G19" s="1"/>
      <c r="H19" s="1"/>
      <c r="I19" s="1"/>
      <c r="J19" s="1"/>
      <c r="K19" s="1"/>
      <c r="L19" s="1"/>
      <c r="M19" s="1"/>
      <c r="N19" s="1"/>
      <c r="O19" s="1"/>
    </row>
    <row r="20" spans="1:25" x14ac:dyDescent="0.35">
      <c r="A20" s="102" t="s">
        <v>25</v>
      </c>
      <c r="B20" s="101" t="s">
        <v>29</v>
      </c>
      <c r="C20" s="101"/>
      <c r="D20" s="101"/>
      <c r="E20" s="101" t="s">
        <v>30</v>
      </c>
      <c r="F20" s="101"/>
      <c r="G20" s="101"/>
      <c r="H20" s="101" t="s">
        <v>34</v>
      </c>
      <c r="I20" s="101"/>
      <c r="J20" s="101"/>
      <c r="K20" s="101" t="s">
        <v>34</v>
      </c>
      <c r="L20" s="101"/>
      <c r="M20" s="101"/>
      <c r="N20" s="1"/>
      <c r="O20" s="1"/>
    </row>
    <row r="21" spans="1:25" x14ac:dyDescent="0.35">
      <c r="A21" s="103"/>
      <c r="B21" s="4" t="s">
        <v>26</v>
      </c>
      <c r="C21" s="3" t="s">
        <v>27</v>
      </c>
      <c r="D21" s="3" t="s">
        <v>28</v>
      </c>
      <c r="E21" s="13" t="s">
        <v>31</v>
      </c>
      <c r="F21" s="3" t="s">
        <v>32</v>
      </c>
      <c r="G21" s="3" t="s">
        <v>33</v>
      </c>
      <c r="H21" s="3" t="s">
        <v>35</v>
      </c>
      <c r="I21" s="3" t="s">
        <v>36</v>
      </c>
      <c r="J21" s="3" t="s">
        <v>37</v>
      </c>
      <c r="K21" s="3" t="s">
        <v>38</v>
      </c>
      <c r="L21" s="3" t="s">
        <v>39</v>
      </c>
      <c r="M21" s="3" t="s">
        <v>40</v>
      </c>
      <c r="N21" s="1"/>
      <c r="O21" s="1"/>
    </row>
    <row r="22" spans="1:25" x14ac:dyDescent="0.35">
      <c r="A22" s="3" t="s">
        <v>6</v>
      </c>
      <c r="B22" s="3">
        <v>24</v>
      </c>
      <c r="C22" s="3">
        <v>24</v>
      </c>
      <c r="D22" s="3">
        <v>24</v>
      </c>
      <c r="E22" s="13">
        <v>24</v>
      </c>
      <c r="F22" s="3">
        <v>24</v>
      </c>
      <c r="G22" s="3">
        <v>24</v>
      </c>
      <c r="H22" s="3">
        <v>24</v>
      </c>
      <c r="I22" s="3">
        <v>24</v>
      </c>
      <c r="J22" s="3">
        <v>24</v>
      </c>
      <c r="K22" s="3">
        <v>24</v>
      </c>
      <c r="L22" s="3">
        <v>24</v>
      </c>
      <c r="M22" s="3">
        <v>24</v>
      </c>
      <c r="N22" s="1"/>
      <c r="O22" s="1"/>
    </row>
    <row r="23" spans="1:25" x14ac:dyDescent="0.35">
      <c r="A23" s="3" t="s">
        <v>41</v>
      </c>
      <c r="B23" s="3">
        <v>60</v>
      </c>
      <c r="C23" s="3">
        <v>37</v>
      </c>
      <c r="D23" s="3">
        <v>26</v>
      </c>
      <c r="E23" s="13">
        <v>150</v>
      </c>
      <c r="F23" s="3">
        <v>110</v>
      </c>
      <c r="G23" s="3">
        <v>46</v>
      </c>
      <c r="H23" s="3">
        <v>71</v>
      </c>
      <c r="I23" s="3">
        <v>46</v>
      </c>
      <c r="J23" s="3">
        <v>28</v>
      </c>
      <c r="K23" s="3">
        <v>44</v>
      </c>
      <c r="L23" s="3">
        <v>39</v>
      </c>
      <c r="M23" s="3">
        <v>30</v>
      </c>
      <c r="N23" s="79" t="s">
        <v>51</v>
      </c>
      <c r="O23" s="1"/>
    </row>
    <row r="24" spans="1:25" x14ac:dyDescent="0.35">
      <c r="A24" s="1"/>
      <c r="B24" s="1"/>
      <c r="C24" s="1"/>
      <c r="D24" s="1"/>
      <c r="E24" s="1"/>
      <c r="F24" s="1"/>
      <c r="G24" s="1"/>
      <c r="H24" s="1"/>
      <c r="I24" s="1"/>
      <c r="J24" s="1"/>
      <c r="K24" s="1"/>
      <c r="L24" s="1"/>
      <c r="M24" s="1"/>
      <c r="N24" s="1"/>
      <c r="O24" s="1"/>
    </row>
    <row r="25" spans="1:25" x14ac:dyDescent="0.35">
      <c r="A25" s="1"/>
      <c r="B25" s="1"/>
      <c r="C25" s="1"/>
      <c r="D25" s="1"/>
      <c r="E25" s="1"/>
      <c r="F25" s="1"/>
      <c r="G25" s="1"/>
      <c r="H25" s="1"/>
      <c r="I25" s="1"/>
      <c r="J25" s="1"/>
      <c r="K25" s="1"/>
      <c r="L25" s="1"/>
      <c r="M25" s="1"/>
      <c r="N25" s="1"/>
      <c r="O25" s="1"/>
    </row>
    <row r="26" spans="1:25" ht="25.75" x14ac:dyDescent="0.35">
      <c r="A26" s="9" t="s">
        <v>42</v>
      </c>
      <c r="B26" s="4" t="s">
        <v>43</v>
      </c>
      <c r="C26" s="4" t="s">
        <v>189</v>
      </c>
      <c r="D26" s="18" t="s">
        <v>190</v>
      </c>
      <c r="E26" s="1"/>
      <c r="F26" s="1"/>
      <c r="G26" s="3" t="s">
        <v>135</v>
      </c>
      <c r="H26" s="13" t="s">
        <v>136</v>
      </c>
      <c r="I26" s="1"/>
      <c r="J26" s="1"/>
      <c r="K26" s="1"/>
      <c r="L26" s="1"/>
      <c r="M26" s="1"/>
      <c r="N26" s="1"/>
      <c r="O26" s="1"/>
    </row>
    <row r="27" spans="1:25" x14ac:dyDescent="0.35">
      <c r="A27" s="3" t="s">
        <v>6</v>
      </c>
      <c r="B27" s="3">
        <v>230</v>
      </c>
      <c r="C27" s="3">
        <v>230</v>
      </c>
      <c r="D27" s="13">
        <v>230</v>
      </c>
      <c r="E27" s="1"/>
      <c r="F27" s="1"/>
      <c r="G27" s="3" t="s">
        <v>6</v>
      </c>
      <c r="H27" s="13">
        <v>230</v>
      </c>
      <c r="I27" s="1"/>
      <c r="J27" s="1"/>
      <c r="K27" s="1"/>
      <c r="L27" s="1"/>
      <c r="M27" s="1"/>
      <c r="N27" s="1"/>
      <c r="O27" s="1"/>
    </row>
    <row r="28" spans="1:25" x14ac:dyDescent="0.35">
      <c r="A28" s="3" t="s">
        <v>7</v>
      </c>
      <c r="B28" s="3">
        <v>75</v>
      </c>
      <c r="C28" s="3">
        <v>95</v>
      </c>
      <c r="D28" s="13">
        <v>250</v>
      </c>
      <c r="E28" s="79" t="s">
        <v>191</v>
      </c>
      <c r="F28" s="1"/>
      <c r="G28" s="3" t="s">
        <v>7</v>
      </c>
      <c r="H28" s="13">
        <v>80</v>
      </c>
      <c r="I28" s="7" t="s">
        <v>137</v>
      </c>
      <c r="J28" s="1"/>
      <c r="K28" s="1"/>
      <c r="L28" s="1"/>
      <c r="M28" s="1"/>
      <c r="N28" s="1"/>
      <c r="O28" s="1"/>
      <c r="Q28" s="80"/>
    </row>
    <row r="29" spans="1:25" x14ac:dyDescent="0.35">
      <c r="A29" s="1"/>
      <c r="B29" s="1"/>
      <c r="C29" s="1"/>
      <c r="D29" s="1"/>
      <c r="E29" s="1"/>
      <c r="F29" s="1"/>
      <c r="G29" s="1"/>
      <c r="H29" s="1"/>
      <c r="I29" s="1"/>
      <c r="J29" s="1"/>
      <c r="K29" s="1"/>
      <c r="L29" s="1"/>
      <c r="M29" s="1"/>
      <c r="N29" s="1"/>
      <c r="O29" s="1"/>
    </row>
    <row r="30" spans="1:25" x14ac:dyDescent="0.35">
      <c r="A30" s="1"/>
      <c r="B30" s="1"/>
      <c r="C30" s="1"/>
      <c r="D30" s="1"/>
      <c r="E30" s="1"/>
      <c r="F30" s="1"/>
      <c r="G30" s="1"/>
      <c r="H30" s="1"/>
      <c r="I30" s="1"/>
      <c r="J30" s="1"/>
      <c r="K30" s="1"/>
      <c r="L30" s="1"/>
      <c r="M30" s="1"/>
      <c r="N30" s="1"/>
      <c r="O30" s="1"/>
    </row>
    <row r="31" spans="1:25" x14ac:dyDescent="0.35">
      <c r="A31" s="1"/>
      <c r="B31" s="1"/>
      <c r="C31" s="1"/>
      <c r="D31" s="1"/>
      <c r="E31" s="1"/>
      <c r="F31" s="1"/>
      <c r="G31" s="1"/>
      <c r="H31" s="1"/>
      <c r="I31" s="1"/>
      <c r="J31" s="1"/>
      <c r="K31" s="1"/>
      <c r="L31" s="1"/>
      <c r="M31" s="1"/>
      <c r="N31" s="1"/>
      <c r="O31" s="1"/>
    </row>
    <row r="32" spans="1:25" x14ac:dyDescent="0.35">
      <c r="A32" s="16" t="s">
        <v>93</v>
      </c>
      <c r="B32" s="15" t="s">
        <v>74</v>
      </c>
      <c r="C32" s="15" t="s">
        <v>75</v>
      </c>
      <c r="D32" s="15" t="s">
        <v>79</v>
      </c>
      <c r="E32" s="15" t="s">
        <v>82</v>
      </c>
      <c r="F32" s="15" t="s">
        <v>83</v>
      </c>
      <c r="G32" s="15" t="s">
        <v>84</v>
      </c>
      <c r="H32" s="17" t="s">
        <v>85</v>
      </c>
      <c r="I32" s="15" t="s">
        <v>86</v>
      </c>
      <c r="J32" s="15" t="s">
        <v>88</v>
      </c>
      <c r="K32" s="15" t="s">
        <v>89</v>
      </c>
      <c r="L32" s="11"/>
      <c r="M32" s="11"/>
      <c r="N32" s="11"/>
      <c r="O32" s="11"/>
      <c r="Q32" s="81" t="s">
        <v>192</v>
      </c>
      <c r="R32" s="82" t="s">
        <v>193</v>
      </c>
      <c r="S32" s="82" t="s">
        <v>194</v>
      </c>
      <c r="T32" s="81" t="s">
        <v>195</v>
      </c>
      <c r="U32" s="83" t="s">
        <v>196</v>
      </c>
      <c r="V32" s="81" t="s">
        <v>197</v>
      </c>
      <c r="Y32" s="75"/>
    </row>
    <row r="33" spans="1:25" x14ac:dyDescent="0.35">
      <c r="A33" s="3" t="s">
        <v>6</v>
      </c>
      <c r="B33" s="3">
        <v>230</v>
      </c>
      <c r="C33" s="3">
        <v>230</v>
      </c>
      <c r="D33" s="3">
        <v>230</v>
      </c>
      <c r="E33" s="3">
        <v>230</v>
      </c>
      <c r="F33" s="3">
        <v>230</v>
      </c>
      <c r="G33" s="3">
        <v>230</v>
      </c>
      <c r="H33" s="13">
        <v>230</v>
      </c>
      <c r="I33" s="3">
        <v>230</v>
      </c>
      <c r="J33" s="3">
        <v>230</v>
      </c>
      <c r="K33" s="3">
        <v>230</v>
      </c>
      <c r="L33" s="6"/>
      <c r="M33" s="1"/>
      <c r="N33" s="1"/>
      <c r="O33" s="1"/>
      <c r="P33" s="84"/>
      <c r="Q33" s="85">
        <v>230</v>
      </c>
      <c r="R33" s="85">
        <v>230</v>
      </c>
      <c r="S33" s="85">
        <v>230</v>
      </c>
      <c r="T33" s="85">
        <v>230</v>
      </c>
      <c r="U33" s="86">
        <v>230</v>
      </c>
      <c r="V33" s="85">
        <v>230</v>
      </c>
      <c r="Y33" s="75"/>
    </row>
    <row r="34" spans="1:25" x14ac:dyDescent="0.35">
      <c r="A34" s="3" t="s">
        <v>44</v>
      </c>
      <c r="B34" s="3">
        <v>6.5000000000000002E-2</v>
      </c>
      <c r="C34" s="3">
        <v>0.12</v>
      </c>
      <c r="D34" s="3">
        <v>0.12</v>
      </c>
      <c r="E34" s="3">
        <v>0.19</v>
      </c>
      <c r="F34" s="3">
        <v>0.43</v>
      </c>
      <c r="G34" s="3">
        <v>0.81</v>
      </c>
      <c r="H34" s="13">
        <v>1.3</v>
      </c>
      <c r="I34" s="3">
        <v>0.17</v>
      </c>
      <c r="J34" s="3">
        <v>0.52</v>
      </c>
      <c r="K34" s="3">
        <v>0.85</v>
      </c>
      <c r="L34" s="7" t="s">
        <v>90</v>
      </c>
      <c r="M34" s="1"/>
      <c r="N34" s="1"/>
      <c r="O34" s="1"/>
      <c r="P34" s="84" t="s">
        <v>198</v>
      </c>
      <c r="Q34" s="85">
        <v>0.15</v>
      </c>
      <c r="R34" s="85">
        <v>0.17</v>
      </c>
      <c r="S34" s="85">
        <v>71</v>
      </c>
      <c r="T34" s="85">
        <v>109</v>
      </c>
      <c r="U34" s="86">
        <v>0.65</v>
      </c>
      <c r="V34" s="85">
        <v>170</v>
      </c>
      <c r="Y34" s="75"/>
    </row>
    <row r="35" spans="1:25" x14ac:dyDescent="0.35">
      <c r="A35" s="87"/>
      <c r="B35" s="87"/>
      <c r="C35" s="87"/>
      <c r="D35" s="87"/>
      <c r="E35" s="87"/>
      <c r="F35" s="87"/>
      <c r="G35" s="87"/>
      <c r="H35" s="88"/>
      <c r="I35" s="87"/>
      <c r="J35" s="87"/>
      <c r="K35" s="87"/>
      <c r="L35" s="7"/>
      <c r="M35" s="1"/>
      <c r="N35" s="1"/>
      <c r="O35" s="1"/>
      <c r="P35" s="84" t="s">
        <v>199</v>
      </c>
      <c r="Q35" s="85" t="s">
        <v>200</v>
      </c>
      <c r="R35" s="85">
        <v>0.16</v>
      </c>
      <c r="S35" s="85">
        <v>89</v>
      </c>
      <c r="T35" s="85">
        <v>155</v>
      </c>
      <c r="U35" s="86">
        <v>0.85</v>
      </c>
      <c r="V35" s="85">
        <v>170</v>
      </c>
      <c r="W35" s="80" t="s">
        <v>201</v>
      </c>
      <c r="Y35" s="75"/>
    </row>
    <row r="36" spans="1:25" x14ac:dyDescent="0.35">
      <c r="A36" s="1"/>
      <c r="B36" s="1"/>
      <c r="C36" s="1"/>
      <c r="D36" s="1"/>
      <c r="E36" s="1"/>
      <c r="F36" s="1"/>
      <c r="G36" s="1"/>
      <c r="H36" s="1"/>
      <c r="I36" s="1"/>
      <c r="J36" s="1"/>
      <c r="K36" s="1"/>
      <c r="L36" s="1"/>
      <c r="M36" s="1"/>
      <c r="N36" s="1"/>
      <c r="O36" s="1"/>
    </row>
    <row r="37" spans="1:25" x14ac:dyDescent="0.35">
      <c r="A37" s="2" t="s">
        <v>94</v>
      </c>
      <c r="B37" s="15" t="s">
        <v>76</v>
      </c>
      <c r="C37" s="15" t="s">
        <v>77</v>
      </c>
      <c r="D37" s="15" t="s">
        <v>78</v>
      </c>
      <c r="E37" s="15" t="s">
        <v>80</v>
      </c>
      <c r="F37" s="15" t="s">
        <v>81</v>
      </c>
      <c r="G37" s="17" t="s">
        <v>87</v>
      </c>
      <c r="H37" s="11"/>
      <c r="I37" s="89"/>
      <c r="J37" s="89"/>
      <c r="K37" s="89"/>
      <c r="L37" s="89"/>
      <c r="M37" s="89"/>
      <c r="N37" s="1"/>
      <c r="O37" s="1"/>
      <c r="Q37" s="81" t="s">
        <v>202</v>
      </c>
      <c r="R37" s="81" t="s">
        <v>203</v>
      </c>
      <c r="S37" s="81" t="s">
        <v>204</v>
      </c>
      <c r="T37" s="90" t="s">
        <v>205</v>
      </c>
      <c r="U37" s="81" t="s">
        <v>206</v>
      </c>
    </row>
    <row r="38" spans="1:25" x14ac:dyDescent="0.35">
      <c r="A38" s="3" t="s">
        <v>6</v>
      </c>
      <c r="B38" s="3">
        <v>24</v>
      </c>
      <c r="C38" s="3">
        <v>24</v>
      </c>
      <c r="D38" s="3">
        <v>24</v>
      </c>
      <c r="E38" s="3">
        <v>24</v>
      </c>
      <c r="F38" s="3">
        <v>24</v>
      </c>
      <c r="G38" s="13">
        <v>24</v>
      </c>
      <c r="H38" s="1"/>
      <c r="I38" s="87"/>
      <c r="J38" s="87"/>
      <c r="K38" s="87"/>
      <c r="L38" s="87"/>
      <c r="M38" s="87"/>
      <c r="N38" s="1"/>
      <c r="O38" s="1"/>
      <c r="Q38" s="91">
        <v>24</v>
      </c>
      <c r="R38" s="91">
        <v>24</v>
      </c>
      <c r="S38" s="91">
        <v>24</v>
      </c>
      <c r="T38" s="92">
        <v>24</v>
      </c>
      <c r="U38" s="91">
        <v>24</v>
      </c>
    </row>
    <row r="39" spans="1:25" x14ac:dyDescent="0.35">
      <c r="A39" s="3" t="s">
        <v>44</v>
      </c>
      <c r="B39" s="3">
        <v>0.14000000000000001</v>
      </c>
      <c r="C39" s="3">
        <v>0.28000000000000003</v>
      </c>
      <c r="D39" s="3">
        <v>0.28000000000000003</v>
      </c>
      <c r="E39" s="3">
        <v>0.2</v>
      </c>
      <c r="F39" s="3">
        <v>7.0000000000000007E-2</v>
      </c>
      <c r="G39" s="13">
        <v>0.53</v>
      </c>
      <c r="H39" s="7" t="s">
        <v>91</v>
      </c>
      <c r="I39" s="1"/>
      <c r="J39" s="1"/>
      <c r="K39" s="1"/>
      <c r="L39" s="1"/>
      <c r="M39" s="1"/>
      <c r="N39" s="1"/>
      <c r="O39" s="1"/>
      <c r="Q39" s="85">
        <v>0.05</v>
      </c>
      <c r="R39" s="85">
        <v>0.1</v>
      </c>
      <c r="S39" s="85">
        <v>0.16</v>
      </c>
      <c r="T39" s="86">
        <v>0.21</v>
      </c>
      <c r="U39" s="85">
        <v>0.32</v>
      </c>
      <c r="V39" s="80" t="s">
        <v>207</v>
      </c>
    </row>
    <row r="40" spans="1:25" x14ac:dyDescent="0.35">
      <c r="A40" s="93" t="s">
        <v>208</v>
      </c>
      <c r="B40" s="84">
        <v>0.125</v>
      </c>
      <c r="C40" s="84">
        <v>0.23</v>
      </c>
      <c r="D40" s="84">
        <v>0.23</v>
      </c>
      <c r="E40" s="94">
        <v>0.78</v>
      </c>
      <c r="F40" s="84">
        <v>0.43</v>
      </c>
      <c r="G40" s="1"/>
      <c r="H40" s="79"/>
      <c r="I40" s="1"/>
      <c r="J40" s="1"/>
      <c r="K40" s="1"/>
      <c r="L40" s="1"/>
      <c r="M40" s="1"/>
      <c r="N40" s="1"/>
      <c r="O40" s="1"/>
    </row>
    <row r="41" spans="1:25" x14ac:dyDescent="0.35">
      <c r="A41" s="1"/>
      <c r="B41" s="1"/>
      <c r="C41" s="1"/>
      <c r="D41" s="1"/>
      <c r="E41" s="1"/>
      <c r="F41" s="1"/>
      <c r="G41" s="1"/>
      <c r="H41" s="1"/>
      <c r="I41" s="1"/>
      <c r="J41" s="1"/>
      <c r="K41" s="1"/>
      <c r="L41" s="1"/>
      <c r="M41" s="1"/>
      <c r="N41" s="1"/>
      <c r="O41" s="1"/>
    </row>
    <row r="42" spans="1:25" x14ac:dyDescent="0.35">
      <c r="A42" s="106" t="s">
        <v>138</v>
      </c>
      <c r="B42" s="107"/>
      <c r="C42" s="1"/>
      <c r="D42" s="1"/>
      <c r="E42" s="1"/>
      <c r="F42" s="1"/>
      <c r="G42" s="1"/>
      <c r="H42" s="1"/>
      <c r="I42" s="1"/>
      <c r="J42" s="1"/>
      <c r="K42" s="1"/>
      <c r="L42" s="1"/>
      <c r="M42" s="1"/>
      <c r="N42" s="1"/>
      <c r="O42" s="1"/>
    </row>
    <row r="43" spans="1:25" x14ac:dyDescent="0.35">
      <c r="A43" s="70"/>
      <c r="B43" s="65"/>
      <c r="C43" s="66"/>
      <c r="D43" s="104" t="s">
        <v>96</v>
      </c>
      <c r="E43" s="104"/>
      <c r="F43" s="67" t="s">
        <v>97</v>
      </c>
      <c r="G43" s="105" t="s">
        <v>98</v>
      </c>
      <c r="H43" s="105"/>
      <c r="I43" s="105"/>
      <c r="J43" s="105"/>
      <c r="K43" s="105" t="s">
        <v>99</v>
      </c>
      <c r="L43" s="105"/>
      <c r="M43" s="105" t="s">
        <v>100</v>
      </c>
      <c r="N43" s="105"/>
      <c r="O43" s="37"/>
    </row>
    <row r="44" spans="1:25" x14ac:dyDescent="0.35">
      <c r="A44" s="71" t="s">
        <v>101</v>
      </c>
      <c r="B44" s="68" t="s">
        <v>102</v>
      </c>
      <c r="C44" s="32" t="s">
        <v>103</v>
      </c>
      <c r="D44" s="38" t="s">
        <v>104</v>
      </c>
      <c r="E44" s="39" t="s">
        <v>105</v>
      </c>
      <c r="F44" s="40" t="s">
        <v>105</v>
      </c>
      <c r="G44" s="38" t="s">
        <v>106</v>
      </c>
      <c r="H44" s="39" t="s">
        <v>107</v>
      </c>
      <c r="I44" s="39" t="s">
        <v>108</v>
      </c>
      <c r="J44" s="41" t="s">
        <v>109</v>
      </c>
      <c r="K44" s="38" t="s">
        <v>107</v>
      </c>
      <c r="L44" s="41" t="s">
        <v>109</v>
      </c>
      <c r="M44" s="38" t="s">
        <v>107</v>
      </c>
      <c r="N44" s="41" t="s">
        <v>109</v>
      </c>
      <c r="O44" s="42"/>
    </row>
    <row r="45" spans="1:25" ht="15" thickBot="1" x14ac:dyDescent="0.4">
      <c r="A45" s="72"/>
      <c r="B45" s="44"/>
      <c r="C45" s="45"/>
      <c r="D45" s="43" t="s">
        <v>110</v>
      </c>
      <c r="E45" s="45" t="s">
        <v>111</v>
      </c>
      <c r="F45" s="46" t="s">
        <v>111</v>
      </c>
      <c r="G45" s="43" t="s">
        <v>112</v>
      </c>
      <c r="H45" s="45"/>
      <c r="I45" s="45" t="s">
        <v>113</v>
      </c>
      <c r="J45" s="47" t="s">
        <v>111</v>
      </c>
      <c r="K45" s="43"/>
      <c r="L45" s="47" t="s">
        <v>111</v>
      </c>
      <c r="M45" s="43"/>
      <c r="N45" s="47" t="s">
        <v>111</v>
      </c>
      <c r="O45" s="37"/>
    </row>
    <row r="46" spans="1:25" x14ac:dyDescent="0.35">
      <c r="A46" s="69">
        <v>1</v>
      </c>
      <c r="B46" s="33" t="s">
        <v>46</v>
      </c>
      <c r="C46" s="49">
        <v>0</v>
      </c>
      <c r="D46" s="61">
        <v>550</v>
      </c>
      <c r="E46" s="49">
        <v>4.5999999999999996</v>
      </c>
      <c r="F46" s="50">
        <f t="shared" ref="F46:F81" si="0">D46/230</f>
        <v>2.3913043478260869</v>
      </c>
      <c r="G46" s="48">
        <v>2</v>
      </c>
      <c r="H46" s="49">
        <v>4.9000000000000004</v>
      </c>
      <c r="I46" s="49">
        <v>0.26</v>
      </c>
      <c r="J46" s="34">
        <f>(G46*H46)/I46/2</f>
        <v>18.846153846153847</v>
      </c>
      <c r="K46" s="48">
        <v>1.8</v>
      </c>
      <c r="L46" s="34">
        <f>(G46*K46)/I46/2</f>
        <v>6.9230769230769234</v>
      </c>
      <c r="M46" s="48"/>
      <c r="N46" s="51"/>
      <c r="O46" s="8"/>
    </row>
    <row r="47" spans="1:25" x14ac:dyDescent="0.35">
      <c r="A47" s="48">
        <v>2</v>
      </c>
      <c r="B47" s="33" t="s">
        <v>46</v>
      </c>
      <c r="C47" s="49" t="s">
        <v>114</v>
      </c>
      <c r="D47" s="61">
        <v>550</v>
      </c>
      <c r="E47" s="49">
        <v>4.5999999999999996</v>
      </c>
      <c r="F47" s="50">
        <f t="shared" si="0"/>
        <v>2.3913043478260869</v>
      </c>
      <c r="G47" s="48">
        <v>2</v>
      </c>
      <c r="H47" s="49">
        <v>4.8</v>
      </c>
      <c r="I47" s="49">
        <v>0.26</v>
      </c>
      <c r="J47" s="51">
        <f t="shared" ref="J47:J81" si="1">(G47*H47)/I47/2</f>
        <v>18.46153846153846</v>
      </c>
      <c r="K47" s="48">
        <v>1.8</v>
      </c>
      <c r="L47" s="34">
        <f t="shared" ref="L47:L81" si="2">(G47*K47)/I47/2</f>
        <v>6.9230769230769234</v>
      </c>
      <c r="M47" s="48"/>
      <c r="N47" s="51"/>
      <c r="O47" s="8"/>
    </row>
    <row r="48" spans="1:25" x14ac:dyDescent="0.35">
      <c r="A48" s="48">
        <v>3</v>
      </c>
      <c r="B48" s="33" t="s">
        <v>46</v>
      </c>
      <c r="C48" s="49" t="s">
        <v>114</v>
      </c>
      <c r="D48" s="61">
        <v>550</v>
      </c>
      <c r="E48" s="49">
        <v>4.5999999999999996</v>
      </c>
      <c r="F48" s="50">
        <f t="shared" si="0"/>
        <v>2.3913043478260869</v>
      </c>
      <c r="G48" s="48">
        <v>2</v>
      </c>
      <c r="H48" s="49">
        <v>4.9000000000000004</v>
      </c>
      <c r="I48" s="49">
        <v>0.26</v>
      </c>
      <c r="J48" s="34">
        <f t="shared" si="1"/>
        <v>18.846153846153847</v>
      </c>
      <c r="K48" s="48">
        <v>1.8</v>
      </c>
      <c r="L48" s="34">
        <f t="shared" si="2"/>
        <v>6.9230769230769234</v>
      </c>
      <c r="M48" s="48"/>
      <c r="N48" s="51"/>
      <c r="O48" s="8"/>
    </row>
    <row r="49" spans="1:15" x14ac:dyDescent="0.35">
      <c r="A49" s="48">
        <v>4</v>
      </c>
      <c r="B49" s="33" t="s">
        <v>46</v>
      </c>
      <c r="C49" s="49" t="s">
        <v>114</v>
      </c>
      <c r="D49" s="61">
        <v>550</v>
      </c>
      <c r="E49" s="49">
        <v>4.5999999999999996</v>
      </c>
      <c r="F49" s="50">
        <f t="shared" si="0"/>
        <v>2.3913043478260869</v>
      </c>
      <c r="G49" s="48">
        <v>2</v>
      </c>
      <c r="H49" s="49">
        <v>4.9000000000000004</v>
      </c>
      <c r="I49" s="49">
        <v>0.26</v>
      </c>
      <c r="J49" s="34">
        <f t="shared" si="1"/>
        <v>18.846153846153847</v>
      </c>
      <c r="K49" s="48">
        <v>1.8</v>
      </c>
      <c r="L49" s="34">
        <f t="shared" si="2"/>
        <v>6.9230769230769234</v>
      </c>
      <c r="M49" s="48"/>
      <c r="N49" s="51"/>
      <c r="O49" s="8"/>
    </row>
    <row r="50" spans="1:15" x14ac:dyDescent="0.35">
      <c r="A50" s="48">
        <v>5</v>
      </c>
      <c r="B50" s="33" t="s">
        <v>45</v>
      </c>
      <c r="C50" s="49" t="s">
        <v>115</v>
      </c>
      <c r="D50" s="35">
        <v>370</v>
      </c>
      <c r="E50" s="49">
        <v>2.4</v>
      </c>
      <c r="F50" s="50">
        <f t="shared" si="0"/>
        <v>1.6086956521739131</v>
      </c>
      <c r="G50" s="48">
        <v>2</v>
      </c>
      <c r="H50" s="49">
        <v>2.8</v>
      </c>
      <c r="I50" s="49">
        <v>0.26</v>
      </c>
      <c r="J50" s="51">
        <f t="shared" si="1"/>
        <v>10.769230769230768</v>
      </c>
      <c r="K50" s="48">
        <v>1</v>
      </c>
      <c r="L50" s="51">
        <f t="shared" si="2"/>
        <v>3.8461538461538458</v>
      </c>
      <c r="M50" s="48">
        <v>2.7</v>
      </c>
      <c r="N50" s="34">
        <f>(G50*M50)/I50</f>
        <v>20.76923076923077</v>
      </c>
      <c r="O50" s="8"/>
    </row>
    <row r="51" spans="1:15" x14ac:dyDescent="0.35">
      <c r="A51" s="48">
        <v>6</v>
      </c>
      <c r="B51" s="33" t="s">
        <v>45</v>
      </c>
      <c r="C51" s="49" t="s">
        <v>115</v>
      </c>
      <c r="D51" s="35">
        <v>370</v>
      </c>
      <c r="E51" s="49">
        <v>2.4</v>
      </c>
      <c r="F51" s="50">
        <f t="shared" si="0"/>
        <v>1.6086956521739131</v>
      </c>
      <c r="G51" s="48">
        <v>2</v>
      </c>
      <c r="H51" s="49">
        <v>2.4</v>
      </c>
      <c r="I51" s="49">
        <v>0.26</v>
      </c>
      <c r="J51" s="51">
        <f t="shared" si="1"/>
        <v>9.2307692307692299</v>
      </c>
      <c r="K51" s="48">
        <v>1</v>
      </c>
      <c r="L51" s="51">
        <f t="shared" si="2"/>
        <v>3.8461538461538458</v>
      </c>
      <c r="M51" s="48"/>
      <c r="N51" s="51"/>
      <c r="O51" s="8"/>
    </row>
    <row r="52" spans="1:15" x14ac:dyDescent="0.35">
      <c r="A52" s="48">
        <v>7</v>
      </c>
      <c r="B52" s="33" t="s">
        <v>45</v>
      </c>
      <c r="C52" s="49" t="s">
        <v>115</v>
      </c>
      <c r="D52" s="35">
        <v>370</v>
      </c>
      <c r="E52" s="49">
        <v>2.4</v>
      </c>
      <c r="F52" s="50">
        <f t="shared" si="0"/>
        <v>1.6086956521739131</v>
      </c>
      <c r="G52" s="48">
        <v>1</v>
      </c>
      <c r="H52" s="49">
        <v>5.8</v>
      </c>
      <c r="I52" s="49">
        <v>0.26</v>
      </c>
      <c r="J52" s="51">
        <f t="shared" si="1"/>
        <v>11.153846153846153</v>
      </c>
      <c r="K52" s="48">
        <v>2</v>
      </c>
      <c r="L52" s="51">
        <f t="shared" si="2"/>
        <v>3.8461538461538458</v>
      </c>
      <c r="M52" s="48"/>
      <c r="N52" s="51"/>
      <c r="O52" s="8"/>
    </row>
    <row r="53" spans="1:15" x14ac:dyDescent="0.35">
      <c r="A53" s="48">
        <v>8</v>
      </c>
      <c r="B53" s="33" t="s">
        <v>45</v>
      </c>
      <c r="C53" s="49" t="s">
        <v>115</v>
      </c>
      <c r="D53" s="35">
        <v>370</v>
      </c>
      <c r="E53" s="49">
        <v>2.4</v>
      </c>
      <c r="F53" s="50">
        <f t="shared" si="0"/>
        <v>1.6086956521739131</v>
      </c>
      <c r="G53" s="48">
        <v>1</v>
      </c>
      <c r="H53" s="49">
        <v>5.7</v>
      </c>
      <c r="I53" s="49">
        <v>0.26</v>
      </c>
      <c r="J53" s="51">
        <f t="shared" si="1"/>
        <v>10.961538461538462</v>
      </c>
      <c r="K53" s="48">
        <v>2</v>
      </c>
      <c r="L53" s="51">
        <f t="shared" si="2"/>
        <v>3.8461538461538458</v>
      </c>
      <c r="M53" s="48"/>
      <c r="N53" s="51"/>
      <c r="O53" s="8"/>
    </row>
    <row r="54" spans="1:15" x14ac:dyDescent="0.35">
      <c r="A54" s="48">
        <v>9</v>
      </c>
      <c r="B54" s="33" t="s">
        <v>47</v>
      </c>
      <c r="C54" s="49" t="s">
        <v>116</v>
      </c>
      <c r="D54" s="35">
        <v>350</v>
      </c>
      <c r="E54" s="49">
        <v>3.8</v>
      </c>
      <c r="F54" s="50">
        <f t="shared" si="0"/>
        <v>1.5217391304347827</v>
      </c>
      <c r="G54" s="48">
        <v>2</v>
      </c>
      <c r="H54" s="49">
        <v>3.6</v>
      </c>
      <c r="I54" s="49">
        <v>0.26</v>
      </c>
      <c r="J54" s="51">
        <f t="shared" si="1"/>
        <v>13.846153846153847</v>
      </c>
      <c r="K54" s="48">
        <v>1.2</v>
      </c>
      <c r="L54" s="51">
        <f t="shared" si="2"/>
        <v>4.615384615384615</v>
      </c>
      <c r="M54" s="48"/>
      <c r="N54" s="51"/>
      <c r="O54" s="8"/>
    </row>
    <row r="55" spans="1:15" x14ac:dyDescent="0.35">
      <c r="A55" s="48">
        <v>10</v>
      </c>
      <c r="B55" s="33" t="s">
        <v>47</v>
      </c>
      <c r="C55" s="49" t="s">
        <v>116</v>
      </c>
      <c r="D55" s="48">
        <v>350</v>
      </c>
      <c r="E55" s="49">
        <v>3.9</v>
      </c>
      <c r="F55" s="50">
        <f t="shared" si="0"/>
        <v>1.5217391304347827</v>
      </c>
      <c r="G55" s="48">
        <v>2</v>
      </c>
      <c r="H55" s="49">
        <v>3.8</v>
      </c>
      <c r="I55" s="49">
        <v>0.26</v>
      </c>
      <c r="J55" s="51">
        <f t="shared" si="1"/>
        <v>14.615384615384615</v>
      </c>
      <c r="K55" s="48">
        <v>1.2</v>
      </c>
      <c r="L55" s="51">
        <f t="shared" si="2"/>
        <v>4.615384615384615</v>
      </c>
      <c r="M55" s="48"/>
      <c r="N55" s="51"/>
      <c r="O55" s="8"/>
    </row>
    <row r="56" spans="1:15" x14ac:dyDescent="0.35">
      <c r="A56" s="48">
        <v>11</v>
      </c>
      <c r="B56" s="33" t="s">
        <v>47</v>
      </c>
      <c r="C56" s="49" t="s">
        <v>116</v>
      </c>
      <c r="D56" s="35">
        <v>350</v>
      </c>
      <c r="E56" s="49">
        <v>3.8</v>
      </c>
      <c r="F56" s="50">
        <f t="shared" si="0"/>
        <v>1.5217391304347827</v>
      </c>
      <c r="G56" s="48">
        <v>1</v>
      </c>
      <c r="H56" s="49">
        <v>6.8</v>
      </c>
      <c r="I56" s="49">
        <v>0.26</v>
      </c>
      <c r="J56" s="51">
        <f t="shared" si="1"/>
        <v>13.076923076923077</v>
      </c>
      <c r="K56" s="48">
        <v>2.1</v>
      </c>
      <c r="L56" s="51">
        <f t="shared" si="2"/>
        <v>4.0384615384615383</v>
      </c>
      <c r="M56" s="48"/>
      <c r="N56" s="51"/>
      <c r="O56" s="8"/>
    </row>
    <row r="57" spans="1:15" x14ac:dyDescent="0.35">
      <c r="A57" s="48">
        <v>12</v>
      </c>
      <c r="B57" s="33" t="s">
        <v>47</v>
      </c>
      <c r="C57" s="49" t="s">
        <v>116</v>
      </c>
      <c r="D57" s="35">
        <v>350</v>
      </c>
      <c r="E57" s="49">
        <v>3.8</v>
      </c>
      <c r="F57" s="50">
        <f t="shared" si="0"/>
        <v>1.5217391304347827</v>
      </c>
      <c r="G57" s="48">
        <v>1</v>
      </c>
      <c r="H57" s="49">
        <v>6.8</v>
      </c>
      <c r="I57" s="49">
        <v>0.26</v>
      </c>
      <c r="J57" s="51">
        <f t="shared" si="1"/>
        <v>13.076923076923077</v>
      </c>
      <c r="K57" s="48">
        <v>2.1</v>
      </c>
      <c r="L57" s="51">
        <f t="shared" si="2"/>
        <v>4.0384615384615383</v>
      </c>
      <c r="M57" s="52">
        <v>4</v>
      </c>
      <c r="N57" s="51">
        <f>(G57*M57)/I57</f>
        <v>15.384615384615383</v>
      </c>
      <c r="O57" s="8"/>
    </row>
    <row r="58" spans="1:15" x14ac:dyDescent="0.35">
      <c r="A58" s="48">
        <v>13</v>
      </c>
      <c r="B58" s="33" t="s">
        <v>117</v>
      </c>
      <c r="C58" s="49" t="s">
        <v>118</v>
      </c>
      <c r="D58" s="48">
        <v>180</v>
      </c>
      <c r="E58" s="49">
        <v>1.65</v>
      </c>
      <c r="F58" s="50">
        <f t="shared" si="0"/>
        <v>0.78260869565217395</v>
      </c>
      <c r="G58" s="48">
        <v>1</v>
      </c>
      <c r="H58" s="49">
        <v>2.9</v>
      </c>
      <c r="I58" s="49">
        <v>0.26</v>
      </c>
      <c r="J58" s="51">
        <f t="shared" si="1"/>
        <v>5.5769230769230766</v>
      </c>
      <c r="K58" s="48">
        <v>1.5</v>
      </c>
      <c r="L58" s="51">
        <f t="shared" si="2"/>
        <v>2.8846153846153846</v>
      </c>
      <c r="M58" s="48">
        <v>2.5</v>
      </c>
      <c r="N58" s="51">
        <f>(G58*M58)/I58</f>
        <v>9.615384615384615</v>
      </c>
      <c r="O58" s="8"/>
    </row>
    <row r="59" spans="1:15" x14ac:dyDescent="0.35">
      <c r="A59" s="48">
        <v>14</v>
      </c>
      <c r="B59" s="33" t="s">
        <v>117</v>
      </c>
      <c r="C59" s="49" t="s">
        <v>118</v>
      </c>
      <c r="D59" s="48">
        <v>180</v>
      </c>
      <c r="E59" s="49">
        <v>1.65</v>
      </c>
      <c r="F59" s="50">
        <f t="shared" si="0"/>
        <v>0.78260869565217395</v>
      </c>
      <c r="G59" s="48">
        <v>1</v>
      </c>
      <c r="H59" s="49">
        <v>3</v>
      </c>
      <c r="I59" s="49">
        <v>0.26</v>
      </c>
      <c r="J59" s="51">
        <f t="shared" si="1"/>
        <v>5.7692307692307692</v>
      </c>
      <c r="K59" s="48">
        <v>1.4</v>
      </c>
      <c r="L59" s="51">
        <f t="shared" si="2"/>
        <v>2.6923076923076921</v>
      </c>
      <c r="M59" s="48">
        <v>1.6</v>
      </c>
      <c r="N59" s="51">
        <f>(G59*M59)/I59</f>
        <v>6.1538461538461542</v>
      </c>
      <c r="O59" s="8"/>
    </row>
    <row r="60" spans="1:15" x14ac:dyDescent="0.35">
      <c r="A60" s="48">
        <v>15</v>
      </c>
      <c r="B60" s="33" t="s">
        <v>117</v>
      </c>
      <c r="C60" s="49" t="s">
        <v>118</v>
      </c>
      <c r="D60" s="48">
        <v>180</v>
      </c>
      <c r="E60" s="49">
        <v>1.65</v>
      </c>
      <c r="F60" s="50">
        <f t="shared" si="0"/>
        <v>0.78260869565217395</v>
      </c>
      <c r="G60" s="48">
        <v>0.5</v>
      </c>
      <c r="H60" s="49">
        <v>5.6</v>
      </c>
      <c r="I60" s="49">
        <v>0.26</v>
      </c>
      <c r="J60" s="51">
        <f t="shared" si="1"/>
        <v>5.3846153846153841</v>
      </c>
      <c r="K60" s="48">
        <v>2.9</v>
      </c>
      <c r="L60" s="51">
        <f t="shared" si="2"/>
        <v>2.7884615384615383</v>
      </c>
      <c r="M60" s="48">
        <v>3.2</v>
      </c>
      <c r="N60" s="51">
        <f>(G60*M60)/I60</f>
        <v>6.1538461538461542</v>
      </c>
      <c r="O60" s="8"/>
    </row>
    <row r="61" spans="1:15" x14ac:dyDescent="0.35">
      <c r="A61" s="48">
        <v>16</v>
      </c>
      <c r="B61" s="33" t="s">
        <v>117</v>
      </c>
      <c r="C61" s="49" t="s">
        <v>118</v>
      </c>
      <c r="D61" s="48">
        <v>180</v>
      </c>
      <c r="E61" s="49">
        <v>1.65</v>
      </c>
      <c r="F61" s="50">
        <f t="shared" si="0"/>
        <v>0.78260869565217395</v>
      </c>
      <c r="G61" s="48">
        <v>0.5</v>
      </c>
      <c r="H61" s="49">
        <v>5.6</v>
      </c>
      <c r="I61" s="49">
        <v>0.26</v>
      </c>
      <c r="J61" s="51">
        <f t="shared" si="1"/>
        <v>5.3846153846153841</v>
      </c>
      <c r="K61" s="48">
        <v>2.6</v>
      </c>
      <c r="L61" s="51">
        <f t="shared" si="2"/>
        <v>2.5</v>
      </c>
      <c r="M61" s="48"/>
      <c r="N61" s="51"/>
      <c r="O61" s="8"/>
    </row>
    <row r="62" spans="1:15" x14ac:dyDescent="0.35">
      <c r="A62" s="48">
        <v>17</v>
      </c>
      <c r="B62" s="33" t="s">
        <v>119</v>
      </c>
      <c r="C62" s="49" t="s">
        <v>118</v>
      </c>
      <c r="D62" s="48">
        <v>180</v>
      </c>
      <c r="E62" s="49">
        <v>1.65</v>
      </c>
      <c r="F62" s="50">
        <f t="shared" si="0"/>
        <v>0.78260869565217395</v>
      </c>
      <c r="G62" s="48">
        <v>0.5</v>
      </c>
      <c r="H62" s="49">
        <v>6</v>
      </c>
      <c r="I62" s="49">
        <v>0.26</v>
      </c>
      <c r="J62" s="51">
        <f t="shared" si="1"/>
        <v>5.7692307692307692</v>
      </c>
      <c r="K62" s="48">
        <v>2.2000000000000002</v>
      </c>
      <c r="L62" s="51">
        <f t="shared" si="2"/>
        <v>2.1153846153846154</v>
      </c>
      <c r="M62" s="48"/>
      <c r="N62" s="51"/>
      <c r="O62" s="8"/>
    </row>
    <row r="63" spans="1:15" x14ac:dyDescent="0.35">
      <c r="A63" s="48">
        <v>18</v>
      </c>
      <c r="B63" s="33" t="s">
        <v>119</v>
      </c>
      <c r="C63" s="49" t="s">
        <v>118</v>
      </c>
      <c r="D63" s="48">
        <v>180</v>
      </c>
      <c r="E63" s="49">
        <v>1.65</v>
      </c>
      <c r="F63" s="50">
        <f t="shared" si="0"/>
        <v>0.78260869565217395</v>
      </c>
      <c r="G63" s="48">
        <v>0.5</v>
      </c>
      <c r="H63" s="49">
        <v>5.7</v>
      </c>
      <c r="I63" s="49">
        <v>0.26</v>
      </c>
      <c r="J63" s="51">
        <f t="shared" si="1"/>
        <v>5.4807692307692308</v>
      </c>
      <c r="K63" s="48">
        <v>2.1</v>
      </c>
      <c r="L63" s="51">
        <f t="shared" si="2"/>
        <v>2.0192307692307692</v>
      </c>
      <c r="M63" s="52">
        <v>4</v>
      </c>
      <c r="N63" s="51">
        <f>(G63*M63)/I63</f>
        <v>7.6923076923076916</v>
      </c>
      <c r="O63" s="8"/>
    </row>
    <row r="64" spans="1:15" x14ac:dyDescent="0.35">
      <c r="A64" s="48">
        <v>19</v>
      </c>
      <c r="B64" s="33" t="s">
        <v>119</v>
      </c>
      <c r="C64" s="49" t="s">
        <v>118</v>
      </c>
      <c r="D64" s="48">
        <v>180</v>
      </c>
      <c r="E64" s="49">
        <v>1.65</v>
      </c>
      <c r="F64" s="50">
        <f t="shared" si="0"/>
        <v>0.78260869565217395</v>
      </c>
      <c r="G64" s="48">
        <v>0.5</v>
      </c>
      <c r="H64" s="49">
        <v>5.5</v>
      </c>
      <c r="I64" s="49">
        <v>0.26</v>
      </c>
      <c r="J64" s="51">
        <f t="shared" si="1"/>
        <v>5.2884615384615383</v>
      </c>
      <c r="K64" s="48">
        <v>2</v>
      </c>
      <c r="L64" s="51">
        <f t="shared" si="2"/>
        <v>1.9230769230769229</v>
      </c>
      <c r="M64" s="48"/>
      <c r="N64" s="51"/>
      <c r="O64" s="8"/>
    </row>
    <row r="65" spans="1:15" x14ac:dyDescent="0.35">
      <c r="A65" s="48">
        <v>20</v>
      </c>
      <c r="B65" s="33" t="s">
        <v>119</v>
      </c>
      <c r="C65" s="49" t="s">
        <v>118</v>
      </c>
      <c r="D65" s="48">
        <v>180</v>
      </c>
      <c r="E65" s="49">
        <v>1.65</v>
      </c>
      <c r="F65" s="50">
        <f t="shared" si="0"/>
        <v>0.78260869565217395</v>
      </c>
      <c r="G65" s="48">
        <v>0.5</v>
      </c>
      <c r="H65" s="49">
        <v>5.6</v>
      </c>
      <c r="I65" s="49">
        <v>0.26</v>
      </c>
      <c r="J65" s="51">
        <f t="shared" si="1"/>
        <v>5.3846153846153841</v>
      </c>
      <c r="K65" s="48">
        <v>2.1</v>
      </c>
      <c r="L65" s="51">
        <f t="shared" si="2"/>
        <v>2.0192307692307692</v>
      </c>
      <c r="M65" s="52">
        <v>4</v>
      </c>
      <c r="N65" s="51">
        <f t="shared" ref="N65:N79" si="3">(G65*M65)/I65</f>
        <v>7.6923076923076916</v>
      </c>
      <c r="O65" s="8"/>
    </row>
    <row r="66" spans="1:15" x14ac:dyDescent="0.35">
      <c r="A66" s="48">
        <v>21</v>
      </c>
      <c r="B66" s="33" t="s">
        <v>120</v>
      </c>
      <c r="C66" s="49" t="s">
        <v>121</v>
      </c>
      <c r="D66" s="48">
        <v>215</v>
      </c>
      <c r="E66" s="49"/>
      <c r="F66" s="50">
        <f t="shared" si="0"/>
        <v>0.93478260869565222</v>
      </c>
      <c r="G66" s="48">
        <v>0.5</v>
      </c>
      <c r="H66" s="49">
        <v>2.8</v>
      </c>
      <c r="I66" s="49">
        <v>0.26</v>
      </c>
      <c r="J66" s="51">
        <f t="shared" si="1"/>
        <v>2.6923076923076921</v>
      </c>
      <c r="K66" s="48">
        <v>2.6</v>
      </c>
      <c r="L66" s="51">
        <f t="shared" si="2"/>
        <v>2.5</v>
      </c>
      <c r="M66" s="48">
        <v>2.4</v>
      </c>
      <c r="N66" s="51">
        <f t="shared" si="3"/>
        <v>4.615384615384615</v>
      </c>
      <c r="O66" s="8"/>
    </row>
    <row r="67" spans="1:15" x14ac:dyDescent="0.35">
      <c r="A67" s="48">
        <v>22</v>
      </c>
      <c r="B67" s="33" t="s">
        <v>120</v>
      </c>
      <c r="C67" s="49" t="s">
        <v>121</v>
      </c>
      <c r="D67" s="48">
        <v>215</v>
      </c>
      <c r="E67" s="49"/>
      <c r="F67" s="50">
        <f t="shared" si="0"/>
        <v>0.93478260869565222</v>
      </c>
      <c r="G67" s="48">
        <v>0.5</v>
      </c>
      <c r="H67" s="49">
        <v>3.4</v>
      </c>
      <c r="I67" s="49">
        <v>0.26</v>
      </c>
      <c r="J67" s="51">
        <f t="shared" si="1"/>
        <v>3.2692307692307692</v>
      </c>
      <c r="K67" s="48">
        <v>2.8</v>
      </c>
      <c r="L67" s="51">
        <f t="shared" si="2"/>
        <v>2.6923076923076921</v>
      </c>
      <c r="M67" s="48">
        <v>3.6</v>
      </c>
      <c r="N67" s="51">
        <f t="shared" si="3"/>
        <v>6.9230769230769234</v>
      </c>
      <c r="O67" s="8"/>
    </row>
    <row r="68" spans="1:15" x14ac:dyDescent="0.35">
      <c r="A68" s="48">
        <v>23</v>
      </c>
      <c r="B68" s="33" t="s">
        <v>120</v>
      </c>
      <c r="C68" s="49" t="s">
        <v>121</v>
      </c>
      <c r="D68" s="48">
        <v>215</v>
      </c>
      <c r="E68" s="49"/>
      <c r="F68" s="50">
        <f t="shared" si="0"/>
        <v>0.93478260869565222</v>
      </c>
      <c r="G68" s="48">
        <v>0.5</v>
      </c>
      <c r="H68" s="49">
        <v>2.9</v>
      </c>
      <c r="I68" s="49">
        <v>0.26</v>
      </c>
      <c r="J68" s="51">
        <f t="shared" si="1"/>
        <v>2.7884615384615383</v>
      </c>
      <c r="K68" s="48">
        <v>2.8</v>
      </c>
      <c r="L68" s="51">
        <f t="shared" si="2"/>
        <v>2.6923076923076921</v>
      </c>
      <c r="M68" s="48">
        <v>2.4</v>
      </c>
      <c r="N68" s="51">
        <f t="shared" si="3"/>
        <v>4.615384615384615</v>
      </c>
      <c r="O68" s="8"/>
    </row>
    <row r="69" spans="1:15" x14ac:dyDescent="0.35">
      <c r="A69" s="48">
        <v>24</v>
      </c>
      <c r="B69" s="33" t="s">
        <v>120</v>
      </c>
      <c r="C69" s="49" t="s">
        <v>121</v>
      </c>
      <c r="D69" s="48">
        <v>215</v>
      </c>
      <c r="E69" s="49"/>
      <c r="F69" s="50">
        <f t="shared" si="0"/>
        <v>0.93478260869565222</v>
      </c>
      <c r="G69" s="48">
        <v>0.5</v>
      </c>
      <c r="H69" s="49">
        <v>2.8</v>
      </c>
      <c r="I69" s="49">
        <v>0.26</v>
      </c>
      <c r="J69" s="51">
        <f t="shared" si="1"/>
        <v>2.6923076923076921</v>
      </c>
      <c r="K69" s="48">
        <v>2.7</v>
      </c>
      <c r="L69" s="51">
        <f t="shared" si="2"/>
        <v>2.5961538461538463</v>
      </c>
      <c r="M69" s="48">
        <v>3.5</v>
      </c>
      <c r="N69" s="51">
        <f t="shared" si="3"/>
        <v>6.7307692307692308</v>
      </c>
      <c r="O69" s="8"/>
    </row>
    <row r="70" spans="1:15" x14ac:dyDescent="0.35">
      <c r="A70" s="48">
        <v>25</v>
      </c>
      <c r="B70" s="33" t="s">
        <v>122</v>
      </c>
      <c r="C70" s="49" t="s">
        <v>123</v>
      </c>
      <c r="D70" s="48">
        <v>130</v>
      </c>
      <c r="E70" s="49"/>
      <c r="F70" s="50">
        <f t="shared" si="0"/>
        <v>0.56521739130434778</v>
      </c>
      <c r="G70" s="48">
        <v>1</v>
      </c>
      <c r="H70" s="49">
        <v>1.2</v>
      </c>
      <c r="I70" s="49">
        <v>0.26</v>
      </c>
      <c r="J70" s="51">
        <f t="shared" si="1"/>
        <v>2.3076923076923075</v>
      </c>
      <c r="K70" s="48">
        <v>0.8</v>
      </c>
      <c r="L70" s="51">
        <f t="shared" si="2"/>
        <v>1.5384615384615385</v>
      </c>
      <c r="M70" s="52">
        <v>4</v>
      </c>
      <c r="N70" s="51">
        <f t="shared" si="3"/>
        <v>15.384615384615383</v>
      </c>
      <c r="O70" s="8"/>
    </row>
    <row r="71" spans="1:15" x14ac:dyDescent="0.35">
      <c r="A71" s="48">
        <v>26</v>
      </c>
      <c r="B71" s="33" t="s">
        <v>122</v>
      </c>
      <c r="C71" s="49" t="s">
        <v>123</v>
      </c>
      <c r="D71" s="48">
        <v>130</v>
      </c>
      <c r="E71" s="49"/>
      <c r="F71" s="50">
        <f t="shared" si="0"/>
        <v>0.56521739130434778</v>
      </c>
      <c r="G71" s="48">
        <v>0.5</v>
      </c>
      <c r="H71" s="49">
        <v>2.2999999999999998</v>
      </c>
      <c r="I71" s="49">
        <v>0.26</v>
      </c>
      <c r="J71" s="51">
        <f t="shared" si="1"/>
        <v>2.2115384615384612</v>
      </c>
      <c r="K71" s="48">
        <v>1.5</v>
      </c>
      <c r="L71" s="51">
        <f t="shared" si="2"/>
        <v>1.4423076923076923</v>
      </c>
      <c r="M71" s="48">
        <v>2.6</v>
      </c>
      <c r="N71" s="51">
        <f t="shared" si="3"/>
        <v>5</v>
      </c>
      <c r="O71" s="8"/>
    </row>
    <row r="72" spans="1:15" x14ac:dyDescent="0.35">
      <c r="A72" s="48">
        <v>27</v>
      </c>
      <c r="B72" s="33" t="s">
        <v>122</v>
      </c>
      <c r="C72" s="49" t="s">
        <v>123</v>
      </c>
      <c r="D72" s="48">
        <v>130</v>
      </c>
      <c r="E72" s="49"/>
      <c r="F72" s="50">
        <f t="shared" si="0"/>
        <v>0.56521739130434778</v>
      </c>
      <c r="G72" s="48">
        <v>0.5</v>
      </c>
      <c r="H72" s="49">
        <v>2.6</v>
      </c>
      <c r="I72" s="49">
        <v>0.26</v>
      </c>
      <c r="J72" s="51">
        <f t="shared" si="1"/>
        <v>2.5</v>
      </c>
      <c r="K72" s="48">
        <v>1.6</v>
      </c>
      <c r="L72" s="51">
        <f t="shared" si="2"/>
        <v>1.5384615384615385</v>
      </c>
      <c r="M72" s="48">
        <v>3.5</v>
      </c>
      <c r="N72" s="51">
        <f t="shared" si="3"/>
        <v>6.7307692307692308</v>
      </c>
      <c r="O72" s="8"/>
    </row>
    <row r="73" spans="1:15" x14ac:dyDescent="0.35">
      <c r="A73" s="48">
        <v>28</v>
      </c>
      <c r="B73" s="33" t="s">
        <v>122</v>
      </c>
      <c r="C73" s="49" t="s">
        <v>123</v>
      </c>
      <c r="D73" s="48">
        <v>130</v>
      </c>
      <c r="E73" s="49"/>
      <c r="F73" s="50">
        <f t="shared" si="0"/>
        <v>0.56521739130434778</v>
      </c>
      <c r="G73" s="48">
        <v>0.5</v>
      </c>
      <c r="H73" s="49">
        <v>2.4</v>
      </c>
      <c r="I73" s="49">
        <v>0.26</v>
      </c>
      <c r="J73" s="51">
        <f t="shared" si="1"/>
        <v>2.3076923076923075</v>
      </c>
      <c r="K73" s="48">
        <v>1.7</v>
      </c>
      <c r="L73" s="51">
        <f t="shared" si="2"/>
        <v>1.6346153846153846</v>
      </c>
      <c r="M73" s="48">
        <v>3</v>
      </c>
      <c r="N73" s="51">
        <f t="shared" si="3"/>
        <v>5.7692307692307692</v>
      </c>
      <c r="O73" s="8"/>
    </row>
    <row r="74" spans="1:15" x14ac:dyDescent="0.35">
      <c r="A74" s="48">
        <v>29</v>
      </c>
      <c r="B74" s="33" t="s">
        <v>124</v>
      </c>
      <c r="C74" s="49" t="s">
        <v>125</v>
      </c>
      <c r="D74" s="48">
        <v>86</v>
      </c>
      <c r="E74" s="49"/>
      <c r="F74" s="50">
        <f t="shared" si="0"/>
        <v>0.37391304347826088</v>
      </c>
      <c r="G74" s="48">
        <v>0.5</v>
      </c>
      <c r="H74" s="49">
        <v>1.4</v>
      </c>
      <c r="I74" s="49">
        <v>0.26</v>
      </c>
      <c r="J74" s="51">
        <f t="shared" si="1"/>
        <v>1.346153846153846</v>
      </c>
      <c r="K74" s="48">
        <v>0.9</v>
      </c>
      <c r="L74" s="51">
        <f t="shared" si="2"/>
        <v>0.86538461538461542</v>
      </c>
      <c r="M74" s="48">
        <v>2.8</v>
      </c>
      <c r="N74" s="51">
        <f t="shared" si="3"/>
        <v>5.3846153846153841</v>
      </c>
      <c r="O74" s="8"/>
    </row>
    <row r="75" spans="1:15" x14ac:dyDescent="0.35">
      <c r="A75" s="48">
        <v>30</v>
      </c>
      <c r="B75" s="33" t="s">
        <v>124</v>
      </c>
      <c r="C75" s="49" t="s">
        <v>125</v>
      </c>
      <c r="D75" s="48">
        <v>86</v>
      </c>
      <c r="E75" s="49"/>
      <c r="F75" s="50">
        <f t="shared" si="0"/>
        <v>0.37391304347826088</v>
      </c>
      <c r="G75" s="48">
        <v>0.2</v>
      </c>
      <c r="H75" s="49">
        <v>3.6</v>
      </c>
      <c r="I75" s="49">
        <v>0.26</v>
      </c>
      <c r="J75" s="51">
        <f t="shared" si="1"/>
        <v>1.3846153846153848</v>
      </c>
      <c r="K75" s="48">
        <v>2.4</v>
      </c>
      <c r="L75" s="51">
        <f t="shared" si="2"/>
        <v>0.92307692307692302</v>
      </c>
      <c r="M75" s="48">
        <v>3.6</v>
      </c>
      <c r="N75" s="51">
        <f t="shared" si="3"/>
        <v>2.7692307692307696</v>
      </c>
      <c r="O75" s="8"/>
    </row>
    <row r="76" spans="1:15" x14ac:dyDescent="0.35">
      <c r="A76" s="48">
        <v>31</v>
      </c>
      <c r="B76" s="33" t="s">
        <v>124</v>
      </c>
      <c r="C76" s="49" t="s">
        <v>125</v>
      </c>
      <c r="D76" s="48">
        <v>86</v>
      </c>
      <c r="E76" s="49"/>
      <c r="F76" s="50">
        <f t="shared" si="0"/>
        <v>0.37391304347826088</v>
      </c>
      <c r="G76" s="48">
        <v>0.2</v>
      </c>
      <c r="H76" s="49">
        <v>3.5</v>
      </c>
      <c r="I76" s="49">
        <v>0.26</v>
      </c>
      <c r="J76" s="51">
        <f t="shared" si="1"/>
        <v>1.3461538461538463</v>
      </c>
      <c r="K76" s="48">
        <v>2.6</v>
      </c>
      <c r="L76" s="51">
        <f t="shared" si="2"/>
        <v>1</v>
      </c>
      <c r="M76" s="52">
        <v>4</v>
      </c>
      <c r="N76" s="51">
        <f t="shared" si="3"/>
        <v>3.0769230769230771</v>
      </c>
      <c r="O76" s="8"/>
    </row>
    <row r="77" spans="1:15" x14ac:dyDescent="0.35">
      <c r="A77" s="48">
        <v>32</v>
      </c>
      <c r="B77" s="33" t="s">
        <v>124</v>
      </c>
      <c r="C77" s="49" t="s">
        <v>125</v>
      </c>
      <c r="D77" s="48">
        <v>86</v>
      </c>
      <c r="E77" s="49"/>
      <c r="F77" s="50">
        <f t="shared" si="0"/>
        <v>0.37391304347826088</v>
      </c>
      <c r="G77" s="48">
        <v>0.2</v>
      </c>
      <c r="H77" s="49">
        <v>3.6</v>
      </c>
      <c r="I77" s="49">
        <v>0.26</v>
      </c>
      <c r="J77" s="51">
        <f t="shared" si="1"/>
        <v>1.3846153846153848</v>
      </c>
      <c r="K77" s="48">
        <v>2.5</v>
      </c>
      <c r="L77" s="51">
        <f t="shared" si="2"/>
        <v>0.96153846153846145</v>
      </c>
      <c r="M77" s="52">
        <v>4</v>
      </c>
      <c r="N77" s="51">
        <f t="shared" si="3"/>
        <v>3.0769230769230771</v>
      </c>
      <c r="O77" s="8"/>
    </row>
    <row r="78" spans="1:15" x14ac:dyDescent="0.35">
      <c r="A78" s="48">
        <v>33</v>
      </c>
      <c r="B78" s="33" t="s">
        <v>126</v>
      </c>
      <c r="C78" s="49" t="s">
        <v>127</v>
      </c>
      <c r="D78" s="48">
        <v>64</v>
      </c>
      <c r="E78" s="49"/>
      <c r="F78" s="50">
        <f t="shared" si="0"/>
        <v>0.27826086956521739</v>
      </c>
      <c r="G78" s="48">
        <v>0.2</v>
      </c>
      <c r="H78" s="49">
        <v>2.6</v>
      </c>
      <c r="I78" s="49">
        <v>0.26</v>
      </c>
      <c r="J78" s="51">
        <f t="shared" si="1"/>
        <v>1</v>
      </c>
      <c r="K78" s="48">
        <v>1.9</v>
      </c>
      <c r="L78" s="51">
        <f t="shared" si="2"/>
        <v>0.73076923076923073</v>
      </c>
      <c r="M78" s="52">
        <v>4</v>
      </c>
      <c r="N78" s="51">
        <f t="shared" si="3"/>
        <v>3.0769230769230771</v>
      </c>
      <c r="O78" s="8"/>
    </row>
    <row r="79" spans="1:15" x14ac:dyDescent="0.35">
      <c r="A79" s="48">
        <v>34</v>
      </c>
      <c r="B79" s="33" t="s">
        <v>126</v>
      </c>
      <c r="C79" s="49" t="s">
        <v>127</v>
      </c>
      <c r="D79" s="48">
        <v>64</v>
      </c>
      <c r="E79" s="49"/>
      <c r="F79" s="50">
        <f t="shared" si="0"/>
        <v>0.27826086956521739</v>
      </c>
      <c r="G79" s="48">
        <v>0.2</v>
      </c>
      <c r="H79" s="49">
        <v>2.5</v>
      </c>
      <c r="I79" s="49">
        <v>0.26</v>
      </c>
      <c r="J79" s="51">
        <f t="shared" si="1"/>
        <v>0.96153846153846145</v>
      </c>
      <c r="K79" s="48">
        <v>1.9</v>
      </c>
      <c r="L79" s="51">
        <f t="shared" si="2"/>
        <v>0.73076923076923073</v>
      </c>
      <c r="M79" s="48">
        <v>3.4</v>
      </c>
      <c r="N79" s="51">
        <f t="shared" si="3"/>
        <v>2.6153846153846154</v>
      </c>
      <c r="O79" s="8"/>
    </row>
    <row r="80" spans="1:15" x14ac:dyDescent="0.35">
      <c r="A80" s="48">
        <v>35</v>
      </c>
      <c r="B80" s="33" t="s">
        <v>126</v>
      </c>
      <c r="C80" s="49" t="s">
        <v>127</v>
      </c>
      <c r="D80" s="48">
        <v>64</v>
      </c>
      <c r="E80" s="49"/>
      <c r="F80" s="50">
        <f t="shared" si="0"/>
        <v>0.27826086956521739</v>
      </c>
      <c r="G80" s="48">
        <v>0.1</v>
      </c>
      <c r="H80" s="49">
        <v>5.2</v>
      </c>
      <c r="I80" s="49">
        <v>0.26</v>
      </c>
      <c r="J80" s="51">
        <f t="shared" si="1"/>
        <v>1</v>
      </c>
      <c r="K80" s="48">
        <v>3.4</v>
      </c>
      <c r="L80" s="51">
        <f t="shared" si="2"/>
        <v>0.65384615384615385</v>
      </c>
      <c r="M80" s="48"/>
      <c r="N80" s="51"/>
      <c r="O80" s="8"/>
    </row>
    <row r="81" spans="1:15" ht="15" thickBot="1" x14ac:dyDescent="0.4">
      <c r="A81" s="53">
        <v>36</v>
      </c>
      <c r="B81" s="33" t="s">
        <v>126</v>
      </c>
      <c r="C81" s="54" t="s">
        <v>127</v>
      </c>
      <c r="D81" s="53">
        <v>64</v>
      </c>
      <c r="E81" s="54"/>
      <c r="F81" s="55">
        <f t="shared" si="0"/>
        <v>0.27826086956521739</v>
      </c>
      <c r="G81" s="53">
        <v>0.1</v>
      </c>
      <c r="H81" s="54">
        <v>5</v>
      </c>
      <c r="I81" s="54">
        <v>0.26</v>
      </c>
      <c r="J81" s="56">
        <f t="shared" si="1"/>
        <v>0.96153846153846145</v>
      </c>
      <c r="K81" s="53">
        <v>3.4</v>
      </c>
      <c r="L81" s="56">
        <f t="shared" si="2"/>
        <v>0.65384615384615385</v>
      </c>
      <c r="M81" s="57">
        <v>8</v>
      </c>
      <c r="N81" s="58">
        <f>(G81*M81)/I81</f>
        <v>3.0769230769230771</v>
      </c>
      <c r="O81" s="95" t="s">
        <v>132</v>
      </c>
    </row>
    <row r="82" spans="1:15" x14ac:dyDescent="0.35">
      <c r="A82" s="8"/>
      <c r="B82" s="8"/>
      <c r="C82" s="8"/>
      <c r="D82" s="8"/>
      <c r="E82" s="8"/>
      <c r="F82" s="59"/>
      <c r="G82" s="8"/>
      <c r="H82" s="8"/>
      <c r="I82" s="8"/>
      <c r="J82" s="59"/>
      <c r="K82" s="8"/>
      <c r="L82" s="59"/>
      <c r="M82" s="8"/>
      <c r="N82" s="59"/>
      <c r="O82" s="8"/>
    </row>
    <row r="83" spans="1:15" x14ac:dyDescent="0.35">
      <c r="A83" s="60"/>
      <c r="B83" s="60"/>
      <c r="C83" s="8" t="s">
        <v>128</v>
      </c>
      <c r="D83" s="8"/>
      <c r="E83" s="8"/>
      <c r="F83" s="59"/>
      <c r="G83" s="8"/>
      <c r="H83" s="8"/>
      <c r="I83" s="8"/>
      <c r="J83" s="59"/>
      <c r="K83" s="8"/>
      <c r="L83" s="59"/>
      <c r="M83" s="8"/>
      <c r="N83" s="59"/>
      <c r="O83" s="8" t="s">
        <v>129</v>
      </c>
    </row>
    <row r="84" spans="1:15" x14ac:dyDescent="0.35">
      <c r="A84" s="8"/>
      <c r="B84" s="8"/>
      <c r="C84" s="8"/>
      <c r="D84" s="8"/>
      <c r="E84" s="8"/>
      <c r="F84" s="59"/>
      <c r="G84" s="8"/>
      <c r="H84" s="8"/>
      <c r="I84" s="8"/>
      <c r="J84" s="59"/>
      <c r="K84" s="8"/>
      <c r="L84" s="59"/>
      <c r="M84" s="8"/>
      <c r="N84" s="59"/>
      <c r="O84" s="8"/>
    </row>
    <row r="85" spans="1:15" x14ac:dyDescent="0.35">
      <c r="A85" s="8"/>
      <c r="B85" s="8"/>
      <c r="C85" s="8"/>
      <c r="D85" s="8"/>
      <c r="E85" s="8"/>
      <c r="F85" s="59"/>
      <c r="G85" s="8"/>
      <c r="H85" s="8"/>
      <c r="I85" s="8"/>
      <c r="J85" s="59"/>
      <c r="K85" s="8"/>
      <c r="L85" s="59"/>
      <c r="M85" s="8"/>
      <c r="N85" s="59"/>
      <c r="O85" s="8"/>
    </row>
    <row r="86" spans="1:15" x14ac:dyDescent="0.35">
      <c r="A86" s="8"/>
      <c r="B86" s="36" t="s">
        <v>130</v>
      </c>
      <c r="C86" s="8"/>
      <c r="D86" s="8"/>
      <c r="E86" s="8"/>
      <c r="F86" s="59"/>
      <c r="G86" s="8"/>
      <c r="H86" s="8"/>
      <c r="I86" s="8"/>
      <c r="J86" s="59"/>
      <c r="K86" s="8"/>
      <c r="L86" s="59"/>
      <c r="M86" s="8"/>
      <c r="N86" s="59"/>
      <c r="O86" s="8"/>
    </row>
    <row r="87" spans="1:15" x14ac:dyDescent="0.35">
      <c r="A87" s="8"/>
      <c r="B87" s="36" t="s">
        <v>131</v>
      </c>
      <c r="C87" s="8"/>
      <c r="D87" s="8"/>
      <c r="E87" s="8"/>
      <c r="F87" s="59"/>
      <c r="G87" s="8"/>
      <c r="H87" s="8"/>
      <c r="I87" s="8"/>
      <c r="J87" s="59"/>
      <c r="K87" s="8"/>
      <c r="L87" s="59"/>
      <c r="M87" s="8"/>
      <c r="N87" s="59"/>
      <c r="O87" s="8"/>
    </row>
  </sheetData>
  <mergeCells count="10">
    <mergeCell ref="D43:E43"/>
    <mergeCell ref="G43:J43"/>
    <mergeCell ref="K43:L43"/>
    <mergeCell ref="M43:N43"/>
    <mergeCell ref="A42:B42"/>
    <mergeCell ref="B20:D20"/>
    <mergeCell ref="E20:G20"/>
    <mergeCell ref="H20:J20"/>
    <mergeCell ref="K20:M20"/>
    <mergeCell ref="A20:A21"/>
  </mergeCell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C39" sqref="C39"/>
    </sheetView>
  </sheetViews>
  <sheetFormatPr baseColWidth="10" defaultRowHeight="14.5" x14ac:dyDescent="0.35"/>
  <cols>
    <col min="1" max="1" width="29" customWidth="1"/>
  </cols>
  <sheetData>
    <row r="1" spans="1:13" x14ac:dyDescent="0.35">
      <c r="A1" s="63">
        <v>43027</v>
      </c>
    </row>
    <row r="2" spans="1:13" x14ac:dyDescent="0.35">
      <c r="A2" s="64" t="s">
        <v>134</v>
      </c>
    </row>
    <row r="5" spans="1:13" x14ac:dyDescent="0.35">
      <c r="A5" s="62"/>
      <c r="B5" s="1"/>
      <c r="C5" s="1"/>
      <c r="D5" s="1"/>
      <c r="E5" s="1"/>
      <c r="F5" s="1"/>
      <c r="G5" s="1"/>
      <c r="H5" s="1"/>
      <c r="I5" s="1"/>
      <c r="J5" s="1"/>
      <c r="K5" s="1"/>
    </row>
    <row r="6" spans="1:13" ht="25.25" x14ac:dyDescent="0.35">
      <c r="A6" s="1"/>
      <c r="B6" s="30" t="s">
        <v>54</v>
      </c>
      <c r="C6" s="30" t="s">
        <v>55</v>
      </c>
      <c r="D6" s="30" t="s">
        <v>56</v>
      </c>
      <c r="E6" s="30" t="s">
        <v>57</v>
      </c>
      <c r="F6" s="30" t="s">
        <v>58</v>
      </c>
      <c r="G6" s="30" t="s">
        <v>59</v>
      </c>
      <c r="H6" s="30" t="s">
        <v>60</v>
      </c>
      <c r="I6" s="30" t="s">
        <v>61</v>
      </c>
      <c r="J6" s="30" t="s">
        <v>62</v>
      </c>
      <c r="K6" s="30" t="s">
        <v>63</v>
      </c>
    </row>
    <row r="7" spans="1:13" x14ac:dyDescent="0.35">
      <c r="A7" s="111" t="s">
        <v>52</v>
      </c>
      <c r="B7" s="112"/>
      <c r="C7" s="112"/>
      <c r="D7" s="112"/>
      <c r="E7" s="112"/>
      <c r="F7" s="112"/>
      <c r="G7" s="112"/>
      <c r="H7" s="112"/>
      <c r="I7" s="112"/>
      <c r="J7" s="112"/>
      <c r="K7" s="112"/>
    </row>
    <row r="8" spans="1:13" x14ac:dyDescent="0.35">
      <c r="A8" s="3" t="s">
        <v>65</v>
      </c>
      <c r="B8" s="3">
        <v>550</v>
      </c>
      <c r="C8" s="3">
        <v>550</v>
      </c>
      <c r="D8" s="3">
        <v>550</v>
      </c>
      <c r="E8" s="3">
        <v>550</v>
      </c>
      <c r="F8" s="3"/>
      <c r="G8" s="3"/>
      <c r="H8" s="3">
        <v>550</v>
      </c>
      <c r="I8" s="3"/>
      <c r="J8" s="28">
        <v>550</v>
      </c>
      <c r="K8" s="28">
        <v>550</v>
      </c>
    </row>
    <row r="9" spans="1:13" x14ac:dyDescent="0.35">
      <c r="A9" s="3" t="s">
        <v>66</v>
      </c>
      <c r="B9" s="3">
        <v>550</v>
      </c>
      <c r="C9" s="3">
        <v>550</v>
      </c>
      <c r="D9" s="3">
        <v>550</v>
      </c>
      <c r="E9" s="3">
        <v>550</v>
      </c>
      <c r="F9" s="3">
        <v>380</v>
      </c>
      <c r="G9" s="3"/>
      <c r="H9" s="3">
        <v>550</v>
      </c>
      <c r="I9" s="3">
        <v>380</v>
      </c>
      <c r="J9" s="28">
        <v>550</v>
      </c>
      <c r="K9" s="28">
        <v>550</v>
      </c>
    </row>
    <row r="10" spans="1:13" x14ac:dyDescent="0.35">
      <c r="A10" s="3" t="s">
        <v>67</v>
      </c>
      <c r="B10" s="3"/>
      <c r="C10" s="3"/>
      <c r="D10" s="3"/>
      <c r="E10" s="3"/>
      <c r="F10" s="3"/>
      <c r="G10" s="3"/>
      <c r="H10" s="3">
        <v>400</v>
      </c>
      <c r="I10" s="3">
        <v>400</v>
      </c>
      <c r="J10" s="28">
        <v>400</v>
      </c>
      <c r="K10" s="28">
        <v>400</v>
      </c>
    </row>
    <row r="11" spans="1:13" x14ac:dyDescent="0.35">
      <c r="A11" s="3" t="s">
        <v>68</v>
      </c>
      <c r="B11" s="3">
        <v>300</v>
      </c>
      <c r="C11" s="3">
        <v>300</v>
      </c>
      <c r="D11" s="3">
        <v>300</v>
      </c>
      <c r="E11" s="3">
        <v>300</v>
      </c>
      <c r="F11" s="3">
        <v>300</v>
      </c>
      <c r="G11" s="3">
        <v>300</v>
      </c>
      <c r="H11" s="3">
        <v>300</v>
      </c>
      <c r="I11" s="3">
        <v>300</v>
      </c>
      <c r="J11" s="28">
        <v>300</v>
      </c>
      <c r="K11" s="28">
        <v>300</v>
      </c>
    </row>
    <row r="12" spans="1:13" x14ac:dyDescent="0.35">
      <c r="A12" s="3" t="s">
        <v>69</v>
      </c>
      <c r="B12" s="3">
        <v>300</v>
      </c>
      <c r="C12" s="3">
        <v>300</v>
      </c>
      <c r="D12" s="3">
        <v>300</v>
      </c>
      <c r="E12" s="3">
        <v>300</v>
      </c>
      <c r="F12" s="3">
        <v>300</v>
      </c>
      <c r="G12" s="3">
        <v>300</v>
      </c>
      <c r="H12" s="3">
        <v>300</v>
      </c>
      <c r="I12" s="3">
        <v>300</v>
      </c>
      <c r="J12" s="28">
        <v>300</v>
      </c>
      <c r="K12" s="28">
        <v>300</v>
      </c>
    </row>
    <row r="13" spans="1:13" x14ac:dyDescent="0.35">
      <c r="A13" s="3" t="s">
        <v>70</v>
      </c>
      <c r="B13" s="13">
        <v>500</v>
      </c>
      <c r="C13" s="13">
        <v>500</v>
      </c>
      <c r="D13" s="13">
        <v>500</v>
      </c>
      <c r="E13" s="13">
        <v>500</v>
      </c>
      <c r="F13" s="13">
        <v>500</v>
      </c>
      <c r="G13" s="3"/>
      <c r="H13" s="3"/>
      <c r="I13" s="3"/>
      <c r="J13" s="28">
        <v>380</v>
      </c>
      <c r="K13" s="28">
        <v>380</v>
      </c>
      <c r="M13" s="14" t="s">
        <v>92</v>
      </c>
    </row>
    <row r="14" spans="1:13" x14ac:dyDescent="0.35">
      <c r="A14" s="22" t="s">
        <v>72</v>
      </c>
      <c r="B14" s="22">
        <f>SUM(B8:B13)</f>
        <v>2200</v>
      </c>
      <c r="C14" s="22">
        <f t="shared" ref="C14:K14" si="0">SUM(C8:C13)</f>
        <v>2200</v>
      </c>
      <c r="D14" s="22">
        <f t="shared" si="0"/>
        <v>2200</v>
      </c>
      <c r="E14" s="22">
        <f t="shared" si="0"/>
        <v>2200</v>
      </c>
      <c r="F14" s="22">
        <f t="shared" si="0"/>
        <v>1480</v>
      </c>
      <c r="G14" s="22">
        <f t="shared" si="0"/>
        <v>600</v>
      </c>
      <c r="H14" s="22">
        <f t="shared" si="0"/>
        <v>2100</v>
      </c>
      <c r="I14" s="22">
        <f t="shared" si="0"/>
        <v>1380</v>
      </c>
      <c r="J14" s="20">
        <f t="shared" si="0"/>
        <v>2480</v>
      </c>
      <c r="K14" s="20">
        <f t="shared" si="0"/>
        <v>2480</v>
      </c>
    </row>
    <row r="15" spans="1:13" x14ac:dyDescent="0.35">
      <c r="A15" s="22" t="s">
        <v>73</v>
      </c>
      <c r="B15" s="23">
        <f>B14/230</f>
        <v>9.5652173913043477</v>
      </c>
      <c r="C15" s="23">
        <f t="shared" ref="C15:K15" si="1">C14/230</f>
        <v>9.5652173913043477</v>
      </c>
      <c r="D15" s="23">
        <f t="shared" si="1"/>
        <v>9.5652173913043477</v>
      </c>
      <c r="E15" s="23">
        <f t="shared" si="1"/>
        <v>9.5652173913043477</v>
      </c>
      <c r="F15" s="23">
        <f t="shared" si="1"/>
        <v>6.4347826086956523</v>
      </c>
      <c r="G15" s="23">
        <f t="shared" si="1"/>
        <v>2.6086956521739131</v>
      </c>
      <c r="H15" s="23">
        <f t="shared" si="1"/>
        <v>9.1304347826086953</v>
      </c>
      <c r="I15" s="23">
        <f t="shared" si="1"/>
        <v>6</v>
      </c>
      <c r="J15" s="21">
        <f t="shared" si="1"/>
        <v>10.782608695652174</v>
      </c>
      <c r="K15" s="21">
        <f t="shared" si="1"/>
        <v>10.782608695652174</v>
      </c>
    </row>
    <row r="16" spans="1:13" s="27" customFormat="1" x14ac:dyDescent="0.35">
      <c r="A16" s="24"/>
      <c r="B16" s="25"/>
      <c r="C16" s="25"/>
      <c r="D16" s="25"/>
      <c r="E16" s="25"/>
      <c r="F16" s="25"/>
      <c r="G16" s="25"/>
      <c r="H16" s="25"/>
      <c r="I16" s="25"/>
      <c r="J16" s="25"/>
      <c r="K16" s="26"/>
    </row>
    <row r="17" spans="1:13" x14ac:dyDescent="0.35">
      <c r="A17" s="108" t="s">
        <v>53</v>
      </c>
      <c r="B17" s="109"/>
      <c r="C17" s="109"/>
      <c r="D17" s="109"/>
      <c r="E17" s="109"/>
      <c r="F17" s="109"/>
      <c r="G17" s="109"/>
      <c r="H17" s="109"/>
      <c r="I17" s="109"/>
      <c r="J17" s="109"/>
      <c r="K17" s="110"/>
    </row>
    <row r="18" spans="1:13" x14ac:dyDescent="0.35">
      <c r="A18" s="3" t="s">
        <v>139</v>
      </c>
      <c r="B18" s="3">
        <v>16</v>
      </c>
      <c r="C18" s="3">
        <v>16</v>
      </c>
      <c r="D18" s="3">
        <v>16</v>
      </c>
      <c r="E18" s="3">
        <v>16</v>
      </c>
      <c r="F18" s="3">
        <v>16</v>
      </c>
      <c r="G18" s="3"/>
      <c r="H18" s="3">
        <v>16</v>
      </c>
      <c r="I18" s="3">
        <v>16</v>
      </c>
      <c r="J18" s="3">
        <v>16</v>
      </c>
      <c r="K18" s="3">
        <v>16</v>
      </c>
    </row>
    <row r="19" spans="1:13" x14ac:dyDescent="0.35">
      <c r="A19" s="3" t="s">
        <v>140</v>
      </c>
      <c r="B19" s="3">
        <v>16</v>
      </c>
      <c r="C19" s="3">
        <v>16</v>
      </c>
      <c r="D19" s="3">
        <v>16</v>
      </c>
      <c r="E19" s="3">
        <v>16</v>
      </c>
      <c r="F19" s="3">
        <v>16</v>
      </c>
      <c r="G19" s="3"/>
      <c r="H19" s="3">
        <v>16</v>
      </c>
      <c r="I19" s="3">
        <v>16</v>
      </c>
      <c r="J19" s="3">
        <v>16</v>
      </c>
      <c r="K19" s="3">
        <v>16</v>
      </c>
    </row>
    <row r="20" spans="1:13" x14ac:dyDescent="0.35">
      <c r="A20" s="3" t="s">
        <v>141</v>
      </c>
      <c r="B20" s="3">
        <v>16</v>
      </c>
      <c r="C20" s="3">
        <v>16</v>
      </c>
      <c r="D20" s="3">
        <v>16</v>
      </c>
      <c r="E20" s="3">
        <v>16</v>
      </c>
      <c r="F20" s="3">
        <v>16</v>
      </c>
      <c r="G20" s="3"/>
      <c r="H20" s="3">
        <v>16</v>
      </c>
      <c r="I20" s="3">
        <v>16</v>
      </c>
      <c r="J20" s="3">
        <v>16</v>
      </c>
      <c r="K20" s="3">
        <v>16</v>
      </c>
    </row>
    <row r="21" spans="1:13" x14ac:dyDescent="0.35">
      <c r="A21" s="3" t="s">
        <v>142</v>
      </c>
      <c r="B21" s="3">
        <v>13</v>
      </c>
      <c r="C21" s="3">
        <v>13</v>
      </c>
      <c r="D21" s="3">
        <v>13</v>
      </c>
      <c r="E21" s="3">
        <v>13</v>
      </c>
      <c r="F21" s="3">
        <v>13</v>
      </c>
      <c r="G21" s="3">
        <v>13</v>
      </c>
      <c r="H21" s="3">
        <v>13</v>
      </c>
      <c r="I21" s="3">
        <v>13</v>
      </c>
      <c r="J21" s="3">
        <v>13</v>
      </c>
      <c r="K21" s="3">
        <v>13</v>
      </c>
    </row>
    <row r="22" spans="1:13" x14ac:dyDescent="0.35">
      <c r="A22" s="3" t="s">
        <v>143</v>
      </c>
      <c r="B22" s="3"/>
      <c r="C22" s="3"/>
      <c r="D22" s="3"/>
      <c r="E22" s="3"/>
      <c r="F22" s="3"/>
      <c r="G22" s="3">
        <v>3.6</v>
      </c>
      <c r="H22" s="3"/>
      <c r="I22" s="3"/>
      <c r="J22" s="3"/>
      <c r="K22" s="3"/>
    </row>
    <row r="23" spans="1:13" x14ac:dyDescent="0.35">
      <c r="A23" s="3" t="s">
        <v>70</v>
      </c>
      <c r="B23" s="29">
        <v>10</v>
      </c>
      <c r="C23" s="29">
        <v>10</v>
      </c>
      <c r="D23" s="29">
        <v>10</v>
      </c>
      <c r="E23" s="29">
        <v>10</v>
      </c>
      <c r="F23" s="29">
        <v>10</v>
      </c>
      <c r="G23" s="3"/>
      <c r="H23" s="3"/>
      <c r="I23" s="3"/>
      <c r="J23" s="3"/>
      <c r="K23" s="3"/>
      <c r="M23" s="14" t="s">
        <v>92</v>
      </c>
    </row>
    <row r="24" spans="1:13" x14ac:dyDescent="0.35">
      <c r="A24" s="108" t="s">
        <v>2</v>
      </c>
      <c r="B24" s="109"/>
      <c r="C24" s="109"/>
      <c r="D24" s="109"/>
      <c r="E24" s="109"/>
      <c r="F24" s="109"/>
      <c r="G24" s="109"/>
      <c r="H24" s="109"/>
      <c r="I24" s="109"/>
      <c r="J24" s="109"/>
      <c r="K24" s="110"/>
    </row>
    <row r="25" spans="1:13" x14ac:dyDescent="0.35">
      <c r="A25" s="3" t="s">
        <v>144</v>
      </c>
      <c r="B25" s="3">
        <v>12</v>
      </c>
      <c r="C25" s="3"/>
      <c r="D25" s="3"/>
      <c r="E25" s="3"/>
      <c r="F25" s="3"/>
      <c r="G25" s="3"/>
      <c r="H25" s="3"/>
      <c r="I25" s="3"/>
      <c r="J25" s="3">
        <v>12</v>
      </c>
      <c r="K25" s="3"/>
    </row>
    <row r="26" spans="1:13" x14ac:dyDescent="0.35">
      <c r="A26" s="3" t="s">
        <v>145</v>
      </c>
      <c r="B26" s="3"/>
      <c r="C26" s="3">
        <v>12</v>
      </c>
      <c r="D26" s="3"/>
      <c r="E26" s="3"/>
      <c r="F26" s="3"/>
      <c r="G26" s="3"/>
      <c r="H26" s="3"/>
      <c r="I26" s="3"/>
      <c r="J26" s="3"/>
      <c r="K26" s="3">
        <v>12</v>
      </c>
    </row>
    <row r="27" spans="1:13" x14ac:dyDescent="0.35">
      <c r="A27" s="3" t="s">
        <v>146</v>
      </c>
      <c r="B27" s="3"/>
      <c r="C27" s="3"/>
      <c r="D27" s="3">
        <v>12</v>
      </c>
      <c r="E27" s="3"/>
      <c r="F27" s="3"/>
      <c r="G27" s="3"/>
      <c r="H27" s="3"/>
      <c r="I27" s="3"/>
      <c r="J27" s="3"/>
      <c r="K27" s="3"/>
    </row>
    <row r="28" spans="1:13" x14ac:dyDescent="0.35">
      <c r="A28" s="3" t="s">
        <v>147</v>
      </c>
      <c r="B28" s="3"/>
      <c r="C28" s="3"/>
      <c r="D28" s="3"/>
      <c r="E28" s="3">
        <v>12</v>
      </c>
      <c r="F28" s="3"/>
      <c r="G28" s="3"/>
      <c r="H28" s="3"/>
      <c r="I28" s="3"/>
      <c r="J28" s="3"/>
      <c r="K28" s="3"/>
    </row>
    <row r="29" spans="1:13" x14ac:dyDescent="0.35">
      <c r="A29" s="10" t="s">
        <v>64</v>
      </c>
      <c r="B29" s="19">
        <f t="shared" ref="B29:K29" si="2">SUM(B18:B28)</f>
        <v>83</v>
      </c>
      <c r="C29" s="19">
        <f t="shared" si="2"/>
        <v>83</v>
      </c>
      <c r="D29" s="19">
        <f t="shared" si="2"/>
        <v>83</v>
      </c>
      <c r="E29" s="19">
        <f t="shared" si="2"/>
        <v>83</v>
      </c>
      <c r="F29" s="2">
        <f t="shared" si="2"/>
        <v>71</v>
      </c>
      <c r="G29" s="2">
        <f t="shared" si="2"/>
        <v>16.600000000000001</v>
      </c>
      <c r="H29" s="2">
        <f t="shared" si="2"/>
        <v>61</v>
      </c>
      <c r="I29" s="2">
        <f t="shared" si="2"/>
        <v>61</v>
      </c>
      <c r="J29" s="2">
        <f t="shared" si="2"/>
        <v>73</v>
      </c>
      <c r="K29" s="2">
        <f t="shared" si="2"/>
        <v>73</v>
      </c>
    </row>
    <row r="30" spans="1:13" x14ac:dyDescent="0.35">
      <c r="A30" s="10" t="s">
        <v>71</v>
      </c>
      <c r="B30" s="31">
        <f>B29/24</f>
        <v>3.4583333333333335</v>
      </c>
      <c r="C30" s="31">
        <f t="shared" ref="C30:K30" si="3">C29/24</f>
        <v>3.4583333333333335</v>
      </c>
      <c r="D30" s="31">
        <f t="shared" si="3"/>
        <v>3.4583333333333335</v>
      </c>
      <c r="E30" s="31">
        <f t="shared" si="3"/>
        <v>3.4583333333333335</v>
      </c>
      <c r="F30" s="12">
        <f t="shared" si="3"/>
        <v>2.9583333333333335</v>
      </c>
      <c r="G30" s="12">
        <f t="shared" si="3"/>
        <v>0.69166666666666676</v>
      </c>
      <c r="H30" s="12">
        <f t="shared" si="3"/>
        <v>2.5416666666666665</v>
      </c>
      <c r="I30" s="12">
        <f t="shared" si="3"/>
        <v>2.5416666666666665</v>
      </c>
      <c r="J30" s="12">
        <f t="shared" si="3"/>
        <v>3.0416666666666665</v>
      </c>
      <c r="K30" s="12">
        <f t="shared" si="3"/>
        <v>3.0416666666666665</v>
      </c>
    </row>
  </sheetData>
  <mergeCells count="3">
    <mergeCell ref="A17:K17"/>
    <mergeCell ref="A24:K24"/>
    <mergeCell ref="A7:K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Q67"/>
  <sheetViews>
    <sheetView tabSelected="1" topLeftCell="A4" zoomScaleNormal="100" workbookViewId="0">
      <selection activeCell="AR58" sqref="AR58"/>
    </sheetView>
  </sheetViews>
  <sheetFormatPr baseColWidth="10" defaultRowHeight="14.5" x14ac:dyDescent="0.35"/>
  <cols>
    <col min="1" max="1" width="13.83203125" customWidth="1"/>
    <col min="2" max="2" width="26.25" bestFit="1" customWidth="1"/>
    <col min="3" max="42" width="3.58203125" customWidth="1"/>
  </cols>
  <sheetData>
    <row r="3" spans="1:42" ht="15" thickBot="1" x14ac:dyDescent="0.4"/>
    <row r="4" spans="1:42" ht="15" thickBot="1" x14ac:dyDescent="0.4">
      <c r="A4" s="150"/>
      <c r="B4" s="151" t="s">
        <v>148</v>
      </c>
      <c r="C4" s="152" t="s">
        <v>149</v>
      </c>
      <c r="D4" s="152"/>
      <c r="E4" s="152"/>
      <c r="F4" s="152"/>
      <c r="G4" s="152" t="s">
        <v>150</v>
      </c>
      <c r="H4" s="152"/>
      <c r="I4" s="152"/>
      <c r="J4" s="152"/>
      <c r="K4" s="152" t="s">
        <v>151</v>
      </c>
      <c r="L4" s="152"/>
      <c r="M4" s="152"/>
      <c r="N4" s="152"/>
      <c r="O4" s="152" t="s">
        <v>152</v>
      </c>
      <c r="P4" s="152"/>
      <c r="Q4" s="152"/>
      <c r="R4" s="152"/>
      <c r="S4" s="152" t="s">
        <v>153</v>
      </c>
      <c r="T4" s="152"/>
      <c r="U4" s="152"/>
      <c r="V4" s="152"/>
      <c r="W4" s="152" t="s">
        <v>154</v>
      </c>
      <c r="X4" s="152"/>
      <c r="Y4" s="152"/>
      <c r="Z4" s="152"/>
      <c r="AA4" s="152" t="s">
        <v>155</v>
      </c>
      <c r="AB4" s="152"/>
      <c r="AC4" s="152"/>
      <c r="AD4" s="153"/>
      <c r="AE4" s="73"/>
      <c r="AF4" s="73"/>
      <c r="AG4" s="73"/>
      <c r="AH4" s="73"/>
      <c r="AI4" s="73"/>
      <c r="AJ4" s="73"/>
      <c r="AK4" s="73"/>
      <c r="AL4" s="73"/>
      <c r="AM4" s="73"/>
      <c r="AN4" s="73"/>
      <c r="AO4" s="73"/>
      <c r="AP4" s="73"/>
    </row>
    <row r="5" spans="1:42" x14ac:dyDescent="0.35">
      <c r="A5" s="141" t="s">
        <v>156</v>
      </c>
      <c r="B5" s="142" t="s">
        <v>157</v>
      </c>
      <c r="C5" s="128"/>
      <c r="D5" s="128"/>
      <c r="E5" s="128"/>
      <c r="F5" s="128"/>
      <c r="G5" s="128">
        <v>550</v>
      </c>
      <c r="H5" s="128"/>
      <c r="I5" s="128"/>
      <c r="J5" s="128"/>
      <c r="K5" s="128">
        <v>550</v>
      </c>
      <c r="L5" s="128"/>
      <c r="M5" s="128"/>
      <c r="N5" s="128"/>
      <c r="O5" s="128"/>
      <c r="P5" s="128"/>
      <c r="Q5" s="128"/>
      <c r="R5" s="128"/>
      <c r="S5" s="128"/>
      <c r="T5" s="128"/>
      <c r="U5" s="128"/>
      <c r="V5" s="128"/>
      <c r="W5" s="128">
        <v>550</v>
      </c>
      <c r="X5" s="128"/>
      <c r="Y5" s="128"/>
      <c r="Z5" s="128"/>
      <c r="AA5" s="128">
        <v>550</v>
      </c>
      <c r="AB5" s="128"/>
      <c r="AC5" s="128"/>
      <c r="AD5" s="129"/>
      <c r="AE5" s="73"/>
      <c r="AF5" s="73"/>
      <c r="AG5" s="73"/>
      <c r="AH5" s="73"/>
      <c r="AI5" s="73"/>
      <c r="AJ5" s="73"/>
      <c r="AK5" s="73"/>
      <c r="AL5" s="73"/>
      <c r="AM5" s="73"/>
      <c r="AN5" s="73"/>
      <c r="AO5" s="73"/>
      <c r="AP5" s="73"/>
    </row>
    <row r="6" spans="1:42" x14ac:dyDescent="0.35">
      <c r="A6" s="130"/>
      <c r="B6" s="127" t="s">
        <v>158</v>
      </c>
      <c r="C6" s="116"/>
      <c r="D6" s="116"/>
      <c r="E6" s="116"/>
      <c r="F6" s="116"/>
      <c r="G6" s="116"/>
      <c r="H6" s="116"/>
      <c r="I6" s="116"/>
      <c r="J6" s="116"/>
      <c r="K6" s="116"/>
      <c r="L6" s="116"/>
      <c r="M6" s="116"/>
      <c r="N6" s="116"/>
      <c r="O6" s="116">
        <v>550</v>
      </c>
      <c r="P6" s="116"/>
      <c r="Q6" s="116"/>
      <c r="R6" s="116"/>
      <c r="S6" s="116">
        <v>550</v>
      </c>
      <c r="T6" s="116"/>
      <c r="U6" s="116"/>
      <c r="V6" s="116"/>
      <c r="W6" s="116">
        <v>550</v>
      </c>
      <c r="X6" s="116"/>
      <c r="Y6" s="116"/>
      <c r="Z6" s="116"/>
      <c r="AA6" s="116">
        <v>550</v>
      </c>
      <c r="AB6" s="116"/>
      <c r="AC6" s="116"/>
      <c r="AD6" s="131"/>
      <c r="AE6" s="73"/>
      <c r="AF6" s="73"/>
      <c r="AG6" s="73"/>
      <c r="AH6" s="73"/>
      <c r="AI6" s="73"/>
      <c r="AJ6" s="73"/>
      <c r="AK6" s="73"/>
      <c r="AL6" s="73"/>
      <c r="AM6" s="73"/>
      <c r="AN6" s="73"/>
      <c r="AO6" s="73"/>
      <c r="AP6" s="73"/>
    </row>
    <row r="7" spans="1:42" x14ac:dyDescent="0.35">
      <c r="A7" s="132"/>
      <c r="B7" s="175" t="s">
        <v>176</v>
      </c>
      <c r="C7" s="118"/>
      <c r="D7" s="118"/>
      <c r="E7" s="118"/>
      <c r="F7" s="118"/>
      <c r="G7" s="118"/>
      <c r="H7" s="118"/>
      <c r="I7" s="118"/>
      <c r="J7" s="118"/>
      <c r="K7" s="118"/>
      <c r="L7" s="118"/>
      <c r="M7" s="118"/>
      <c r="N7" s="118"/>
      <c r="O7" s="118"/>
      <c r="P7" s="118"/>
      <c r="Q7" s="118"/>
      <c r="R7" s="118"/>
      <c r="S7" s="118"/>
      <c r="T7" s="118"/>
      <c r="U7" s="118"/>
      <c r="V7" s="118"/>
      <c r="W7" s="118"/>
      <c r="X7" s="118"/>
      <c r="Y7" s="118"/>
      <c r="Z7" s="118"/>
      <c r="AA7" s="118">
        <v>250</v>
      </c>
      <c r="AB7" s="118"/>
      <c r="AC7" s="118"/>
      <c r="AD7" s="176"/>
      <c r="AE7" s="73"/>
      <c r="AF7" s="73"/>
      <c r="AG7" s="73"/>
      <c r="AH7" s="73"/>
      <c r="AI7" s="73"/>
      <c r="AJ7" s="73"/>
      <c r="AK7" s="73"/>
      <c r="AL7" s="73"/>
      <c r="AM7" s="73"/>
      <c r="AN7" s="73"/>
      <c r="AO7" s="73"/>
      <c r="AP7" s="73"/>
    </row>
    <row r="8" spans="1:42" x14ac:dyDescent="0.35">
      <c r="A8" s="135" t="s">
        <v>215</v>
      </c>
      <c r="B8" s="136"/>
      <c r="C8" s="120">
        <f>SUM(C5:F7)</f>
        <v>0</v>
      </c>
      <c r="D8" s="120"/>
      <c r="E8" s="120"/>
      <c r="F8" s="120"/>
      <c r="G8" s="120">
        <f t="shared" ref="G8" si="0">SUM(G5:J7)</f>
        <v>550</v>
      </c>
      <c r="H8" s="120"/>
      <c r="I8" s="120"/>
      <c r="J8" s="120"/>
      <c r="K8" s="120">
        <f t="shared" ref="K8" si="1">SUM(K5:N7)</f>
        <v>550</v>
      </c>
      <c r="L8" s="120"/>
      <c r="M8" s="120"/>
      <c r="N8" s="120"/>
      <c r="O8" s="120">
        <f t="shared" ref="O8" si="2">SUM(O5:R7)</f>
        <v>550</v>
      </c>
      <c r="P8" s="120"/>
      <c r="Q8" s="120"/>
      <c r="R8" s="120"/>
      <c r="S8" s="120">
        <f t="shared" ref="S8" si="3">SUM(S5:V7)</f>
        <v>550</v>
      </c>
      <c r="T8" s="120"/>
      <c r="U8" s="120"/>
      <c r="V8" s="120"/>
      <c r="W8" s="120">
        <f t="shared" ref="W8" si="4">SUM(W5:Z7)</f>
        <v>1100</v>
      </c>
      <c r="X8" s="120"/>
      <c r="Y8" s="120"/>
      <c r="Z8" s="120"/>
      <c r="AA8" s="120">
        <f t="shared" ref="AA8" si="5">SUM(AA5:AD7)</f>
        <v>1350</v>
      </c>
      <c r="AB8" s="120"/>
      <c r="AC8" s="120"/>
      <c r="AD8" s="133"/>
      <c r="AE8" s="73"/>
      <c r="AF8" s="73"/>
      <c r="AG8" s="73"/>
      <c r="AH8" s="73"/>
      <c r="AI8" s="73"/>
      <c r="AJ8" s="73"/>
      <c r="AK8" s="73"/>
      <c r="AL8" s="73"/>
      <c r="AM8" s="73"/>
      <c r="AN8" s="73"/>
      <c r="AO8" s="73"/>
      <c r="AP8" s="73"/>
    </row>
    <row r="9" spans="1:42" ht="15" thickBot="1" x14ac:dyDescent="0.4">
      <c r="A9" s="145" t="s">
        <v>216</v>
      </c>
      <c r="B9" s="146"/>
      <c r="C9" s="147">
        <f>C8/230</f>
        <v>0</v>
      </c>
      <c r="D9" s="147"/>
      <c r="E9" s="147"/>
      <c r="F9" s="147"/>
      <c r="G9" s="147">
        <f t="shared" ref="G9" si="6">G8/230</f>
        <v>2.3913043478260869</v>
      </c>
      <c r="H9" s="147"/>
      <c r="I9" s="147"/>
      <c r="J9" s="147"/>
      <c r="K9" s="147">
        <f t="shared" ref="K9" si="7">K8/230</f>
        <v>2.3913043478260869</v>
      </c>
      <c r="L9" s="147"/>
      <c r="M9" s="147"/>
      <c r="N9" s="147"/>
      <c r="O9" s="147">
        <f t="shared" ref="O9" si="8">O8/230</f>
        <v>2.3913043478260869</v>
      </c>
      <c r="P9" s="147"/>
      <c r="Q9" s="147"/>
      <c r="R9" s="147"/>
      <c r="S9" s="147">
        <f t="shared" ref="S9" si="9">S8/230</f>
        <v>2.3913043478260869</v>
      </c>
      <c r="T9" s="147"/>
      <c r="U9" s="147"/>
      <c r="V9" s="147"/>
      <c r="W9" s="147">
        <f t="shared" ref="W9" si="10">W8/230</f>
        <v>4.7826086956521738</v>
      </c>
      <c r="X9" s="147"/>
      <c r="Y9" s="147"/>
      <c r="Z9" s="147"/>
      <c r="AA9" s="148">
        <f t="shared" ref="AA9" si="11">AA8/230</f>
        <v>5.8695652173913047</v>
      </c>
      <c r="AB9" s="148"/>
      <c r="AC9" s="148"/>
      <c r="AD9" s="149"/>
      <c r="AE9" s="73"/>
      <c r="AF9" s="73"/>
      <c r="AG9" s="73"/>
      <c r="AH9" s="73"/>
      <c r="AI9" s="73"/>
      <c r="AJ9" s="73"/>
      <c r="AK9" s="73"/>
      <c r="AL9" s="73"/>
      <c r="AM9" s="73"/>
      <c r="AN9" s="73"/>
      <c r="AO9" s="73"/>
      <c r="AP9" s="73"/>
    </row>
    <row r="10" spans="1:42" x14ac:dyDescent="0.35">
      <c r="A10" s="141" t="s">
        <v>159</v>
      </c>
      <c r="B10" s="142" t="s">
        <v>160</v>
      </c>
      <c r="C10" s="143"/>
      <c r="D10" s="143"/>
      <c r="E10" s="143"/>
      <c r="F10" s="143"/>
      <c r="G10" s="143">
        <v>36</v>
      </c>
      <c r="H10" s="143"/>
      <c r="I10" s="143"/>
      <c r="J10" s="143"/>
      <c r="K10" s="143">
        <v>36</v>
      </c>
      <c r="L10" s="143"/>
      <c r="M10" s="143"/>
      <c r="N10" s="143"/>
      <c r="O10" s="143">
        <v>36</v>
      </c>
      <c r="P10" s="143"/>
      <c r="Q10" s="143"/>
      <c r="R10" s="143"/>
      <c r="S10" s="143">
        <v>36</v>
      </c>
      <c r="T10" s="143"/>
      <c r="U10" s="143"/>
      <c r="V10" s="143"/>
      <c r="W10" s="143">
        <v>36</v>
      </c>
      <c r="X10" s="143"/>
      <c r="Y10" s="143"/>
      <c r="Z10" s="143"/>
      <c r="AA10" s="143">
        <v>36</v>
      </c>
      <c r="AB10" s="143"/>
      <c r="AC10" s="143"/>
      <c r="AD10" s="144"/>
      <c r="AE10" s="74"/>
      <c r="AF10" s="74"/>
      <c r="AG10" s="74"/>
      <c r="AH10" s="74"/>
      <c r="AI10" s="74"/>
      <c r="AJ10" s="74"/>
      <c r="AK10" s="74"/>
      <c r="AL10" s="74"/>
      <c r="AM10" s="74"/>
      <c r="AN10" s="74"/>
      <c r="AO10" s="74"/>
      <c r="AP10" s="74"/>
    </row>
    <row r="11" spans="1:42" x14ac:dyDescent="0.35">
      <c r="A11" s="130"/>
      <c r="B11" s="127" t="s">
        <v>161</v>
      </c>
      <c r="C11" s="99"/>
      <c r="D11" s="99"/>
      <c r="E11" s="99"/>
      <c r="F11" s="99"/>
      <c r="G11" s="99"/>
      <c r="H11" s="99">
        <v>36</v>
      </c>
      <c r="I11" s="99"/>
      <c r="J11" s="99"/>
      <c r="K11" s="99"/>
      <c r="L11" s="99">
        <v>36</v>
      </c>
      <c r="M11" s="99"/>
      <c r="N11" s="99"/>
      <c r="O11" s="99"/>
      <c r="P11" s="99">
        <v>36</v>
      </c>
      <c r="Q11" s="99"/>
      <c r="R11" s="99"/>
      <c r="S11" s="99"/>
      <c r="T11" s="99">
        <v>36</v>
      </c>
      <c r="U11" s="99"/>
      <c r="V11" s="99"/>
      <c r="W11" s="99"/>
      <c r="X11" s="99">
        <v>36</v>
      </c>
      <c r="Y11" s="99"/>
      <c r="Z11" s="99"/>
      <c r="AA11" s="99"/>
      <c r="AB11" s="99">
        <v>36</v>
      </c>
      <c r="AC11" s="99"/>
      <c r="AD11" s="134"/>
      <c r="AE11" s="74"/>
      <c r="AF11" s="74"/>
      <c r="AG11" s="74"/>
      <c r="AH11" s="74"/>
      <c r="AI11" s="74"/>
      <c r="AJ11" s="74"/>
      <c r="AK11" s="74"/>
      <c r="AL11" s="74"/>
      <c r="AM11" s="74"/>
      <c r="AN11" s="74"/>
      <c r="AO11" s="74"/>
      <c r="AP11" s="74"/>
    </row>
    <row r="12" spans="1:42" x14ac:dyDescent="0.35">
      <c r="A12" s="130"/>
      <c r="B12" s="127" t="s">
        <v>162</v>
      </c>
      <c r="C12" s="99"/>
      <c r="D12" s="99"/>
      <c r="E12" s="99"/>
      <c r="F12" s="99"/>
      <c r="G12" s="99"/>
      <c r="H12" s="99"/>
      <c r="I12" s="99">
        <v>36</v>
      </c>
      <c r="J12" s="99"/>
      <c r="K12" s="99"/>
      <c r="L12" s="99"/>
      <c r="M12" s="99">
        <v>36</v>
      </c>
      <c r="N12" s="99"/>
      <c r="O12" s="99"/>
      <c r="P12" s="99"/>
      <c r="Q12" s="99">
        <v>36</v>
      </c>
      <c r="R12" s="99"/>
      <c r="S12" s="99"/>
      <c r="T12" s="99"/>
      <c r="U12" s="99">
        <v>36</v>
      </c>
      <c r="V12" s="99"/>
      <c r="W12" s="99"/>
      <c r="X12" s="99"/>
      <c r="Y12" s="99">
        <v>36</v>
      </c>
      <c r="Z12" s="99"/>
      <c r="AA12" s="99"/>
      <c r="AB12" s="99"/>
      <c r="AC12" s="99">
        <v>36</v>
      </c>
      <c r="AD12" s="134"/>
      <c r="AE12" s="74"/>
      <c r="AF12" s="74"/>
      <c r="AG12" s="74"/>
      <c r="AH12" s="74"/>
      <c r="AI12" s="74"/>
      <c r="AJ12" s="74"/>
      <c r="AK12" s="74"/>
      <c r="AL12" s="74"/>
      <c r="AM12" s="74"/>
      <c r="AN12" s="74"/>
      <c r="AO12" s="74"/>
      <c r="AP12" s="74"/>
    </row>
    <row r="13" spans="1:42" x14ac:dyDescent="0.35">
      <c r="A13" s="130"/>
      <c r="B13" s="127" t="s">
        <v>163</v>
      </c>
      <c r="C13" s="99"/>
      <c r="D13" s="99"/>
      <c r="E13" s="99"/>
      <c r="F13" s="99"/>
      <c r="G13" s="99"/>
      <c r="H13" s="99"/>
      <c r="I13" s="99"/>
      <c r="J13" s="99">
        <v>36</v>
      </c>
      <c r="K13" s="99"/>
      <c r="L13" s="99"/>
      <c r="M13" s="99"/>
      <c r="N13" s="99">
        <v>36</v>
      </c>
      <c r="O13" s="99"/>
      <c r="P13" s="99"/>
      <c r="Q13" s="99"/>
      <c r="R13" s="99">
        <v>36</v>
      </c>
      <c r="S13" s="99"/>
      <c r="T13" s="99"/>
      <c r="U13" s="99"/>
      <c r="V13" s="99">
        <v>36</v>
      </c>
      <c r="W13" s="99"/>
      <c r="X13" s="99"/>
      <c r="Y13" s="99"/>
      <c r="Z13" s="99">
        <v>36</v>
      </c>
      <c r="AA13" s="99"/>
      <c r="AB13" s="99"/>
      <c r="AC13" s="99"/>
      <c r="AD13" s="134">
        <v>36</v>
      </c>
      <c r="AE13" s="74"/>
      <c r="AF13" s="74"/>
      <c r="AG13" s="74"/>
      <c r="AH13" s="74"/>
      <c r="AI13" s="74"/>
      <c r="AJ13" s="74"/>
      <c r="AK13" s="74"/>
      <c r="AL13" s="74"/>
      <c r="AM13" s="74"/>
      <c r="AN13" s="74"/>
      <c r="AO13" s="74"/>
      <c r="AP13" s="74"/>
    </row>
    <row r="14" spans="1:42" x14ac:dyDescent="0.35">
      <c r="A14" s="130"/>
      <c r="B14" s="127" t="s">
        <v>164</v>
      </c>
      <c r="C14" s="116">
        <v>6</v>
      </c>
      <c r="D14" s="116"/>
      <c r="E14" s="116"/>
      <c r="F14" s="116"/>
      <c r="G14" s="116"/>
      <c r="H14" s="116"/>
      <c r="I14" s="116"/>
      <c r="J14" s="116"/>
      <c r="K14" s="116">
        <v>6</v>
      </c>
      <c r="L14" s="116"/>
      <c r="M14" s="116"/>
      <c r="N14" s="116"/>
      <c r="O14" s="116"/>
      <c r="P14" s="116"/>
      <c r="Q14" s="116"/>
      <c r="R14" s="116"/>
      <c r="S14" s="116">
        <v>6</v>
      </c>
      <c r="T14" s="116"/>
      <c r="U14" s="116"/>
      <c r="V14" s="116"/>
      <c r="W14" s="116"/>
      <c r="X14" s="116"/>
      <c r="Y14" s="116"/>
      <c r="Z14" s="116"/>
      <c r="AA14" s="116">
        <v>6</v>
      </c>
      <c r="AB14" s="116"/>
      <c r="AC14" s="116"/>
      <c r="AD14" s="131"/>
      <c r="AE14" s="73"/>
      <c r="AF14" s="73"/>
      <c r="AG14" s="73"/>
      <c r="AH14" s="73"/>
      <c r="AI14" s="73"/>
      <c r="AJ14" s="73"/>
      <c r="AK14" s="73"/>
      <c r="AL14" s="73"/>
      <c r="AM14" s="73"/>
      <c r="AN14" s="73"/>
      <c r="AO14" s="73"/>
      <c r="AP14" s="73"/>
    </row>
    <row r="15" spans="1:42" ht="15" thickBot="1" x14ac:dyDescent="0.4">
      <c r="A15" s="139" t="s">
        <v>215</v>
      </c>
      <c r="B15" s="140"/>
      <c r="C15" s="137">
        <v>6</v>
      </c>
      <c r="D15" s="137"/>
      <c r="E15" s="137"/>
      <c r="F15" s="137"/>
      <c r="G15" s="137">
        <f>36</f>
        <v>36</v>
      </c>
      <c r="H15" s="137"/>
      <c r="I15" s="137"/>
      <c r="J15" s="137"/>
      <c r="K15" s="137">
        <f>36+6</f>
        <v>42</v>
      </c>
      <c r="L15" s="137"/>
      <c r="M15" s="137"/>
      <c r="N15" s="137"/>
      <c r="O15" s="137">
        <v>36</v>
      </c>
      <c r="P15" s="137"/>
      <c r="Q15" s="137"/>
      <c r="R15" s="137"/>
      <c r="S15" s="137">
        <v>42</v>
      </c>
      <c r="T15" s="137"/>
      <c r="U15" s="137"/>
      <c r="V15" s="137"/>
      <c r="W15" s="137">
        <v>36</v>
      </c>
      <c r="X15" s="137"/>
      <c r="Y15" s="137"/>
      <c r="Z15" s="137"/>
      <c r="AA15" s="137">
        <v>42</v>
      </c>
      <c r="AB15" s="137"/>
      <c r="AC15" s="137"/>
      <c r="AD15" s="138"/>
      <c r="AE15" s="75"/>
      <c r="AF15" s="75"/>
      <c r="AG15" s="75"/>
      <c r="AH15" s="75"/>
      <c r="AI15" s="75"/>
      <c r="AJ15" s="75"/>
      <c r="AK15" s="75"/>
      <c r="AL15" s="75"/>
      <c r="AM15" s="75"/>
      <c r="AN15" s="75"/>
      <c r="AO15" s="75"/>
      <c r="AP15" s="75"/>
    </row>
    <row r="16" spans="1:42" ht="15" thickBot="1" x14ac:dyDescent="0.4">
      <c r="A16" s="139" t="s">
        <v>216</v>
      </c>
      <c r="B16" s="140"/>
      <c r="C16" s="137">
        <f>C15/24</f>
        <v>0.25</v>
      </c>
      <c r="D16" s="137"/>
      <c r="E16" s="137"/>
      <c r="F16" s="137"/>
      <c r="G16" s="137">
        <f t="shared" ref="G16" si="12">G15/24</f>
        <v>1.5</v>
      </c>
      <c r="H16" s="137"/>
      <c r="I16" s="137"/>
      <c r="J16" s="137"/>
      <c r="K16" s="137">
        <f t="shared" ref="K16" si="13">K15/24</f>
        <v>1.75</v>
      </c>
      <c r="L16" s="137"/>
      <c r="M16" s="137"/>
      <c r="N16" s="137"/>
      <c r="O16" s="137">
        <f t="shared" ref="O16" si="14">O15/24</f>
        <v>1.5</v>
      </c>
      <c r="P16" s="137"/>
      <c r="Q16" s="137"/>
      <c r="R16" s="137"/>
      <c r="S16" s="137">
        <f t="shared" ref="S16" si="15">S15/24</f>
        <v>1.75</v>
      </c>
      <c r="T16" s="137"/>
      <c r="U16" s="137"/>
      <c r="V16" s="137"/>
      <c r="W16" s="137">
        <f t="shared" ref="W16" si="16">W15/24</f>
        <v>1.5</v>
      </c>
      <c r="X16" s="137"/>
      <c r="Y16" s="137"/>
      <c r="Z16" s="137"/>
      <c r="AA16" s="137">
        <f t="shared" ref="AA16" si="17">AA15/24</f>
        <v>1.75</v>
      </c>
      <c r="AB16" s="137"/>
      <c r="AC16" s="137"/>
      <c r="AD16" s="138"/>
      <c r="AE16" s="75"/>
      <c r="AF16" s="75"/>
      <c r="AG16" s="75"/>
      <c r="AH16" s="75"/>
      <c r="AI16" s="75"/>
      <c r="AJ16" s="75"/>
      <c r="AK16" s="75"/>
      <c r="AL16" s="75"/>
      <c r="AM16" s="75"/>
      <c r="AN16" s="75"/>
      <c r="AO16" s="75"/>
      <c r="AP16" s="75"/>
    </row>
    <row r="17" spans="1:43" x14ac:dyDescent="0.35">
      <c r="A17" s="27"/>
      <c r="B17" s="125"/>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75"/>
      <c r="AF17" s="75"/>
      <c r="AG17" s="75"/>
      <c r="AH17" s="75"/>
      <c r="AI17" s="75"/>
      <c r="AJ17" s="75"/>
      <c r="AK17" s="75"/>
      <c r="AL17" s="75"/>
      <c r="AM17" s="75"/>
      <c r="AN17" s="75"/>
      <c r="AO17" s="75"/>
      <c r="AP17" s="75"/>
    </row>
    <row r="18" spans="1:43" x14ac:dyDescent="0.35">
      <c r="B18" s="77"/>
      <c r="C18" s="97" t="s">
        <v>211</v>
      </c>
      <c r="D18" s="97"/>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row>
    <row r="19" spans="1:43" x14ac:dyDescent="0.35">
      <c r="B19" s="77"/>
      <c r="C19" s="97" t="s">
        <v>212</v>
      </c>
      <c r="D19" s="97"/>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row>
    <row r="20" spans="1:43" x14ac:dyDescent="0.35">
      <c r="B20" s="77"/>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row>
    <row r="21" spans="1:43" ht="15" thickBot="1" x14ac:dyDescent="0.4">
      <c r="B21" s="77"/>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row>
    <row r="22" spans="1:43" ht="15" thickBot="1" x14ac:dyDescent="0.4">
      <c r="A22" s="166"/>
      <c r="B22" s="167" t="s">
        <v>214</v>
      </c>
      <c r="C22" s="168" t="s">
        <v>165</v>
      </c>
      <c r="D22" s="168"/>
      <c r="E22" s="168"/>
      <c r="F22" s="168"/>
      <c r="G22" s="168" t="s">
        <v>166</v>
      </c>
      <c r="H22" s="168"/>
      <c r="I22" s="168"/>
      <c r="J22" s="168"/>
      <c r="K22" s="168" t="s">
        <v>167</v>
      </c>
      <c r="L22" s="168"/>
      <c r="M22" s="168"/>
      <c r="N22" s="168"/>
      <c r="O22" s="168" t="s">
        <v>168</v>
      </c>
      <c r="P22" s="168"/>
      <c r="Q22" s="168"/>
      <c r="R22" s="168"/>
      <c r="S22" s="168" t="s">
        <v>169</v>
      </c>
      <c r="T22" s="168"/>
      <c r="U22" s="168"/>
      <c r="V22" s="168"/>
      <c r="W22" s="168" t="s">
        <v>170</v>
      </c>
      <c r="X22" s="168"/>
      <c r="Y22" s="168"/>
      <c r="Z22" s="168"/>
      <c r="AA22" s="168" t="s">
        <v>171</v>
      </c>
      <c r="AB22" s="168"/>
      <c r="AC22" s="168"/>
      <c r="AD22" s="168"/>
      <c r="AE22" s="168" t="s">
        <v>172</v>
      </c>
      <c r="AF22" s="168"/>
      <c r="AG22" s="168"/>
      <c r="AH22" s="168"/>
      <c r="AI22" s="168" t="s">
        <v>173</v>
      </c>
      <c r="AJ22" s="168"/>
      <c r="AK22" s="168"/>
      <c r="AL22" s="168"/>
      <c r="AM22" s="168" t="s">
        <v>174</v>
      </c>
      <c r="AN22" s="168"/>
      <c r="AO22" s="168"/>
      <c r="AP22" s="169"/>
    </row>
    <row r="23" spans="1:43" x14ac:dyDescent="0.35">
      <c r="A23" s="154" t="s">
        <v>156</v>
      </c>
      <c r="B23" s="155" t="s">
        <v>157</v>
      </c>
      <c r="C23" s="128"/>
      <c r="D23" s="128"/>
      <c r="E23" s="128"/>
      <c r="F23" s="128"/>
      <c r="G23" s="128">
        <v>550</v>
      </c>
      <c r="H23" s="128"/>
      <c r="I23" s="128"/>
      <c r="J23" s="128"/>
      <c r="K23" s="128">
        <v>550</v>
      </c>
      <c r="L23" s="128"/>
      <c r="M23" s="128"/>
      <c r="N23" s="128"/>
      <c r="O23" s="128">
        <v>550</v>
      </c>
      <c r="P23" s="128"/>
      <c r="Q23" s="128"/>
      <c r="R23" s="128"/>
      <c r="S23" s="128">
        <v>550</v>
      </c>
      <c r="T23" s="128"/>
      <c r="U23" s="128"/>
      <c r="V23" s="128"/>
      <c r="W23" s="128">
        <v>550</v>
      </c>
      <c r="X23" s="128"/>
      <c r="Y23" s="128"/>
      <c r="Z23" s="128"/>
      <c r="AA23" s="128">
        <v>550</v>
      </c>
      <c r="AB23" s="128"/>
      <c r="AC23" s="128"/>
      <c r="AD23" s="128"/>
      <c r="AE23" s="128">
        <v>550</v>
      </c>
      <c r="AF23" s="128"/>
      <c r="AG23" s="128"/>
      <c r="AH23" s="128"/>
      <c r="AI23" s="128">
        <v>550</v>
      </c>
      <c r="AJ23" s="128"/>
      <c r="AK23" s="128"/>
      <c r="AL23" s="128"/>
      <c r="AM23" s="128">
        <v>550</v>
      </c>
      <c r="AN23" s="128"/>
      <c r="AO23" s="128"/>
      <c r="AP23" s="129"/>
    </row>
    <row r="24" spans="1:43" x14ac:dyDescent="0.35">
      <c r="A24" s="156"/>
      <c r="B24" s="177" t="s">
        <v>176</v>
      </c>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v>250</v>
      </c>
      <c r="AF24" s="118"/>
      <c r="AG24" s="118"/>
      <c r="AH24" s="118"/>
      <c r="AI24" s="118">
        <v>250</v>
      </c>
      <c r="AJ24" s="118"/>
      <c r="AK24" s="118"/>
      <c r="AL24" s="118"/>
      <c r="AM24" s="118">
        <v>250</v>
      </c>
      <c r="AN24" s="118"/>
      <c r="AO24" s="118"/>
      <c r="AP24" s="176"/>
    </row>
    <row r="25" spans="1:43" x14ac:dyDescent="0.35">
      <c r="A25" s="156"/>
      <c r="B25" s="76" t="s">
        <v>177</v>
      </c>
      <c r="C25" s="116"/>
      <c r="D25" s="116"/>
      <c r="E25" s="116"/>
      <c r="F25" s="116"/>
      <c r="G25" s="116">
        <v>375</v>
      </c>
      <c r="H25" s="116"/>
      <c r="I25" s="116"/>
      <c r="J25" s="116"/>
      <c r="K25" s="116">
        <v>375</v>
      </c>
      <c r="L25" s="116"/>
      <c r="M25" s="116"/>
      <c r="N25" s="116"/>
      <c r="O25" s="116">
        <v>375</v>
      </c>
      <c r="P25" s="116"/>
      <c r="Q25" s="116"/>
      <c r="R25" s="116"/>
      <c r="S25" s="116">
        <v>375</v>
      </c>
      <c r="T25" s="116"/>
      <c r="U25" s="116"/>
      <c r="V25" s="116"/>
      <c r="W25" s="116">
        <v>375</v>
      </c>
      <c r="X25" s="116"/>
      <c r="Y25" s="116"/>
      <c r="Z25" s="116"/>
      <c r="AA25" s="116">
        <v>375</v>
      </c>
      <c r="AB25" s="116"/>
      <c r="AC25" s="116"/>
      <c r="AD25" s="116"/>
      <c r="AE25" s="116">
        <v>375</v>
      </c>
      <c r="AF25" s="116"/>
      <c r="AG25" s="116"/>
      <c r="AH25" s="116"/>
      <c r="AI25" s="116">
        <v>375</v>
      </c>
      <c r="AJ25" s="116"/>
      <c r="AK25" s="116"/>
      <c r="AL25" s="116"/>
      <c r="AM25" s="116">
        <v>375</v>
      </c>
      <c r="AN25" s="116"/>
      <c r="AO25" s="116"/>
      <c r="AP25" s="131"/>
    </row>
    <row r="26" spans="1:43" x14ac:dyDescent="0.35">
      <c r="A26" s="156"/>
      <c r="B26" s="96" t="s">
        <v>179</v>
      </c>
      <c r="C26" s="117">
        <v>550</v>
      </c>
      <c r="D26" s="117"/>
      <c r="E26" s="117"/>
      <c r="F26" s="117"/>
      <c r="G26" s="117">
        <v>550</v>
      </c>
      <c r="H26" s="117"/>
      <c r="I26" s="117"/>
      <c r="J26" s="117"/>
      <c r="K26" s="117">
        <v>550</v>
      </c>
      <c r="L26" s="117"/>
      <c r="M26" s="117"/>
      <c r="N26" s="117"/>
      <c r="O26" s="117">
        <v>550</v>
      </c>
      <c r="P26" s="117"/>
      <c r="Q26" s="117"/>
      <c r="R26" s="117"/>
      <c r="S26" s="117">
        <v>550</v>
      </c>
      <c r="T26" s="117"/>
      <c r="U26" s="117"/>
      <c r="V26" s="117"/>
      <c r="W26" s="117">
        <v>550</v>
      </c>
      <c r="X26" s="117"/>
      <c r="Y26" s="117"/>
      <c r="Z26" s="117"/>
      <c r="AA26" s="117">
        <v>550</v>
      </c>
      <c r="AB26" s="117"/>
      <c r="AC26" s="117"/>
      <c r="AD26" s="117"/>
      <c r="AE26" s="117">
        <v>550</v>
      </c>
      <c r="AF26" s="117"/>
      <c r="AG26" s="117"/>
      <c r="AH26" s="117"/>
      <c r="AI26" s="117">
        <v>550</v>
      </c>
      <c r="AJ26" s="117"/>
      <c r="AK26" s="117"/>
      <c r="AL26" s="117"/>
      <c r="AM26" s="117">
        <v>550</v>
      </c>
      <c r="AN26" s="117"/>
      <c r="AO26" s="117"/>
      <c r="AP26" s="157"/>
    </row>
    <row r="27" spans="1:43" x14ac:dyDescent="0.35">
      <c r="A27" s="158"/>
      <c r="B27" s="121" t="s">
        <v>215</v>
      </c>
      <c r="C27" s="122">
        <f>SUM(C23:F26)</f>
        <v>550</v>
      </c>
      <c r="D27" s="123"/>
      <c r="E27" s="123"/>
      <c r="F27" s="124"/>
      <c r="G27" s="122">
        <f>SUM(G23:J26)</f>
        <v>1475</v>
      </c>
      <c r="H27" s="123"/>
      <c r="I27" s="123"/>
      <c r="J27" s="124"/>
      <c r="K27" s="122">
        <f>SUM(K23:N26)</f>
        <v>1475</v>
      </c>
      <c r="L27" s="123"/>
      <c r="M27" s="123"/>
      <c r="N27" s="124"/>
      <c r="O27" s="122">
        <f>SUM(O23:R26)</f>
        <v>1475</v>
      </c>
      <c r="P27" s="123"/>
      <c r="Q27" s="123"/>
      <c r="R27" s="124"/>
      <c r="S27" s="122">
        <f>SUM(S23:V26)</f>
        <v>1475</v>
      </c>
      <c r="T27" s="123"/>
      <c r="U27" s="123"/>
      <c r="V27" s="124"/>
      <c r="W27" s="122">
        <f>SUM(W23:Z26)</f>
        <v>1475</v>
      </c>
      <c r="X27" s="123"/>
      <c r="Y27" s="123"/>
      <c r="Z27" s="124"/>
      <c r="AA27" s="122">
        <f>SUM(AA23:AD26)</f>
        <v>1475</v>
      </c>
      <c r="AB27" s="123"/>
      <c r="AC27" s="123"/>
      <c r="AD27" s="124"/>
      <c r="AE27" s="122">
        <f>SUM(AE23:AH26)</f>
        <v>1725</v>
      </c>
      <c r="AF27" s="123"/>
      <c r="AG27" s="123"/>
      <c r="AH27" s="124"/>
      <c r="AI27" s="122">
        <f>SUM(AI23:AL26)</f>
        <v>1725</v>
      </c>
      <c r="AJ27" s="123"/>
      <c r="AK27" s="123"/>
      <c r="AL27" s="124"/>
      <c r="AM27" s="122">
        <f>SUM(AM23:AP26)</f>
        <v>1725</v>
      </c>
      <c r="AN27" s="123"/>
      <c r="AO27" s="123"/>
      <c r="AP27" s="159"/>
    </row>
    <row r="28" spans="1:43" ht="15" thickBot="1" x14ac:dyDescent="0.4">
      <c r="A28" s="160"/>
      <c r="B28" s="161" t="s">
        <v>216</v>
      </c>
      <c r="C28" s="162">
        <f>C27/230</f>
        <v>2.3913043478260869</v>
      </c>
      <c r="D28" s="163"/>
      <c r="E28" s="163"/>
      <c r="F28" s="164"/>
      <c r="G28" s="162">
        <f t="shared" ref="G28" si="18">G27/230</f>
        <v>6.4130434782608692</v>
      </c>
      <c r="H28" s="163"/>
      <c r="I28" s="163"/>
      <c r="J28" s="164"/>
      <c r="K28" s="162">
        <f t="shared" ref="K28" si="19">K27/230</f>
        <v>6.4130434782608692</v>
      </c>
      <c r="L28" s="163"/>
      <c r="M28" s="163"/>
      <c r="N28" s="164"/>
      <c r="O28" s="162">
        <f t="shared" ref="O28" si="20">O27/230</f>
        <v>6.4130434782608692</v>
      </c>
      <c r="P28" s="163"/>
      <c r="Q28" s="163"/>
      <c r="R28" s="164"/>
      <c r="S28" s="162">
        <f t="shared" ref="S28" si="21">S27/230</f>
        <v>6.4130434782608692</v>
      </c>
      <c r="T28" s="163"/>
      <c r="U28" s="163"/>
      <c r="V28" s="164"/>
      <c r="W28" s="162">
        <f t="shared" ref="W28" si="22">W27/230</f>
        <v>6.4130434782608692</v>
      </c>
      <c r="X28" s="163"/>
      <c r="Y28" s="163"/>
      <c r="Z28" s="164"/>
      <c r="AA28" s="162">
        <f t="shared" ref="AA28" si="23">AA27/230</f>
        <v>6.4130434782608692</v>
      </c>
      <c r="AB28" s="163"/>
      <c r="AC28" s="163"/>
      <c r="AD28" s="164"/>
      <c r="AE28" s="178">
        <f t="shared" ref="AE28" si="24">AE27/230</f>
        <v>7.5</v>
      </c>
      <c r="AF28" s="179"/>
      <c r="AG28" s="179"/>
      <c r="AH28" s="180"/>
      <c r="AI28" s="178">
        <f t="shared" ref="AI28" si="25">AI27/230</f>
        <v>7.5</v>
      </c>
      <c r="AJ28" s="179"/>
      <c r="AK28" s="179"/>
      <c r="AL28" s="180"/>
      <c r="AM28" s="178">
        <f t="shared" ref="AM28" si="26">AM27/230</f>
        <v>7.5</v>
      </c>
      <c r="AN28" s="179"/>
      <c r="AO28" s="179"/>
      <c r="AP28" s="181"/>
      <c r="AQ28" s="100"/>
    </row>
    <row r="29" spans="1:43" x14ac:dyDescent="0.35">
      <c r="A29" s="154" t="s">
        <v>159</v>
      </c>
      <c r="B29" s="155" t="s">
        <v>160</v>
      </c>
      <c r="C29" s="143" t="s">
        <v>185</v>
      </c>
      <c r="D29" s="143"/>
      <c r="E29" s="143"/>
      <c r="F29" s="143"/>
      <c r="G29" s="143">
        <v>36</v>
      </c>
      <c r="H29" s="143"/>
      <c r="I29" s="143"/>
      <c r="J29" s="143"/>
      <c r="K29" s="143">
        <v>36</v>
      </c>
      <c r="L29" s="143"/>
      <c r="M29" s="143"/>
      <c r="N29" s="143"/>
      <c r="O29" s="143">
        <v>36</v>
      </c>
      <c r="P29" s="143"/>
      <c r="Q29" s="143"/>
      <c r="R29" s="143"/>
      <c r="S29" s="143">
        <v>36</v>
      </c>
      <c r="T29" s="143"/>
      <c r="U29" s="143"/>
      <c r="V29" s="143"/>
      <c r="W29" s="143">
        <v>36</v>
      </c>
      <c r="X29" s="143"/>
      <c r="Y29" s="143"/>
      <c r="Z29" s="143"/>
      <c r="AA29" s="143">
        <v>36</v>
      </c>
      <c r="AB29" s="143"/>
      <c r="AC29" s="143"/>
      <c r="AD29" s="143"/>
      <c r="AE29" s="143">
        <v>36</v>
      </c>
      <c r="AF29" s="143"/>
      <c r="AG29" s="143"/>
      <c r="AH29" s="143"/>
      <c r="AI29" s="143">
        <v>36</v>
      </c>
      <c r="AJ29" s="143"/>
      <c r="AK29" s="143"/>
      <c r="AL29" s="143"/>
      <c r="AM29" s="143">
        <v>36</v>
      </c>
      <c r="AN29" s="143"/>
      <c r="AO29" s="143"/>
      <c r="AP29" s="144"/>
    </row>
    <row r="30" spans="1:43" x14ac:dyDescent="0.35">
      <c r="A30" s="156"/>
      <c r="B30" s="76" t="s">
        <v>161</v>
      </c>
      <c r="C30" s="99"/>
      <c r="D30" s="99"/>
      <c r="E30" s="99"/>
      <c r="F30" s="99"/>
      <c r="G30" s="99"/>
      <c r="H30" s="99">
        <v>36</v>
      </c>
      <c r="I30" s="99"/>
      <c r="J30" s="99"/>
      <c r="K30" s="99"/>
      <c r="L30" s="99">
        <v>36</v>
      </c>
      <c r="M30" s="99"/>
      <c r="N30" s="99"/>
      <c r="O30" s="99"/>
      <c r="P30" s="99">
        <v>36</v>
      </c>
      <c r="Q30" s="99"/>
      <c r="R30" s="99"/>
      <c r="S30" s="99"/>
      <c r="T30" s="99">
        <v>36</v>
      </c>
      <c r="U30" s="99"/>
      <c r="V30" s="99"/>
      <c r="W30" s="99"/>
      <c r="X30" s="99">
        <v>36</v>
      </c>
      <c r="Y30" s="99"/>
      <c r="Z30" s="99"/>
      <c r="AA30" s="99"/>
      <c r="AB30" s="99">
        <v>36</v>
      </c>
      <c r="AC30" s="99"/>
      <c r="AD30" s="99"/>
      <c r="AE30" s="99"/>
      <c r="AF30" s="99">
        <v>36</v>
      </c>
      <c r="AG30" s="99"/>
      <c r="AH30" s="99"/>
      <c r="AI30" s="99"/>
      <c r="AJ30" s="99">
        <v>36</v>
      </c>
      <c r="AK30" s="99"/>
      <c r="AL30" s="99"/>
      <c r="AM30" s="99"/>
      <c r="AN30" s="99">
        <v>36</v>
      </c>
      <c r="AO30" s="99"/>
      <c r="AP30" s="134"/>
    </row>
    <row r="31" spans="1:43" x14ac:dyDescent="0.35">
      <c r="A31" s="156"/>
      <c r="B31" s="76" t="s">
        <v>162</v>
      </c>
      <c r="C31" s="99"/>
      <c r="D31" s="99"/>
      <c r="E31" s="99"/>
      <c r="F31" s="99"/>
      <c r="G31" s="99"/>
      <c r="H31" s="99"/>
      <c r="I31" s="99">
        <v>36</v>
      </c>
      <c r="J31" s="99"/>
      <c r="K31" s="99"/>
      <c r="L31" s="99"/>
      <c r="M31" s="99">
        <v>36</v>
      </c>
      <c r="N31" s="99"/>
      <c r="O31" s="99"/>
      <c r="P31" s="99"/>
      <c r="Q31" s="99">
        <v>36</v>
      </c>
      <c r="R31" s="99"/>
      <c r="S31" s="99"/>
      <c r="T31" s="99"/>
      <c r="U31" s="99">
        <v>36</v>
      </c>
      <c r="V31" s="99"/>
      <c r="W31" s="99"/>
      <c r="X31" s="99"/>
      <c r="Y31" s="99">
        <v>36</v>
      </c>
      <c r="Z31" s="99"/>
      <c r="AA31" s="99"/>
      <c r="AB31" s="99"/>
      <c r="AC31" s="99">
        <v>36</v>
      </c>
      <c r="AD31" s="99"/>
      <c r="AE31" s="99"/>
      <c r="AF31" s="99"/>
      <c r="AG31" s="99">
        <v>36</v>
      </c>
      <c r="AH31" s="99"/>
      <c r="AI31" s="99"/>
      <c r="AJ31" s="99"/>
      <c r="AK31" s="99">
        <v>36</v>
      </c>
      <c r="AL31" s="99"/>
      <c r="AM31" s="99"/>
      <c r="AN31" s="99"/>
      <c r="AO31" s="99">
        <v>36</v>
      </c>
      <c r="AP31" s="134"/>
    </row>
    <row r="32" spans="1:43" x14ac:dyDescent="0.35">
      <c r="A32" s="156"/>
      <c r="B32" s="76" t="s">
        <v>163</v>
      </c>
      <c r="C32" s="99"/>
      <c r="D32" s="99"/>
      <c r="E32" s="99"/>
      <c r="F32" s="99"/>
      <c r="G32" s="99"/>
      <c r="H32" s="99"/>
      <c r="I32" s="99"/>
      <c r="J32" s="99">
        <v>36</v>
      </c>
      <c r="K32" s="99"/>
      <c r="L32" s="99"/>
      <c r="M32" s="99"/>
      <c r="N32" s="99">
        <v>36</v>
      </c>
      <c r="O32" s="99"/>
      <c r="P32" s="99"/>
      <c r="Q32" s="99"/>
      <c r="R32" s="99">
        <v>36</v>
      </c>
      <c r="S32" s="99"/>
      <c r="T32" s="99"/>
      <c r="U32" s="99"/>
      <c r="V32" s="99">
        <v>36</v>
      </c>
      <c r="W32" s="99"/>
      <c r="X32" s="99"/>
      <c r="Y32" s="99"/>
      <c r="Z32" s="99">
        <v>36</v>
      </c>
      <c r="AA32" s="99"/>
      <c r="AB32" s="99"/>
      <c r="AC32" s="99"/>
      <c r="AD32" s="99">
        <v>36</v>
      </c>
      <c r="AE32" s="99"/>
      <c r="AF32" s="99"/>
      <c r="AG32" s="99"/>
      <c r="AH32" s="99">
        <v>36</v>
      </c>
      <c r="AI32" s="99"/>
      <c r="AJ32" s="99"/>
      <c r="AK32" s="99"/>
      <c r="AL32" s="99">
        <v>36</v>
      </c>
      <c r="AM32" s="99"/>
      <c r="AN32" s="99"/>
      <c r="AO32" s="99"/>
      <c r="AP32" s="134">
        <v>36</v>
      </c>
    </row>
    <row r="33" spans="1:42" x14ac:dyDescent="0.35">
      <c r="A33" s="156"/>
      <c r="B33" s="76" t="s">
        <v>180</v>
      </c>
      <c r="C33" s="113"/>
      <c r="D33" s="114"/>
      <c r="E33" s="114"/>
      <c r="F33" s="115"/>
      <c r="G33" s="113">
        <v>16</v>
      </c>
      <c r="H33" s="114"/>
      <c r="I33" s="114"/>
      <c r="J33" s="115"/>
      <c r="K33" s="113"/>
      <c r="L33" s="114"/>
      <c r="M33" s="114"/>
      <c r="N33" s="115"/>
      <c r="O33" s="113">
        <v>16</v>
      </c>
      <c r="P33" s="114"/>
      <c r="Q33" s="114"/>
      <c r="R33" s="115"/>
      <c r="S33" s="113">
        <v>16</v>
      </c>
      <c r="T33" s="114"/>
      <c r="U33" s="114"/>
      <c r="V33" s="115"/>
      <c r="W33" s="113"/>
      <c r="X33" s="114"/>
      <c r="Y33" s="114"/>
      <c r="Z33" s="115"/>
      <c r="AA33" s="113">
        <v>16</v>
      </c>
      <c r="AB33" s="114"/>
      <c r="AC33" s="114"/>
      <c r="AD33" s="115"/>
      <c r="AE33" s="113">
        <v>16</v>
      </c>
      <c r="AF33" s="114"/>
      <c r="AG33" s="114"/>
      <c r="AH33" s="115"/>
      <c r="AI33" s="113"/>
      <c r="AJ33" s="114"/>
      <c r="AK33" s="114"/>
      <c r="AL33" s="115"/>
      <c r="AM33" s="113">
        <v>16</v>
      </c>
      <c r="AN33" s="114"/>
      <c r="AO33" s="114"/>
      <c r="AP33" s="170"/>
    </row>
    <row r="34" spans="1:42" x14ac:dyDescent="0.35">
      <c r="A34" s="156"/>
      <c r="B34" s="76" t="s">
        <v>183</v>
      </c>
      <c r="C34" s="116">
        <v>3.6</v>
      </c>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31"/>
    </row>
    <row r="35" spans="1:42" x14ac:dyDescent="0.35">
      <c r="A35" s="156"/>
      <c r="B35" s="76" t="s">
        <v>184</v>
      </c>
      <c r="C35" s="116">
        <v>10.1</v>
      </c>
      <c r="D35" s="116"/>
      <c r="E35" s="116"/>
      <c r="F35" s="116"/>
      <c r="G35" s="116">
        <v>10.1</v>
      </c>
      <c r="H35" s="116"/>
      <c r="I35" s="116"/>
      <c r="J35" s="116"/>
      <c r="K35" s="116">
        <v>10.1</v>
      </c>
      <c r="L35" s="116"/>
      <c r="M35" s="116"/>
      <c r="N35" s="116"/>
      <c r="O35" s="116">
        <v>10.1</v>
      </c>
      <c r="P35" s="116"/>
      <c r="Q35" s="116"/>
      <c r="R35" s="116"/>
      <c r="S35" s="116">
        <v>10.1</v>
      </c>
      <c r="T35" s="116"/>
      <c r="U35" s="116"/>
      <c r="V35" s="116"/>
      <c r="W35" s="116">
        <v>10.1</v>
      </c>
      <c r="X35" s="116"/>
      <c r="Y35" s="116"/>
      <c r="Z35" s="116"/>
      <c r="AA35" s="116">
        <v>10.1</v>
      </c>
      <c r="AB35" s="116"/>
      <c r="AC35" s="116"/>
      <c r="AD35" s="116"/>
      <c r="AE35" s="116">
        <v>10.1</v>
      </c>
      <c r="AF35" s="116"/>
      <c r="AG35" s="116"/>
      <c r="AH35" s="116"/>
      <c r="AI35" s="116">
        <v>10.1</v>
      </c>
      <c r="AJ35" s="116"/>
      <c r="AK35" s="116"/>
      <c r="AL35" s="116"/>
      <c r="AM35" s="116">
        <v>10.1</v>
      </c>
      <c r="AN35" s="116"/>
      <c r="AO35" s="116"/>
      <c r="AP35" s="131"/>
    </row>
    <row r="36" spans="1:42" x14ac:dyDescent="0.35">
      <c r="A36" s="171"/>
      <c r="B36" s="76" t="s">
        <v>164</v>
      </c>
      <c r="C36" s="116">
        <v>6</v>
      </c>
      <c r="D36" s="116"/>
      <c r="E36" s="116"/>
      <c r="F36" s="116"/>
      <c r="G36" s="116">
        <v>6</v>
      </c>
      <c r="H36" s="116"/>
      <c r="I36" s="116"/>
      <c r="J36" s="116"/>
      <c r="K36" s="116">
        <v>6</v>
      </c>
      <c r="L36" s="116"/>
      <c r="M36" s="116"/>
      <c r="N36" s="116"/>
      <c r="O36" s="116">
        <v>6</v>
      </c>
      <c r="P36" s="116"/>
      <c r="Q36" s="116"/>
      <c r="R36" s="116"/>
      <c r="S36" s="116">
        <v>6</v>
      </c>
      <c r="T36" s="116"/>
      <c r="U36" s="116"/>
      <c r="V36" s="116"/>
      <c r="W36" s="116">
        <v>6</v>
      </c>
      <c r="X36" s="116"/>
      <c r="Y36" s="116"/>
      <c r="Z36" s="116"/>
      <c r="AA36" s="116">
        <v>6</v>
      </c>
      <c r="AB36" s="116"/>
      <c r="AC36" s="116"/>
      <c r="AD36" s="116"/>
      <c r="AE36" s="116">
        <v>6</v>
      </c>
      <c r="AF36" s="116"/>
      <c r="AG36" s="116"/>
      <c r="AH36" s="116"/>
      <c r="AI36" s="116">
        <v>6</v>
      </c>
      <c r="AJ36" s="116"/>
      <c r="AK36" s="116"/>
      <c r="AL36" s="116"/>
      <c r="AM36" s="116">
        <v>6</v>
      </c>
      <c r="AN36" s="116"/>
      <c r="AO36" s="116"/>
      <c r="AP36" s="131"/>
    </row>
    <row r="37" spans="1:42" x14ac:dyDescent="0.35">
      <c r="A37" s="172"/>
      <c r="B37" s="119" t="s">
        <v>215</v>
      </c>
      <c r="C37" s="120">
        <f>SUM(C34:F36)</f>
        <v>19.7</v>
      </c>
      <c r="D37" s="120"/>
      <c r="E37" s="120"/>
      <c r="F37" s="120"/>
      <c r="G37" s="120">
        <f>SUM(G33:J36)+36</f>
        <v>68.099999999999994</v>
      </c>
      <c r="H37" s="120"/>
      <c r="I37" s="120"/>
      <c r="J37" s="120"/>
      <c r="K37" s="120">
        <f>SUM(K33:N36)+36</f>
        <v>52.1</v>
      </c>
      <c r="L37" s="120"/>
      <c r="M37" s="120"/>
      <c r="N37" s="120"/>
      <c r="O37" s="120">
        <f>SUM(O33:R36)+36</f>
        <v>68.099999999999994</v>
      </c>
      <c r="P37" s="120"/>
      <c r="Q37" s="120"/>
      <c r="R37" s="120"/>
      <c r="S37" s="120">
        <f>SUM(S33:V36)+36</f>
        <v>68.099999999999994</v>
      </c>
      <c r="T37" s="120"/>
      <c r="U37" s="120"/>
      <c r="V37" s="120"/>
      <c r="W37" s="120">
        <f>SUM(W33:Z36)+36</f>
        <v>52.1</v>
      </c>
      <c r="X37" s="120"/>
      <c r="Y37" s="120"/>
      <c r="Z37" s="120"/>
      <c r="AA37" s="120">
        <f>SUM(AA33:AD36)+36</f>
        <v>68.099999999999994</v>
      </c>
      <c r="AB37" s="120"/>
      <c r="AC37" s="120"/>
      <c r="AD37" s="120"/>
      <c r="AE37" s="120">
        <f>SUM(AE33:AH36)+36</f>
        <v>68.099999999999994</v>
      </c>
      <c r="AF37" s="120"/>
      <c r="AG37" s="120"/>
      <c r="AH37" s="120"/>
      <c r="AI37" s="120">
        <f>SUM(AI33:AL36)+36</f>
        <v>52.1</v>
      </c>
      <c r="AJ37" s="120"/>
      <c r="AK37" s="120"/>
      <c r="AL37" s="120"/>
      <c r="AM37" s="120">
        <f t="shared" ref="AM37" si="27">SUM(AM33:AP36)+36</f>
        <v>68.099999999999994</v>
      </c>
      <c r="AN37" s="120"/>
      <c r="AO37" s="120"/>
      <c r="AP37" s="133"/>
    </row>
    <row r="38" spans="1:42" ht="15" thickBot="1" x14ac:dyDescent="0.4">
      <c r="A38" s="173"/>
      <c r="B38" s="174" t="s">
        <v>216</v>
      </c>
      <c r="C38" s="147">
        <f>C37/24</f>
        <v>0.8208333333333333</v>
      </c>
      <c r="D38" s="147"/>
      <c r="E38" s="147"/>
      <c r="F38" s="147"/>
      <c r="G38" s="148">
        <f>G37/24</f>
        <v>2.8374999999999999</v>
      </c>
      <c r="H38" s="148"/>
      <c r="I38" s="148"/>
      <c r="J38" s="148"/>
      <c r="K38" s="147">
        <f>K37/24</f>
        <v>2.1708333333333334</v>
      </c>
      <c r="L38" s="147"/>
      <c r="M38" s="147"/>
      <c r="N38" s="147"/>
      <c r="O38" s="148">
        <f>O37/24</f>
        <v>2.8374999999999999</v>
      </c>
      <c r="P38" s="148"/>
      <c r="Q38" s="148"/>
      <c r="R38" s="148"/>
      <c r="S38" s="148">
        <f>S37/24</f>
        <v>2.8374999999999999</v>
      </c>
      <c r="T38" s="148"/>
      <c r="U38" s="148"/>
      <c r="V38" s="148"/>
      <c r="W38" s="147">
        <f>W37/24</f>
        <v>2.1708333333333334</v>
      </c>
      <c r="X38" s="147"/>
      <c r="Y38" s="147"/>
      <c r="Z38" s="147"/>
      <c r="AA38" s="148">
        <f>AA37/24</f>
        <v>2.8374999999999999</v>
      </c>
      <c r="AB38" s="148"/>
      <c r="AC38" s="148"/>
      <c r="AD38" s="148"/>
      <c r="AE38" s="148">
        <f>AE37/24</f>
        <v>2.8374999999999999</v>
      </c>
      <c r="AF38" s="148"/>
      <c r="AG38" s="148"/>
      <c r="AH38" s="148"/>
      <c r="AI38" s="147">
        <f>AI37/24</f>
        <v>2.1708333333333334</v>
      </c>
      <c r="AJ38" s="147"/>
      <c r="AK38" s="147"/>
      <c r="AL38" s="147"/>
      <c r="AM38" s="148">
        <f>AM37/24</f>
        <v>2.8374999999999999</v>
      </c>
      <c r="AN38" s="148"/>
      <c r="AO38" s="148"/>
      <c r="AP38" s="149"/>
    </row>
    <row r="39" spans="1:42" x14ac:dyDescent="0.35">
      <c r="U39" s="182"/>
    </row>
    <row r="40" spans="1:42" x14ac:dyDescent="0.35">
      <c r="C40" s="97" t="s">
        <v>217</v>
      </c>
      <c r="D40" s="97"/>
      <c r="E40" s="97"/>
      <c r="F40" s="97"/>
      <c r="G40" s="97"/>
      <c r="H40" s="97"/>
      <c r="I40" s="97"/>
      <c r="J40" s="97"/>
      <c r="K40" s="97"/>
      <c r="L40" s="97"/>
      <c r="M40" s="98"/>
    </row>
    <row r="41" spans="1:42" x14ac:dyDescent="0.35">
      <c r="C41" s="97" t="s">
        <v>218</v>
      </c>
      <c r="D41" s="97"/>
      <c r="E41" s="97"/>
      <c r="F41" s="97"/>
      <c r="G41" s="97"/>
      <c r="H41" s="97"/>
      <c r="I41" s="97"/>
      <c r="J41" s="97"/>
      <c r="K41" s="97"/>
      <c r="L41" s="97"/>
      <c r="M41" s="98"/>
    </row>
    <row r="43" spans="1:42" ht="15" thickBot="1" x14ac:dyDescent="0.4"/>
    <row r="44" spans="1:42" ht="15" thickBot="1" x14ac:dyDescent="0.4">
      <c r="A44" s="166"/>
      <c r="B44" s="167" t="s">
        <v>213</v>
      </c>
      <c r="C44" s="168" t="s">
        <v>165</v>
      </c>
      <c r="D44" s="168"/>
      <c r="E44" s="168"/>
      <c r="F44" s="168"/>
      <c r="G44" s="168" t="s">
        <v>166</v>
      </c>
      <c r="H44" s="168"/>
      <c r="I44" s="168"/>
      <c r="J44" s="168"/>
      <c r="K44" s="168" t="s">
        <v>167</v>
      </c>
      <c r="L44" s="168"/>
      <c r="M44" s="168"/>
      <c r="N44" s="168"/>
      <c r="O44" s="168" t="s">
        <v>168</v>
      </c>
      <c r="P44" s="168"/>
      <c r="Q44" s="168"/>
      <c r="R44" s="168"/>
      <c r="S44" s="168" t="s">
        <v>169</v>
      </c>
      <c r="T44" s="168"/>
      <c r="U44" s="168"/>
      <c r="V44" s="168"/>
      <c r="W44" s="168" t="s">
        <v>170</v>
      </c>
      <c r="X44" s="168"/>
      <c r="Y44" s="168"/>
      <c r="Z44" s="168"/>
      <c r="AA44" s="168" t="s">
        <v>171</v>
      </c>
      <c r="AB44" s="168"/>
      <c r="AC44" s="168"/>
      <c r="AD44" s="168"/>
      <c r="AE44" s="168" t="s">
        <v>172</v>
      </c>
      <c r="AF44" s="168"/>
      <c r="AG44" s="168"/>
      <c r="AH44" s="168"/>
      <c r="AI44" s="168" t="s">
        <v>173</v>
      </c>
      <c r="AJ44" s="168"/>
      <c r="AK44" s="168"/>
      <c r="AL44" s="168"/>
      <c r="AM44" s="168" t="s">
        <v>174</v>
      </c>
      <c r="AN44" s="168"/>
      <c r="AO44" s="168"/>
      <c r="AP44" s="169"/>
    </row>
    <row r="45" spans="1:42" x14ac:dyDescent="0.35">
      <c r="A45" s="154" t="s">
        <v>156</v>
      </c>
      <c r="B45" s="155" t="s">
        <v>157</v>
      </c>
      <c r="C45" s="128"/>
      <c r="D45" s="128"/>
      <c r="E45" s="128"/>
      <c r="F45" s="128"/>
      <c r="G45" s="128">
        <v>550</v>
      </c>
      <c r="H45" s="128"/>
      <c r="I45" s="128"/>
      <c r="J45" s="128"/>
      <c r="K45" s="128">
        <v>550</v>
      </c>
      <c r="L45" s="128"/>
      <c r="M45" s="128"/>
      <c r="N45" s="128"/>
      <c r="O45" s="128">
        <v>550</v>
      </c>
      <c r="P45" s="128"/>
      <c r="Q45" s="128"/>
      <c r="R45" s="128"/>
      <c r="S45" s="128">
        <v>550</v>
      </c>
      <c r="T45" s="128"/>
      <c r="U45" s="128"/>
      <c r="V45" s="128"/>
      <c r="W45" s="128">
        <v>550</v>
      </c>
      <c r="X45" s="128"/>
      <c r="Y45" s="128"/>
      <c r="Z45" s="128"/>
      <c r="AA45" s="128">
        <v>550</v>
      </c>
      <c r="AB45" s="128"/>
      <c r="AC45" s="128"/>
      <c r="AD45" s="128"/>
      <c r="AE45" s="128">
        <v>550</v>
      </c>
      <c r="AF45" s="128"/>
      <c r="AG45" s="128"/>
      <c r="AH45" s="128"/>
      <c r="AI45" s="128">
        <v>550</v>
      </c>
      <c r="AJ45" s="128"/>
      <c r="AK45" s="128"/>
      <c r="AL45" s="128"/>
      <c r="AM45" s="128">
        <v>550</v>
      </c>
      <c r="AN45" s="128"/>
      <c r="AO45" s="128"/>
      <c r="AP45" s="129"/>
    </row>
    <row r="46" spans="1:42" x14ac:dyDescent="0.35">
      <c r="A46" s="156"/>
      <c r="B46" s="76" t="s">
        <v>175</v>
      </c>
      <c r="C46" s="116"/>
      <c r="D46" s="116"/>
      <c r="E46" s="116"/>
      <c r="F46" s="116"/>
      <c r="G46" s="116"/>
      <c r="H46" s="116"/>
      <c r="I46" s="116"/>
      <c r="J46" s="116"/>
      <c r="K46" s="116"/>
      <c r="L46" s="116"/>
      <c r="M46" s="116"/>
      <c r="N46" s="116"/>
      <c r="O46" s="116"/>
      <c r="P46" s="116"/>
      <c r="Q46" s="116"/>
      <c r="R46" s="116"/>
      <c r="S46" s="116">
        <v>1000</v>
      </c>
      <c r="T46" s="116"/>
      <c r="U46" s="116"/>
      <c r="V46" s="116"/>
      <c r="W46" s="116">
        <v>1000</v>
      </c>
      <c r="X46" s="116"/>
      <c r="Y46" s="116"/>
      <c r="Z46" s="116"/>
      <c r="AA46" s="116">
        <v>1000</v>
      </c>
      <c r="AB46" s="116"/>
      <c r="AC46" s="116"/>
      <c r="AD46" s="116"/>
      <c r="AE46" s="116"/>
      <c r="AF46" s="116"/>
      <c r="AG46" s="116"/>
      <c r="AH46" s="116"/>
      <c r="AI46" s="116"/>
      <c r="AJ46" s="116"/>
      <c r="AK46" s="116"/>
      <c r="AL46" s="116"/>
      <c r="AM46" s="116"/>
      <c r="AN46" s="116"/>
      <c r="AO46" s="116"/>
      <c r="AP46" s="131"/>
    </row>
    <row r="47" spans="1:42" x14ac:dyDescent="0.35">
      <c r="A47" s="156"/>
      <c r="B47" s="76" t="s">
        <v>176</v>
      </c>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c r="AE47" s="116">
        <v>250</v>
      </c>
      <c r="AF47" s="116"/>
      <c r="AG47" s="116"/>
      <c r="AH47" s="116"/>
      <c r="AI47" s="116">
        <v>250</v>
      </c>
      <c r="AJ47" s="116"/>
      <c r="AK47" s="116"/>
      <c r="AL47" s="116"/>
      <c r="AM47" s="116">
        <v>250</v>
      </c>
      <c r="AN47" s="116"/>
      <c r="AO47" s="116"/>
      <c r="AP47" s="131"/>
    </row>
    <row r="48" spans="1:42" x14ac:dyDescent="0.35">
      <c r="A48" s="156"/>
      <c r="B48" s="76" t="s">
        <v>177</v>
      </c>
      <c r="C48" s="116"/>
      <c r="D48" s="116"/>
      <c r="E48" s="116"/>
      <c r="F48" s="116"/>
      <c r="G48" s="116">
        <v>375</v>
      </c>
      <c r="H48" s="116"/>
      <c r="I48" s="116"/>
      <c r="J48" s="116"/>
      <c r="K48" s="116">
        <v>375</v>
      </c>
      <c r="L48" s="116"/>
      <c r="M48" s="116"/>
      <c r="N48" s="116"/>
      <c r="O48" s="116">
        <v>375</v>
      </c>
      <c r="P48" s="116"/>
      <c r="Q48" s="116"/>
      <c r="R48" s="116"/>
      <c r="S48" s="116">
        <v>375</v>
      </c>
      <c r="T48" s="116"/>
      <c r="U48" s="116"/>
      <c r="V48" s="116"/>
      <c r="W48" s="116">
        <v>375</v>
      </c>
      <c r="X48" s="116"/>
      <c r="Y48" s="116"/>
      <c r="Z48" s="116"/>
      <c r="AA48" s="116">
        <v>375</v>
      </c>
      <c r="AB48" s="116"/>
      <c r="AC48" s="116"/>
      <c r="AD48" s="116"/>
      <c r="AE48" s="116">
        <v>375</v>
      </c>
      <c r="AF48" s="116"/>
      <c r="AG48" s="116"/>
      <c r="AH48" s="116"/>
      <c r="AI48" s="116">
        <v>375</v>
      </c>
      <c r="AJ48" s="116"/>
      <c r="AK48" s="116"/>
      <c r="AL48" s="116"/>
      <c r="AM48" s="116">
        <v>375</v>
      </c>
      <c r="AN48" s="116"/>
      <c r="AO48" s="116"/>
      <c r="AP48" s="131"/>
    </row>
    <row r="49" spans="1:42" x14ac:dyDescent="0.35">
      <c r="A49" s="156"/>
      <c r="B49" s="76" t="s">
        <v>178</v>
      </c>
      <c r="C49" s="116"/>
      <c r="D49" s="116"/>
      <c r="E49" s="116"/>
      <c r="F49" s="116"/>
      <c r="G49" s="116">
        <v>375</v>
      </c>
      <c r="H49" s="116"/>
      <c r="I49" s="116"/>
      <c r="J49" s="116"/>
      <c r="K49" s="116">
        <v>375</v>
      </c>
      <c r="L49" s="116"/>
      <c r="M49" s="116"/>
      <c r="N49" s="116"/>
      <c r="O49" s="116">
        <v>375</v>
      </c>
      <c r="P49" s="116"/>
      <c r="Q49" s="116"/>
      <c r="R49" s="116"/>
      <c r="S49" s="116">
        <v>375</v>
      </c>
      <c r="T49" s="116"/>
      <c r="U49" s="116"/>
      <c r="V49" s="116"/>
      <c r="W49" s="116">
        <v>375</v>
      </c>
      <c r="X49" s="116"/>
      <c r="Y49" s="116"/>
      <c r="Z49" s="116"/>
      <c r="AA49" s="116">
        <v>375</v>
      </c>
      <c r="AB49" s="116"/>
      <c r="AC49" s="116"/>
      <c r="AD49" s="116"/>
      <c r="AE49" s="116">
        <v>375</v>
      </c>
      <c r="AF49" s="116"/>
      <c r="AG49" s="116"/>
      <c r="AH49" s="116"/>
      <c r="AI49" s="116">
        <v>375</v>
      </c>
      <c r="AJ49" s="116"/>
      <c r="AK49" s="116"/>
      <c r="AL49" s="116"/>
      <c r="AM49" s="116">
        <v>375</v>
      </c>
      <c r="AN49" s="116"/>
      <c r="AO49" s="116"/>
      <c r="AP49" s="131"/>
    </row>
    <row r="50" spans="1:42" x14ac:dyDescent="0.35">
      <c r="A50" s="156"/>
      <c r="B50" s="96" t="s">
        <v>179</v>
      </c>
      <c r="C50" s="117">
        <v>550</v>
      </c>
      <c r="D50" s="117"/>
      <c r="E50" s="117"/>
      <c r="F50" s="117"/>
      <c r="G50" s="117">
        <v>550</v>
      </c>
      <c r="H50" s="117"/>
      <c r="I50" s="117"/>
      <c r="J50" s="117"/>
      <c r="K50" s="117">
        <v>550</v>
      </c>
      <c r="L50" s="117"/>
      <c r="M50" s="117"/>
      <c r="N50" s="117"/>
      <c r="O50" s="117">
        <v>550</v>
      </c>
      <c r="P50" s="117"/>
      <c r="Q50" s="117"/>
      <c r="R50" s="117"/>
      <c r="S50" s="117">
        <v>550</v>
      </c>
      <c r="T50" s="117"/>
      <c r="U50" s="117"/>
      <c r="V50" s="117"/>
      <c r="W50" s="117">
        <v>550</v>
      </c>
      <c r="X50" s="117"/>
      <c r="Y50" s="117"/>
      <c r="Z50" s="117"/>
      <c r="AA50" s="117">
        <v>550</v>
      </c>
      <c r="AB50" s="117"/>
      <c r="AC50" s="117"/>
      <c r="AD50" s="117"/>
      <c r="AE50" s="117">
        <v>550</v>
      </c>
      <c r="AF50" s="117"/>
      <c r="AG50" s="117"/>
      <c r="AH50" s="117"/>
      <c r="AI50" s="117">
        <v>550</v>
      </c>
      <c r="AJ50" s="117"/>
      <c r="AK50" s="117"/>
      <c r="AL50" s="117"/>
      <c r="AM50" s="117">
        <v>550</v>
      </c>
      <c r="AN50" s="117"/>
      <c r="AO50" s="117"/>
      <c r="AP50" s="157"/>
    </row>
    <row r="51" spans="1:42" x14ac:dyDescent="0.35">
      <c r="A51" s="158"/>
      <c r="B51" s="121" t="s">
        <v>215</v>
      </c>
      <c r="C51" s="122">
        <f>SUM(C45:F50)</f>
        <v>550</v>
      </c>
      <c r="D51" s="123"/>
      <c r="E51" s="123"/>
      <c r="F51" s="124"/>
      <c r="G51" s="122">
        <f t="shared" ref="G51" si="28">SUM(G45:J50)</f>
        <v>1850</v>
      </c>
      <c r="H51" s="123"/>
      <c r="I51" s="123"/>
      <c r="J51" s="124"/>
      <c r="K51" s="122">
        <f t="shared" ref="K51" si="29">SUM(K45:N50)</f>
        <v>1850</v>
      </c>
      <c r="L51" s="123"/>
      <c r="M51" s="123"/>
      <c r="N51" s="124"/>
      <c r="O51" s="122">
        <f t="shared" ref="O51" si="30">SUM(O45:R50)</f>
        <v>1850</v>
      </c>
      <c r="P51" s="123"/>
      <c r="Q51" s="123"/>
      <c r="R51" s="124"/>
      <c r="S51" s="122">
        <f t="shared" ref="S51" si="31">SUM(S45:V50)</f>
        <v>2850</v>
      </c>
      <c r="T51" s="123"/>
      <c r="U51" s="123"/>
      <c r="V51" s="124"/>
      <c r="W51" s="122">
        <f t="shared" ref="W51" si="32">SUM(W45:Z50)</f>
        <v>2850</v>
      </c>
      <c r="X51" s="123"/>
      <c r="Y51" s="123"/>
      <c r="Z51" s="124"/>
      <c r="AA51" s="122">
        <f t="shared" ref="AA51" si="33">SUM(AA45:AD50)</f>
        <v>2850</v>
      </c>
      <c r="AB51" s="123"/>
      <c r="AC51" s="123"/>
      <c r="AD51" s="124"/>
      <c r="AE51" s="122">
        <f t="shared" ref="AE51" si="34">SUM(AE45:AH50)</f>
        <v>2100</v>
      </c>
      <c r="AF51" s="123"/>
      <c r="AG51" s="123"/>
      <c r="AH51" s="124"/>
      <c r="AI51" s="122">
        <f t="shared" ref="AI51" si="35">SUM(AI45:AL50)</f>
        <v>2100</v>
      </c>
      <c r="AJ51" s="123"/>
      <c r="AK51" s="123"/>
      <c r="AL51" s="124"/>
      <c r="AM51" s="122">
        <f t="shared" ref="AM51" si="36">SUM(AM45:AP50)</f>
        <v>2100</v>
      </c>
      <c r="AN51" s="123"/>
      <c r="AO51" s="123"/>
      <c r="AP51" s="159"/>
    </row>
    <row r="52" spans="1:42" ht="15" thickBot="1" x14ac:dyDescent="0.4">
      <c r="A52" s="160"/>
      <c r="B52" s="161" t="s">
        <v>216</v>
      </c>
      <c r="C52" s="162">
        <f>C51/230</f>
        <v>2.3913043478260869</v>
      </c>
      <c r="D52" s="163"/>
      <c r="E52" s="163"/>
      <c r="F52" s="164"/>
      <c r="G52" s="162">
        <f t="shared" ref="G52" si="37">G51/230</f>
        <v>8.0434782608695645</v>
      </c>
      <c r="H52" s="163"/>
      <c r="I52" s="163"/>
      <c r="J52" s="164"/>
      <c r="K52" s="162">
        <f t="shared" ref="K52" si="38">K51/230</f>
        <v>8.0434782608695645</v>
      </c>
      <c r="L52" s="163"/>
      <c r="M52" s="163"/>
      <c r="N52" s="164"/>
      <c r="O52" s="162">
        <f t="shared" ref="O52" si="39">O51/230</f>
        <v>8.0434782608695645</v>
      </c>
      <c r="P52" s="163"/>
      <c r="Q52" s="163"/>
      <c r="R52" s="164"/>
      <c r="S52" s="178">
        <f t="shared" ref="S52" si="40">S51/230</f>
        <v>12.391304347826088</v>
      </c>
      <c r="T52" s="179"/>
      <c r="U52" s="179"/>
      <c r="V52" s="180"/>
      <c r="W52" s="178">
        <f t="shared" ref="W52" si="41">W51/230</f>
        <v>12.391304347826088</v>
      </c>
      <c r="X52" s="179"/>
      <c r="Y52" s="179"/>
      <c r="Z52" s="180"/>
      <c r="AA52" s="178">
        <f t="shared" ref="AA52" si="42">AA51/230</f>
        <v>12.391304347826088</v>
      </c>
      <c r="AB52" s="179"/>
      <c r="AC52" s="179"/>
      <c r="AD52" s="180"/>
      <c r="AE52" s="162">
        <f t="shared" ref="AE52" si="43">AE51/230</f>
        <v>9.1304347826086953</v>
      </c>
      <c r="AF52" s="163"/>
      <c r="AG52" s="163"/>
      <c r="AH52" s="164"/>
      <c r="AI52" s="162">
        <f t="shared" ref="AI52" si="44">AI51/230</f>
        <v>9.1304347826086953</v>
      </c>
      <c r="AJ52" s="163"/>
      <c r="AK52" s="163"/>
      <c r="AL52" s="164"/>
      <c r="AM52" s="162">
        <f t="shared" ref="AM52" si="45">AM51/230</f>
        <v>9.1304347826086953</v>
      </c>
      <c r="AN52" s="163"/>
      <c r="AO52" s="163"/>
      <c r="AP52" s="165"/>
    </row>
    <row r="53" spans="1:42" x14ac:dyDescent="0.35">
      <c r="A53" s="154" t="s">
        <v>159</v>
      </c>
      <c r="B53" s="155" t="s">
        <v>160</v>
      </c>
      <c r="C53" s="143" t="s">
        <v>185</v>
      </c>
      <c r="D53" s="143"/>
      <c r="E53" s="143"/>
      <c r="F53" s="143"/>
      <c r="G53" s="143">
        <v>36</v>
      </c>
      <c r="H53" s="143"/>
      <c r="I53" s="143"/>
      <c r="J53" s="143"/>
      <c r="K53" s="143">
        <v>36</v>
      </c>
      <c r="L53" s="143"/>
      <c r="M53" s="143"/>
      <c r="N53" s="143"/>
      <c r="O53" s="143">
        <v>36</v>
      </c>
      <c r="P53" s="143"/>
      <c r="Q53" s="143"/>
      <c r="R53" s="143"/>
      <c r="S53" s="143">
        <v>36</v>
      </c>
      <c r="T53" s="143"/>
      <c r="U53" s="143"/>
      <c r="V53" s="143"/>
      <c r="W53" s="143">
        <v>36</v>
      </c>
      <c r="X53" s="143"/>
      <c r="Y53" s="143"/>
      <c r="Z53" s="143"/>
      <c r="AA53" s="143">
        <v>36</v>
      </c>
      <c r="AB53" s="143"/>
      <c r="AC53" s="143"/>
      <c r="AD53" s="143"/>
      <c r="AE53" s="143">
        <v>36</v>
      </c>
      <c r="AF53" s="143"/>
      <c r="AG53" s="143"/>
      <c r="AH53" s="143"/>
      <c r="AI53" s="143">
        <v>36</v>
      </c>
      <c r="AJ53" s="143"/>
      <c r="AK53" s="143"/>
      <c r="AL53" s="143"/>
      <c r="AM53" s="143">
        <v>36</v>
      </c>
      <c r="AN53" s="143"/>
      <c r="AO53" s="143"/>
      <c r="AP53" s="144"/>
    </row>
    <row r="54" spans="1:42" x14ac:dyDescent="0.35">
      <c r="A54" s="156"/>
      <c r="B54" s="76" t="s">
        <v>161</v>
      </c>
      <c r="C54" s="99"/>
      <c r="D54" s="99"/>
      <c r="E54" s="99"/>
      <c r="F54" s="99"/>
      <c r="G54" s="99"/>
      <c r="H54" s="99">
        <v>36</v>
      </c>
      <c r="I54" s="99"/>
      <c r="J54" s="99"/>
      <c r="K54" s="99"/>
      <c r="L54" s="99">
        <v>36</v>
      </c>
      <c r="M54" s="99"/>
      <c r="N54" s="99"/>
      <c r="O54" s="99"/>
      <c r="P54" s="99">
        <v>36</v>
      </c>
      <c r="Q54" s="99"/>
      <c r="R54" s="99"/>
      <c r="S54" s="99"/>
      <c r="T54" s="99">
        <v>36</v>
      </c>
      <c r="U54" s="99"/>
      <c r="V54" s="99"/>
      <c r="W54" s="99"/>
      <c r="X54" s="99">
        <v>36</v>
      </c>
      <c r="Y54" s="99"/>
      <c r="Z54" s="99"/>
      <c r="AA54" s="99"/>
      <c r="AB54" s="99">
        <v>36</v>
      </c>
      <c r="AC54" s="99"/>
      <c r="AD54" s="99"/>
      <c r="AE54" s="99"/>
      <c r="AF54" s="99">
        <v>36</v>
      </c>
      <c r="AG54" s="99"/>
      <c r="AH54" s="99"/>
      <c r="AI54" s="99"/>
      <c r="AJ54" s="99">
        <v>36</v>
      </c>
      <c r="AK54" s="99"/>
      <c r="AL54" s="99"/>
      <c r="AM54" s="99"/>
      <c r="AN54" s="99">
        <v>36</v>
      </c>
      <c r="AO54" s="99"/>
      <c r="AP54" s="134"/>
    </row>
    <row r="55" spans="1:42" x14ac:dyDescent="0.35">
      <c r="A55" s="156"/>
      <c r="B55" s="76" t="s">
        <v>162</v>
      </c>
      <c r="C55" s="99"/>
      <c r="D55" s="99"/>
      <c r="E55" s="99"/>
      <c r="F55" s="99"/>
      <c r="G55" s="99"/>
      <c r="H55" s="99"/>
      <c r="I55" s="99">
        <v>36</v>
      </c>
      <c r="J55" s="99"/>
      <c r="K55" s="99"/>
      <c r="L55" s="99"/>
      <c r="M55" s="99">
        <v>36</v>
      </c>
      <c r="N55" s="99"/>
      <c r="O55" s="99"/>
      <c r="P55" s="99"/>
      <c r="Q55" s="99">
        <v>36</v>
      </c>
      <c r="R55" s="99"/>
      <c r="S55" s="99"/>
      <c r="T55" s="99"/>
      <c r="U55" s="99">
        <v>36</v>
      </c>
      <c r="V55" s="99"/>
      <c r="W55" s="99"/>
      <c r="X55" s="99"/>
      <c r="Y55" s="99">
        <v>36</v>
      </c>
      <c r="Z55" s="99"/>
      <c r="AA55" s="99"/>
      <c r="AB55" s="99"/>
      <c r="AC55" s="99">
        <v>36</v>
      </c>
      <c r="AD55" s="99"/>
      <c r="AE55" s="99"/>
      <c r="AF55" s="99"/>
      <c r="AG55" s="99">
        <v>36</v>
      </c>
      <c r="AH55" s="99"/>
      <c r="AI55" s="99"/>
      <c r="AJ55" s="99"/>
      <c r="AK55" s="99">
        <v>36</v>
      </c>
      <c r="AL55" s="99"/>
      <c r="AM55" s="99"/>
      <c r="AN55" s="99"/>
      <c r="AO55" s="99">
        <v>36</v>
      </c>
      <c r="AP55" s="134"/>
    </row>
    <row r="56" spans="1:42" x14ac:dyDescent="0.35">
      <c r="A56" s="156"/>
      <c r="B56" s="76" t="s">
        <v>163</v>
      </c>
      <c r="C56" s="99"/>
      <c r="D56" s="99"/>
      <c r="E56" s="99"/>
      <c r="F56" s="99"/>
      <c r="G56" s="99"/>
      <c r="H56" s="99"/>
      <c r="I56" s="99"/>
      <c r="J56" s="99">
        <v>36</v>
      </c>
      <c r="K56" s="99"/>
      <c r="L56" s="99"/>
      <c r="M56" s="99"/>
      <c r="N56" s="99">
        <v>36</v>
      </c>
      <c r="O56" s="99"/>
      <c r="P56" s="99"/>
      <c r="Q56" s="99"/>
      <c r="R56" s="99">
        <v>36</v>
      </c>
      <c r="S56" s="99"/>
      <c r="T56" s="99"/>
      <c r="U56" s="99"/>
      <c r="V56" s="99">
        <v>36</v>
      </c>
      <c r="W56" s="99"/>
      <c r="X56" s="99"/>
      <c r="Y56" s="99"/>
      <c r="Z56" s="99">
        <v>36</v>
      </c>
      <c r="AA56" s="99"/>
      <c r="AB56" s="99"/>
      <c r="AC56" s="99"/>
      <c r="AD56" s="99">
        <v>36</v>
      </c>
      <c r="AE56" s="99"/>
      <c r="AF56" s="99"/>
      <c r="AG56" s="99"/>
      <c r="AH56" s="99">
        <v>36</v>
      </c>
      <c r="AI56" s="99"/>
      <c r="AJ56" s="99"/>
      <c r="AK56" s="99"/>
      <c r="AL56" s="99">
        <v>36</v>
      </c>
      <c r="AM56" s="99"/>
      <c r="AN56" s="99"/>
      <c r="AO56" s="99"/>
      <c r="AP56" s="134">
        <v>36</v>
      </c>
    </row>
    <row r="57" spans="1:42" x14ac:dyDescent="0.35">
      <c r="A57" s="156"/>
      <c r="B57" s="76" t="s">
        <v>180</v>
      </c>
      <c r="C57" s="113"/>
      <c r="D57" s="114"/>
      <c r="E57" s="114"/>
      <c r="F57" s="115"/>
      <c r="G57" s="113">
        <v>16</v>
      </c>
      <c r="H57" s="114"/>
      <c r="I57" s="114"/>
      <c r="J57" s="115"/>
      <c r="K57" s="113"/>
      <c r="L57" s="114"/>
      <c r="M57" s="114"/>
      <c r="N57" s="115"/>
      <c r="O57" s="113">
        <v>16</v>
      </c>
      <c r="P57" s="114"/>
      <c r="Q57" s="114"/>
      <c r="R57" s="115"/>
      <c r="S57" s="113">
        <v>16</v>
      </c>
      <c r="T57" s="114"/>
      <c r="U57" s="114"/>
      <c r="V57" s="115"/>
      <c r="W57" s="113"/>
      <c r="X57" s="114"/>
      <c r="Y57" s="114"/>
      <c r="Z57" s="115"/>
      <c r="AA57" s="113">
        <v>16</v>
      </c>
      <c r="AB57" s="114"/>
      <c r="AC57" s="114"/>
      <c r="AD57" s="115"/>
      <c r="AE57" s="113">
        <v>16</v>
      </c>
      <c r="AF57" s="114"/>
      <c r="AG57" s="114"/>
      <c r="AH57" s="115"/>
      <c r="AI57" s="113"/>
      <c r="AJ57" s="114"/>
      <c r="AK57" s="114"/>
      <c r="AL57" s="115"/>
      <c r="AM57" s="113">
        <v>16</v>
      </c>
      <c r="AN57" s="114"/>
      <c r="AO57" s="114"/>
      <c r="AP57" s="170"/>
    </row>
    <row r="58" spans="1:42" x14ac:dyDescent="0.35">
      <c r="A58" s="156"/>
      <c r="B58" s="76" t="s">
        <v>181</v>
      </c>
      <c r="C58" s="113"/>
      <c r="D58" s="114"/>
      <c r="E58" s="114"/>
      <c r="F58" s="115"/>
      <c r="G58" s="113">
        <v>16</v>
      </c>
      <c r="H58" s="114"/>
      <c r="I58" s="114"/>
      <c r="J58" s="115"/>
      <c r="K58" s="113">
        <v>16</v>
      </c>
      <c r="L58" s="114"/>
      <c r="M58" s="114"/>
      <c r="N58" s="115"/>
      <c r="O58" s="113"/>
      <c r="P58" s="114"/>
      <c r="Q58" s="114"/>
      <c r="R58" s="115"/>
      <c r="S58" s="113">
        <v>16</v>
      </c>
      <c r="T58" s="114"/>
      <c r="U58" s="114"/>
      <c r="V58" s="115"/>
      <c r="W58" s="113">
        <v>16</v>
      </c>
      <c r="X58" s="114"/>
      <c r="Y58" s="114"/>
      <c r="Z58" s="115"/>
      <c r="AA58" s="113"/>
      <c r="AB58" s="114"/>
      <c r="AC58" s="114"/>
      <c r="AD58" s="115"/>
      <c r="AE58" s="113">
        <v>16</v>
      </c>
      <c r="AF58" s="114"/>
      <c r="AG58" s="114"/>
      <c r="AH58" s="115"/>
      <c r="AI58" s="113">
        <v>16</v>
      </c>
      <c r="AJ58" s="114"/>
      <c r="AK58" s="114"/>
      <c r="AL58" s="115"/>
      <c r="AM58" s="113"/>
      <c r="AN58" s="114"/>
      <c r="AO58" s="114"/>
      <c r="AP58" s="170"/>
    </row>
    <row r="59" spans="1:42" x14ac:dyDescent="0.35">
      <c r="A59" s="156"/>
      <c r="B59" s="76" t="s">
        <v>182</v>
      </c>
      <c r="C59" s="113"/>
      <c r="D59" s="114"/>
      <c r="E59" s="114"/>
      <c r="F59" s="115"/>
      <c r="G59" s="113"/>
      <c r="H59" s="114"/>
      <c r="I59" s="114"/>
      <c r="J59" s="115"/>
      <c r="K59" s="113">
        <v>16</v>
      </c>
      <c r="L59" s="114"/>
      <c r="M59" s="114"/>
      <c r="N59" s="115"/>
      <c r="O59" s="113">
        <v>16</v>
      </c>
      <c r="P59" s="114"/>
      <c r="Q59" s="114"/>
      <c r="R59" s="115"/>
      <c r="S59" s="113"/>
      <c r="T59" s="114"/>
      <c r="U59" s="114"/>
      <c r="V59" s="115"/>
      <c r="W59" s="113">
        <v>16</v>
      </c>
      <c r="X59" s="114"/>
      <c r="Y59" s="114"/>
      <c r="Z59" s="115"/>
      <c r="AA59" s="113">
        <v>16</v>
      </c>
      <c r="AB59" s="114"/>
      <c r="AC59" s="114"/>
      <c r="AD59" s="115"/>
      <c r="AE59" s="113"/>
      <c r="AF59" s="114"/>
      <c r="AG59" s="114"/>
      <c r="AH59" s="115"/>
      <c r="AI59" s="113">
        <v>16</v>
      </c>
      <c r="AJ59" s="114"/>
      <c r="AK59" s="114"/>
      <c r="AL59" s="115"/>
      <c r="AM59" s="113">
        <v>16</v>
      </c>
      <c r="AN59" s="114"/>
      <c r="AO59" s="114"/>
      <c r="AP59" s="170"/>
    </row>
    <row r="60" spans="1:42" x14ac:dyDescent="0.35">
      <c r="A60" s="156"/>
      <c r="B60" s="76" t="s">
        <v>183</v>
      </c>
      <c r="C60" s="116">
        <v>3.6</v>
      </c>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c r="AO60" s="116"/>
      <c r="AP60" s="131"/>
    </row>
    <row r="61" spans="1:42" x14ac:dyDescent="0.35">
      <c r="A61" s="156"/>
      <c r="B61" s="76" t="s">
        <v>184</v>
      </c>
      <c r="C61" s="116">
        <v>10.1</v>
      </c>
      <c r="D61" s="116"/>
      <c r="E61" s="116"/>
      <c r="F61" s="116"/>
      <c r="G61" s="116">
        <v>10.1</v>
      </c>
      <c r="H61" s="116"/>
      <c r="I61" s="116"/>
      <c r="J61" s="116"/>
      <c r="K61" s="116">
        <v>10.1</v>
      </c>
      <c r="L61" s="116"/>
      <c r="M61" s="116"/>
      <c r="N61" s="116"/>
      <c r="O61" s="116">
        <v>10.1</v>
      </c>
      <c r="P61" s="116"/>
      <c r="Q61" s="116"/>
      <c r="R61" s="116"/>
      <c r="S61" s="116">
        <v>10.1</v>
      </c>
      <c r="T61" s="116"/>
      <c r="U61" s="116"/>
      <c r="V61" s="116"/>
      <c r="W61" s="116">
        <v>10.1</v>
      </c>
      <c r="X61" s="116"/>
      <c r="Y61" s="116"/>
      <c r="Z61" s="116"/>
      <c r="AA61" s="116">
        <v>10.1</v>
      </c>
      <c r="AB61" s="116"/>
      <c r="AC61" s="116"/>
      <c r="AD61" s="116"/>
      <c r="AE61" s="116">
        <v>10.1</v>
      </c>
      <c r="AF61" s="116"/>
      <c r="AG61" s="116"/>
      <c r="AH61" s="116"/>
      <c r="AI61" s="116">
        <v>10.1</v>
      </c>
      <c r="AJ61" s="116"/>
      <c r="AK61" s="116"/>
      <c r="AL61" s="116"/>
      <c r="AM61" s="116">
        <v>10.1</v>
      </c>
      <c r="AN61" s="116"/>
      <c r="AO61" s="116"/>
      <c r="AP61" s="131"/>
    </row>
    <row r="62" spans="1:42" x14ac:dyDescent="0.35">
      <c r="A62" s="171"/>
      <c r="B62" s="76" t="s">
        <v>164</v>
      </c>
      <c r="C62" s="116">
        <v>6</v>
      </c>
      <c r="D62" s="116"/>
      <c r="E62" s="116"/>
      <c r="F62" s="116"/>
      <c r="G62" s="116">
        <v>6</v>
      </c>
      <c r="H62" s="116"/>
      <c r="I62" s="116"/>
      <c r="J62" s="116"/>
      <c r="K62" s="116">
        <v>6</v>
      </c>
      <c r="L62" s="116"/>
      <c r="M62" s="116"/>
      <c r="N62" s="116"/>
      <c r="O62" s="116">
        <v>6</v>
      </c>
      <c r="P62" s="116"/>
      <c r="Q62" s="116"/>
      <c r="R62" s="116"/>
      <c r="S62" s="116">
        <v>6</v>
      </c>
      <c r="T62" s="116"/>
      <c r="U62" s="116"/>
      <c r="V62" s="116"/>
      <c r="W62" s="116">
        <v>6</v>
      </c>
      <c r="X62" s="116"/>
      <c r="Y62" s="116"/>
      <c r="Z62" s="116"/>
      <c r="AA62" s="116">
        <v>6</v>
      </c>
      <c r="AB62" s="116"/>
      <c r="AC62" s="116"/>
      <c r="AD62" s="116"/>
      <c r="AE62" s="116">
        <v>6</v>
      </c>
      <c r="AF62" s="116"/>
      <c r="AG62" s="116"/>
      <c r="AH62" s="116"/>
      <c r="AI62" s="116">
        <v>6</v>
      </c>
      <c r="AJ62" s="116"/>
      <c r="AK62" s="116"/>
      <c r="AL62" s="116"/>
      <c r="AM62" s="116">
        <v>6</v>
      </c>
      <c r="AN62" s="116"/>
      <c r="AO62" s="116"/>
      <c r="AP62" s="131"/>
    </row>
    <row r="63" spans="1:42" x14ac:dyDescent="0.35">
      <c r="A63" s="172"/>
      <c r="B63" s="119" t="s">
        <v>215</v>
      </c>
      <c r="C63" s="120">
        <f>SUM(C60:F62)</f>
        <v>19.7</v>
      </c>
      <c r="D63" s="120"/>
      <c r="E63" s="120"/>
      <c r="F63" s="120"/>
      <c r="G63" s="120">
        <f>SUM(G57:J62)+36</f>
        <v>84.1</v>
      </c>
      <c r="H63" s="120"/>
      <c r="I63" s="120"/>
      <c r="J63" s="120"/>
      <c r="K63" s="120">
        <f t="shared" ref="K63" si="46">SUM(K57:N62)+36</f>
        <v>84.1</v>
      </c>
      <c r="L63" s="120"/>
      <c r="M63" s="120"/>
      <c r="N63" s="120"/>
      <c r="O63" s="120">
        <f t="shared" ref="O63" si="47">SUM(O57:R62)+36</f>
        <v>84.1</v>
      </c>
      <c r="P63" s="120"/>
      <c r="Q63" s="120"/>
      <c r="R63" s="120"/>
      <c r="S63" s="120">
        <f t="shared" ref="S63" si="48">SUM(S57:V62)+36</f>
        <v>84.1</v>
      </c>
      <c r="T63" s="120"/>
      <c r="U63" s="120"/>
      <c r="V63" s="120"/>
      <c r="W63" s="120">
        <f t="shared" ref="W63" si="49">SUM(W57:Z62)+36</f>
        <v>84.1</v>
      </c>
      <c r="X63" s="120"/>
      <c r="Y63" s="120"/>
      <c r="Z63" s="120"/>
      <c r="AA63" s="120">
        <f t="shared" ref="AA63" si="50">SUM(AA57:AD62)+36</f>
        <v>84.1</v>
      </c>
      <c r="AB63" s="120"/>
      <c r="AC63" s="120"/>
      <c r="AD63" s="120"/>
      <c r="AE63" s="120">
        <f t="shared" ref="AE63" si="51">SUM(AE57:AH62)+36</f>
        <v>84.1</v>
      </c>
      <c r="AF63" s="120"/>
      <c r="AG63" s="120"/>
      <c r="AH63" s="120"/>
      <c r="AI63" s="120">
        <f t="shared" ref="AI63" si="52">SUM(AI57:AL62)+36</f>
        <v>84.1</v>
      </c>
      <c r="AJ63" s="120"/>
      <c r="AK63" s="120"/>
      <c r="AL63" s="120"/>
      <c r="AM63" s="120">
        <f t="shared" ref="AM63" si="53">SUM(AM57:AP62)+36</f>
        <v>84.1</v>
      </c>
      <c r="AN63" s="120"/>
      <c r="AO63" s="120"/>
      <c r="AP63" s="133"/>
    </row>
    <row r="64" spans="1:42" ht="15" thickBot="1" x14ac:dyDescent="0.4">
      <c r="A64" s="173"/>
      <c r="B64" s="161" t="s">
        <v>216</v>
      </c>
      <c r="C64" s="162">
        <f>C63/24</f>
        <v>0.8208333333333333</v>
      </c>
      <c r="D64" s="163"/>
      <c r="E64" s="163"/>
      <c r="F64" s="164"/>
      <c r="G64" s="178">
        <f t="shared" ref="G64" si="54">G63/24</f>
        <v>3.5041666666666664</v>
      </c>
      <c r="H64" s="179"/>
      <c r="I64" s="179"/>
      <c r="J64" s="180"/>
      <c r="K64" s="178">
        <f t="shared" ref="K64" si="55">K63/24</f>
        <v>3.5041666666666664</v>
      </c>
      <c r="L64" s="179"/>
      <c r="M64" s="179"/>
      <c r="N64" s="180"/>
      <c r="O64" s="178">
        <f t="shared" ref="O64" si="56">O63/24</f>
        <v>3.5041666666666664</v>
      </c>
      <c r="P64" s="179"/>
      <c r="Q64" s="179"/>
      <c r="R64" s="180"/>
      <c r="S64" s="178">
        <f t="shared" ref="S64" si="57">S63/24</f>
        <v>3.5041666666666664</v>
      </c>
      <c r="T64" s="179"/>
      <c r="U64" s="179"/>
      <c r="V64" s="180"/>
      <c r="W64" s="178">
        <f t="shared" ref="W64" si="58">W63/24</f>
        <v>3.5041666666666664</v>
      </c>
      <c r="X64" s="179"/>
      <c r="Y64" s="179"/>
      <c r="Z64" s="180"/>
      <c r="AA64" s="178">
        <f t="shared" ref="AA64" si="59">AA63/24</f>
        <v>3.5041666666666664</v>
      </c>
      <c r="AB64" s="179"/>
      <c r="AC64" s="179"/>
      <c r="AD64" s="180"/>
      <c r="AE64" s="178">
        <f t="shared" ref="AE64" si="60">AE63/24</f>
        <v>3.5041666666666664</v>
      </c>
      <c r="AF64" s="179"/>
      <c r="AG64" s="179"/>
      <c r="AH64" s="180"/>
      <c r="AI64" s="178">
        <f t="shared" ref="AI64" si="61">AI63/24</f>
        <v>3.5041666666666664</v>
      </c>
      <c r="AJ64" s="179"/>
      <c r="AK64" s="179"/>
      <c r="AL64" s="180"/>
      <c r="AM64" s="178">
        <f t="shared" ref="AM64" si="62">AM63/24</f>
        <v>3.5041666666666664</v>
      </c>
      <c r="AN64" s="179"/>
      <c r="AO64" s="179"/>
      <c r="AP64" s="181"/>
    </row>
    <row r="66" spans="3:13" x14ac:dyDescent="0.35">
      <c r="C66" s="97" t="s">
        <v>209</v>
      </c>
      <c r="D66" s="97"/>
      <c r="E66" s="97"/>
      <c r="F66" s="97"/>
      <c r="G66" s="97"/>
      <c r="H66" s="97"/>
      <c r="I66" s="97"/>
      <c r="J66" s="97"/>
      <c r="K66" s="97"/>
      <c r="L66" s="97"/>
      <c r="M66" s="98"/>
    </row>
    <row r="67" spans="3:13" x14ac:dyDescent="0.35">
      <c r="C67" s="97" t="s">
        <v>210</v>
      </c>
      <c r="D67" s="97"/>
      <c r="E67" s="97"/>
      <c r="F67" s="97"/>
      <c r="G67" s="97"/>
      <c r="H67" s="97"/>
      <c r="I67" s="97"/>
      <c r="J67" s="97"/>
      <c r="K67" s="97"/>
      <c r="L67" s="97"/>
      <c r="M67" s="98"/>
    </row>
  </sheetData>
  <mergeCells count="373">
    <mergeCell ref="AM64:AP64"/>
    <mergeCell ref="A8:B8"/>
    <mergeCell ref="A9:B9"/>
    <mergeCell ref="A15:B15"/>
    <mergeCell ref="A16:B16"/>
    <mergeCell ref="C16:F16"/>
    <mergeCell ref="G16:J16"/>
    <mergeCell ref="K16:N16"/>
    <mergeCell ref="O16:R16"/>
    <mergeCell ref="S16:V16"/>
    <mergeCell ref="W16:Z16"/>
    <mergeCell ref="AA16:AD16"/>
    <mergeCell ref="C64:F64"/>
    <mergeCell ref="G64:J64"/>
    <mergeCell ref="K64:N64"/>
    <mergeCell ref="O64:R64"/>
    <mergeCell ref="S64:V64"/>
    <mergeCell ref="W64:Z64"/>
    <mergeCell ref="AA64:AD64"/>
    <mergeCell ref="AE64:AH64"/>
    <mergeCell ref="AI64:AL64"/>
    <mergeCell ref="AM63:AP63"/>
    <mergeCell ref="C38:F38"/>
    <mergeCell ref="G38:J38"/>
    <mergeCell ref="K38:N38"/>
    <mergeCell ref="O38:R38"/>
    <mergeCell ref="S38:V38"/>
    <mergeCell ref="W38:Z38"/>
    <mergeCell ref="AA38:AD38"/>
    <mergeCell ref="AE38:AH38"/>
    <mergeCell ref="AI38:AL38"/>
    <mergeCell ref="AM38:AP38"/>
    <mergeCell ref="C63:F63"/>
    <mergeCell ref="G63:J63"/>
    <mergeCell ref="K63:N63"/>
    <mergeCell ref="O63:R63"/>
    <mergeCell ref="S63:V63"/>
    <mergeCell ref="W63:Z63"/>
    <mergeCell ref="AA63:AD63"/>
    <mergeCell ref="AE63:AH63"/>
    <mergeCell ref="AI63:AL63"/>
    <mergeCell ref="AE61:AH61"/>
    <mergeCell ref="AI61:AL61"/>
    <mergeCell ref="AM61:AP61"/>
    <mergeCell ref="C62:F62"/>
    <mergeCell ref="G62:J62"/>
    <mergeCell ref="K62:N62"/>
    <mergeCell ref="O62:R62"/>
    <mergeCell ref="S62:V62"/>
    <mergeCell ref="W62:Z62"/>
    <mergeCell ref="AA62:AD62"/>
    <mergeCell ref="AE62:AH62"/>
    <mergeCell ref="AI62:AL62"/>
    <mergeCell ref="AM62:AP62"/>
    <mergeCell ref="AI59:AL59"/>
    <mergeCell ref="AM59:AP59"/>
    <mergeCell ref="C60:F60"/>
    <mergeCell ref="G60:J60"/>
    <mergeCell ref="K60:N60"/>
    <mergeCell ref="O60:R60"/>
    <mergeCell ref="S60:V60"/>
    <mergeCell ref="W60:Z60"/>
    <mergeCell ref="AA60:AD60"/>
    <mergeCell ref="AE60:AH60"/>
    <mergeCell ref="AI60:AL60"/>
    <mergeCell ref="AM60:AP60"/>
    <mergeCell ref="AI57:AL57"/>
    <mergeCell ref="AM57:AP57"/>
    <mergeCell ref="C58:F58"/>
    <mergeCell ref="G58:J58"/>
    <mergeCell ref="K58:N58"/>
    <mergeCell ref="O58:R58"/>
    <mergeCell ref="S58:V58"/>
    <mergeCell ref="W58:Z58"/>
    <mergeCell ref="AA58:AD58"/>
    <mergeCell ref="AE58:AH58"/>
    <mergeCell ref="AI58:AL58"/>
    <mergeCell ref="AM58:AP58"/>
    <mergeCell ref="A53:A62"/>
    <mergeCell ref="C57:F57"/>
    <mergeCell ref="G57:J57"/>
    <mergeCell ref="K57:N57"/>
    <mergeCell ref="O57:R57"/>
    <mergeCell ref="S57:V57"/>
    <mergeCell ref="W57:Z57"/>
    <mergeCell ref="AA57:AD57"/>
    <mergeCell ref="AE57:AH57"/>
    <mergeCell ref="C59:F59"/>
    <mergeCell ref="G59:J59"/>
    <mergeCell ref="K59:N59"/>
    <mergeCell ref="O59:R59"/>
    <mergeCell ref="S59:V59"/>
    <mergeCell ref="W59:Z59"/>
    <mergeCell ref="AA59:AD59"/>
    <mergeCell ref="AE59:AH59"/>
    <mergeCell ref="C61:F61"/>
    <mergeCell ref="G61:J61"/>
    <mergeCell ref="K61:N61"/>
    <mergeCell ref="O61:R61"/>
    <mergeCell ref="S61:V61"/>
    <mergeCell ref="W61:Z61"/>
    <mergeCell ref="AA61:AD61"/>
    <mergeCell ref="AM51:AP51"/>
    <mergeCell ref="C52:F52"/>
    <mergeCell ref="G52:J52"/>
    <mergeCell ref="K52:N52"/>
    <mergeCell ref="O52:R52"/>
    <mergeCell ref="S52:V52"/>
    <mergeCell ref="W52:Z52"/>
    <mergeCell ref="AA52:AD52"/>
    <mergeCell ref="AE52:AH52"/>
    <mergeCell ref="AI52:AL52"/>
    <mergeCell ref="AM52:AP52"/>
    <mergeCell ref="C51:F51"/>
    <mergeCell ref="G51:J51"/>
    <mergeCell ref="K51:N51"/>
    <mergeCell ref="O51:R51"/>
    <mergeCell ref="S51:V51"/>
    <mergeCell ref="W51:Z51"/>
    <mergeCell ref="AA51:AD51"/>
    <mergeCell ref="AE51:AH51"/>
    <mergeCell ref="AI51:AL51"/>
    <mergeCell ref="AM49:AP49"/>
    <mergeCell ref="C50:F50"/>
    <mergeCell ref="G50:J50"/>
    <mergeCell ref="K50:N50"/>
    <mergeCell ref="O50:R50"/>
    <mergeCell ref="S50:V50"/>
    <mergeCell ref="W50:Z50"/>
    <mergeCell ref="AA50:AD50"/>
    <mergeCell ref="AE50:AH50"/>
    <mergeCell ref="AI50:AL50"/>
    <mergeCell ref="AM50:AP50"/>
    <mergeCell ref="C49:F49"/>
    <mergeCell ref="G49:J49"/>
    <mergeCell ref="K49:N49"/>
    <mergeCell ref="O49:R49"/>
    <mergeCell ref="S49:V49"/>
    <mergeCell ref="W49:Z49"/>
    <mergeCell ref="AA49:AD49"/>
    <mergeCell ref="AE49:AH49"/>
    <mergeCell ref="AI49:AL49"/>
    <mergeCell ref="K47:N47"/>
    <mergeCell ref="O47:R47"/>
    <mergeCell ref="S47:V47"/>
    <mergeCell ref="W47:Z47"/>
    <mergeCell ref="AA47:AD47"/>
    <mergeCell ref="AE47:AH47"/>
    <mergeCell ref="AI47:AL47"/>
    <mergeCell ref="AM47:AP47"/>
    <mergeCell ref="C48:F48"/>
    <mergeCell ref="G48:J48"/>
    <mergeCell ref="K48:N48"/>
    <mergeCell ref="O48:R48"/>
    <mergeCell ref="S48:V48"/>
    <mergeCell ref="W48:Z48"/>
    <mergeCell ref="AA48:AD48"/>
    <mergeCell ref="AE48:AH48"/>
    <mergeCell ref="AI48:AL48"/>
    <mergeCell ref="AM48:AP48"/>
    <mergeCell ref="AM44:AP44"/>
    <mergeCell ref="A45:A50"/>
    <mergeCell ref="C45:F45"/>
    <mergeCell ref="G45:J45"/>
    <mergeCell ref="K45:N45"/>
    <mergeCell ref="O45:R45"/>
    <mergeCell ref="S45:V45"/>
    <mergeCell ref="W45:Z45"/>
    <mergeCell ref="AA45:AD45"/>
    <mergeCell ref="AE45:AH45"/>
    <mergeCell ref="AI45:AL45"/>
    <mergeCell ref="AM45:AP45"/>
    <mergeCell ref="C46:F46"/>
    <mergeCell ref="G46:J46"/>
    <mergeCell ref="K46:N46"/>
    <mergeCell ref="O46:R46"/>
    <mergeCell ref="S46:V46"/>
    <mergeCell ref="W46:Z46"/>
    <mergeCell ref="AA46:AD46"/>
    <mergeCell ref="AE46:AH46"/>
    <mergeCell ref="AI46:AL46"/>
    <mergeCell ref="AM46:AP46"/>
    <mergeCell ref="C47:F47"/>
    <mergeCell ref="G47:J47"/>
    <mergeCell ref="C44:F44"/>
    <mergeCell ref="G44:J44"/>
    <mergeCell ref="K44:N44"/>
    <mergeCell ref="O44:R44"/>
    <mergeCell ref="S44:V44"/>
    <mergeCell ref="W44:Z44"/>
    <mergeCell ref="AA44:AD44"/>
    <mergeCell ref="AE44:AH44"/>
    <mergeCell ref="AI44:AL44"/>
    <mergeCell ref="AE37:AH37"/>
    <mergeCell ref="AI37:AL37"/>
    <mergeCell ref="AM37:AP37"/>
    <mergeCell ref="AA15:AD15"/>
    <mergeCell ref="C37:F37"/>
    <mergeCell ref="G37:J37"/>
    <mergeCell ref="K37:N37"/>
    <mergeCell ref="O37:R37"/>
    <mergeCell ref="S37:V37"/>
    <mergeCell ref="W37:Z37"/>
    <mergeCell ref="AA37:AD37"/>
    <mergeCell ref="W36:Z36"/>
    <mergeCell ref="AA36:AD36"/>
    <mergeCell ref="AE36:AH36"/>
    <mergeCell ref="AI36:AL36"/>
    <mergeCell ref="AM36:AP36"/>
    <mergeCell ref="C15:F15"/>
    <mergeCell ref="G15:J15"/>
    <mergeCell ref="K15:N15"/>
    <mergeCell ref="O15:R15"/>
    <mergeCell ref="S15:V15"/>
    <mergeCell ref="W35:Z35"/>
    <mergeCell ref="AA35:AD35"/>
    <mergeCell ref="AE35:AH35"/>
    <mergeCell ref="AI35:AL35"/>
    <mergeCell ref="AM35:AP35"/>
    <mergeCell ref="C36:F36"/>
    <mergeCell ref="G36:J36"/>
    <mergeCell ref="K36:N36"/>
    <mergeCell ref="O36:R36"/>
    <mergeCell ref="S36:V36"/>
    <mergeCell ref="W34:Z34"/>
    <mergeCell ref="AA34:AD34"/>
    <mergeCell ref="AE34:AH34"/>
    <mergeCell ref="AI34:AL34"/>
    <mergeCell ref="AM34:AP34"/>
    <mergeCell ref="C35:F35"/>
    <mergeCell ref="G35:J35"/>
    <mergeCell ref="K35:N35"/>
    <mergeCell ref="O35:R35"/>
    <mergeCell ref="S35:V35"/>
    <mergeCell ref="C34:F34"/>
    <mergeCell ref="G34:J34"/>
    <mergeCell ref="K34:N34"/>
    <mergeCell ref="O34:R34"/>
    <mergeCell ref="S34:V34"/>
    <mergeCell ref="W33:Z33"/>
    <mergeCell ref="AA33:AD33"/>
    <mergeCell ref="AE33:AH33"/>
    <mergeCell ref="AI33:AL33"/>
    <mergeCell ref="AM33:AP33"/>
    <mergeCell ref="W27:Z27"/>
    <mergeCell ref="AA27:AD27"/>
    <mergeCell ref="AE27:AH27"/>
    <mergeCell ref="AI27:AL27"/>
    <mergeCell ref="C28:F28"/>
    <mergeCell ref="G28:J28"/>
    <mergeCell ref="K28:N28"/>
    <mergeCell ref="O28:R28"/>
    <mergeCell ref="S28:V28"/>
    <mergeCell ref="A29:A36"/>
    <mergeCell ref="C33:F33"/>
    <mergeCell ref="G33:J33"/>
    <mergeCell ref="K33:N33"/>
    <mergeCell ref="O33:R33"/>
    <mergeCell ref="S33:V33"/>
    <mergeCell ref="C27:F27"/>
    <mergeCell ref="G27:J27"/>
    <mergeCell ref="K27:N27"/>
    <mergeCell ref="O27:R27"/>
    <mergeCell ref="S27:V27"/>
    <mergeCell ref="C26:F26"/>
    <mergeCell ref="G26:J26"/>
    <mergeCell ref="K26:N26"/>
    <mergeCell ref="O26:R26"/>
    <mergeCell ref="S26:V26"/>
    <mergeCell ref="W26:Z26"/>
    <mergeCell ref="AA26:AD26"/>
    <mergeCell ref="AE26:AH26"/>
    <mergeCell ref="AI26:AL26"/>
    <mergeCell ref="AM26:AP26"/>
    <mergeCell ref="AM24:AP24"/>
    <mergeCell ref="C25:F25"/>
    <mergeCell ref="G25:J25"/>
    <mergeCell ref="K25:N25"/>
    <mergeCell ref="O25:R25"/>
    <mergeCell ref="S25:V25"/>
    <mergeCell ref="W25:Z25"/>
    <mergeCell ref="AA25:AD25"/>
    <mergeCell ref="AE25:AH25"/>
    <mergeCell ref="AI25:AL25"/>
    <mergeCell ref="AM25:AP25"/>
    <mergeCell ref="C24:F24"/>
    <mergeCell ref="G24:J24"/>
    <mergeCell ref="K24:N24"/>
    <mergeCell ref="O24:R24"/>
    <mergeCell ref="S24:V24"/>
    <mergeCell ref="W24:Z24"/>
    <mergeCell ref="AA24:AD24"/>
    <mergeCell ref="AE24:AH24"/>
    <mergeCell ref="AI24:AL24"/>
    <mergeCell ref="AE22:AH22"/>
    <mergeCell ref="AI22:AL22"/>
    <mergeCell ref="AM22:AP22"/>
    <mergeCell ref="A23:A26"/>
    <mergeCell ref="C23:F23"/>
    <mergeCell ref="G23:J23"/>
    <mergeCell ref="K23:N23"/>
    <mergeCell ref="O23:R23"/>
    <mergeCell ref="S23:V23"/>
    <mergeCell ref="W23:Z23"/>
    <mergeCell ref="AA23:AD23"/>
    <mergeCell ref="AE23:AH23"/>
    <mergeCell ref="AI23:AL23"/>
    <mergeCell ref="AM23:AP23"/>
    <mergeCell ref="W14:Z14"/>
    <mergeCell ref="AA14:AD14"/>
    <mergeCell ref="C22:F22"/>
    <mergeCell ref="G22:J22"/>
    <mergeCell ref="K22:N22"/>
    <mergeCell ref="O22:R22"/>
    <mergeCell ref="S22:V22"/>
    <mergeCell ref="W22:Z22"/>
    <mergeCell ref="AA22:AD22"/>
    <mergeCell ref="W15:Z15"/>
    <mergeCell ref="A10:A14"/>
    <mergeCell ref="C14:F14"/>
    <mergeCell ref="G14:J14"/>
    <mergeCell ref="K14:N14"/>
    <mergeCell ref="O14:R14"/>
    <mergeCell ref="S14:V14"/>
    <mergeCell ref="G6:J6"/>
    <mergeCell ref="K6:N6"/>
    <mergeCell ref="O6:R6"/>
    <mergeCell ref="S6:V6"/>
    <mergeCell ref="O7:R7"/>
    <mergeCell ref="S7:V7"/>
    <mergeCell ref="W7:Z7"/>
    <mergeCell ref="W6:Z6"/>
    <mergeCell ref="AA6:AD6"/>
    <mergeCell ref="AA4:AD4"/>
    <mergeCell ref="A5:A6"/>
    <mergeCell ref="C5:F5"/>
    <mergeCell ref="G5:J5"/>
    <mergeCell ref="K5:N5"/>
    <mergeCell ref="O5:R5"/>
    <mergeCell ref="S5:V5"/>
    <mergeCell ref="W5:Z5"/>
    <mergeCell ref="AA5:AD5"/>
    <mergeCell ref="C6:F6"/>
    <mergeCell ref="C4:F4"/>
    <mergeCell ref="G4:J4"/>
    <mergeCell ref="K4:N4"/>
    <mergeCell ref="O4:R4"/>
    <mergeCell ref="S4:V4"/>
    <mergeCell ref="W4:Z4"/>
    <mergeCell ref="W28:Z28"/>
    <mergeCell ref="AA28:AD28"/>
    <mergeCell ref="AE28:AH28"/>
    <mergeCell ref="AM27:AP27"/>
    <mergeCell ref="AI28:AL28"/>
    <mergeCell ref="AM28:AP28"/>
    <mergeCell ref="AA7:AD7"/>
    <mergeCell ref="C8:F8"/>
    <mergeCell ref="G8:J8"/>
    <mergeCell ref="K8:N8"/>
    <mergeCell ref="O8:R8"/>
    <mergeCell ref="S8:V8"/>
    <mergeCell ref="W8:Z8"/>
    <mergeCell ref="AA8:AD8"/>
    <mergeCell ref="C9:F9"/>
    <mergeCell ref="G9:J9"/>
    <mergeCell ref="K9:N9"/>
    <mergeCell ref="O9:R9"/>
    <mergeCell ref="S9:V9"/>
    <mergeCell ref="W9:Z9"/>
    <mergeCell ref="AA9:AD9"/>
    <mergeCell ref="C7:F7"/>
    <mergeCell ref="G7:J7"/>
    <mergeCell ref="K7:N7"/>
  </mergeCell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Anschlussdaten</vt:lpstr>
      <vt:lpstr>Worst-Case-Abschätzung</vt:lpstr>
      <vt:lpstr>Berechnung</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Windorfer</dc:creator>
  <cp:lastModifiedBy>Florian Windorfer</cp:lastModifiedBy>
  <dcterms:created xsi:type="dcterms:W3CDTF">2017-10-17T10:54:42Z</dcterms:created>
  <dcterms:modified xsi:type="dcterms:W3CDTF">2017-12-05T15:43:14Z</dcterms:modified>
</cp:coreProperties>
</file>