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35" activeTab="3"/>
  </bookViews>
  <sheets>
    <sheet name="版本说明" sheetId="3" r:id="rId1"/>
    <sheet name="生产成本" sheetId="1" r:id="rId2"/>
    <sheet name="汇率相关" sheetId="7" r:id="rId3"/>
    <sheet name="出口贸易表" sheetId="8" r:id="rId4"/>
    <sheet name="进口贸易表" sheetId="5" r:id="rId5"/>
    <sheet name="食物性价比" sheetId="6" r:id="rId6"/>
    <sheet name="生活用品生产进口对比" sheetId="9" state="hidden" r:id="rId7"/>
    <sheet name="Sheet1" sheetId="4" state="hidden" r:id="rId8"/>
    <sheet name="生产选项" sheetId="2" r:id="rId9"/>
    <sheet name="生产类别" sheetId="10" r:id="rId10"/>
  </sheets>
  <definedNames>
    <definedName name="_xlnm._FilterDatabase" localSheetId="1" hidden="1">生产成本!$A$1:$Z$248</definedName>
    <definedName name="_xlnm._FilterDatabase" localSheetId="3" hidden="1">出口贸易表!$A$1:$M$177</definedName>
    <definedName name="_xlnm._FilterDatabase" localSheetId="4" hidden="1">进口贸易表!$A$1:$K$113</definedName>
    <definedName name="_xlnm._FilterDatabase" localSheetId="8" hidden="1">生产选项!$A$1:$J$104</definedName>
    <definedName name="宝石">生产选项!$D$43:$E$43</definedName>
    <definedName name="蝙蝠">生产选项!$D$45:$F$45</definedName>
    <definedName name="蝙蝠体液">生产选项!$D$46:$E$46</definedName>
    <definedName name="玻璃">生产选项!$D$34:$E$34</definedName>
    <definedName name="玻璃工艺品">生产选项!$D$47:$E$47</definedName>
    <definedName name="玻璃瓶">生产选项!$D$9:$E$9</definedName>
    <definedName name="布料">生产选项!$D$11:$E$11</definedName>
    <definedName name="蚕">生产选项!$D$48:$F$48</definedName>
    <definedName name="蚕茧">生产选项!$D$10:$E$10</definedName>
    <definedName name="灯笼鱼">生产选项!$D$6:$E$6</definedName>
    <definedName name="发光体">生产选项!$D$21:$E$21</definedName>
    <definedName name="肥皂">生产选项!$D$49:$F$49</definedName>
    <definedName name="蜂蜡">生产选项!$D$35:$E$35</definedName>
    <definedName name="蜂蜜">生产选项!$D$50:$E$50</definedName>
    <definedName name="工具">生产选项!$D$42:$E$42</definedName>
    <definedName name="谷物">生产选项!$D$51:$G$51</definedName>
    <definedName name="骨粉">生产选项!$D$39:$E$39</definedName>
    <definedName name="骨头">生产选项!$D$4:$E$4</definedName>
    <definedName name="花朵">生产选项!$D$52:$H$52</definedName>
    <definedName name="化妆品">生产选项!$D$53:$E$53</definedName>
    <definedName name="欢乐花">生产选项!$D$20:$E$20</definedName>
    <definedName name="欢乐花粉末">生产选项!$D$37:$E$37</definedName>
    <definedName name="寄居蟹">生产选项!$D$7:$E$7</definedName>
    <definedName name="金块">生产选项!$D$33:$E$33</definedName>
    <definedName name="金矿石">生产选项!$D$29:$E$29</definedName>
    <definedName name="金首饰">生产选项!$D$54:$E$54</definedName>
    <definedName name="荆棘">生产选项!$D$55:$G$55</definedName>
    <definedName name="酒桶">生产选项!$D$8:$E$8</definedName>
    <definedName name="烤鱼">生产选项!$D$56:$E$56</definedName>
    <definedName name="口香糖">生产选项!$D$57:$E$57</definedName>
    <definedName name="蜡烛">生产选项!$D$58:$E$58</definedName>
    <definedName name="粮粉">生产选项!$D$22:$E$22</definedName>
    <definedName name="没药">生产选项!$D$36:$E$36</definedName>
    <definedName name="莓果">生产选项!$D$59:$H$59</definedName>
    <definedName name="蜜蜂">生产选项!$D$60:$D$60</definedName>
    <definedName name="蘑菇">生产选项!$D$61:$H$61</definedName>
    <definedName name="木材">生产选项!$D$62:$E$62</definedName>
    <definedName name="木棍">生产选项!$D$63:$E$63</definedName>
    <definedName name="木炭">生产选项!$D$64:$E$64</definedName>
    <definedName name="木头">生产选项!$D$65:$G$65</definedName>
    <definedName name="泥土">生产选项!$D$26:$E$26</definedName>
    <definedName name="黏土">生产选项!$D$27:$E$27</definedName>
    <definedName name="牛奶">生产选项!$D$23:$E$23</definedName>
    <definedName name="皮革">生产选项!$D$66:$E$66</definedName>
    <definedName name="皮鞋">生产选项!$D$67:$E$67</definedName>
    <definedName name="啤酒">生产选项!$D$68:$E$68</definedName>
    <definedName name="青蛙">生产选项!$D$69:$E$69</definedName>
    <definedName name="犰狳">生产选项!$D$70:$E$70</definedName>
    <definedName name="染料">生产选项!$D$71:$E$71</definedName>
    <definedName name="肉">生产选项!$D$72:$E$72</definedName>
    <definedName name="沙石">生产选项!$D$16:$E$16</definedName>
    <definedName name="沙子">生产选项!$D$31:$E$31</definedName>
    <definedName name="莎纸草">生产选项!$D$14:$E$14</definedName>
    <definedName name="珊瑚">生产选项!$D$19:$E$19</definedName>
    <definedName name="绳子">生产选项!$D$73:$E$73</definedName>
    <definedName name="石灰粉">生产选项!$D$74:$E$74</definedName>
    <definedName name="石灰岩">生产选项!$D$18:$E$18</definedName>
    <definedName name="石头">生产选项!$D$15:$E$15</definedName>
    <definedName name="食盐">生产选项!$D$40:$E$40</definedName>
    <definedName name="书">生产选项!$D$75:$F$75</definedName>
    <definedName name="树液">生产选项!$D$38:$E$38</definedName>
    <definedName name="水">生产选项!$D$2:$E$2</definedName>
    <definedName name="水晶">生产选项!$D$76:$G$76</definedName>
    <definedName name="丝绸">生产选项!$D$12:$E$12</definedName>
    <definedName name="陶瓷">生产选项!$D$77:$E$77</definedName>
    <definedName name="藤蔓">生产选项!$D$78:$G$78</definedName>
    <definedName name="铁块">生产选项!$D$79:$E$79</definedName>
    <definedName name="铁矿石">生产选项!$D$30:$E$30</definedName>
    <definedName name="铜块">生产选项!$D$32:$E$32</definedName>
    <definedName name="铜矿石">生产选项!$D$28:$E$28</definedName>
    <definedName name="兔子">生产选项!$D$80:$F$80</definedName>
    <definedName name="蜗牛">生产选项!$D$81:$E$81</definedName>
    <definedName name="无">生产选项!$D$3</definedName>
    <definedName name="仙人掌花">生产选项!$D$13:$E$13</definedName>
    <definedName name="香水">生产选项!$D$82:$F$82</definedName>
    <definedName name="橡胶">生产选项!$D$44:$E$44</definedName>
    <definedName name="雪">生产选项!$D$24:$E$24</definedName>
    <definedName name="哑铃">生产选项!$D$83:$E$83</definedName>
    <definedName name="盐矿">生产选项!$D$17:$E$17</definedName>
    <definedName name="药品">生产选项!$D$84:$F$84</definedName>
    <definedName name="叶子">生产选项!$D$85:$H$85</definedName>
    <definedName name="意大利面">生产选项!$D$86:$E$86</definedName>
    <definedName name="油">生产选项!$D$87:$F$87</definedName>
    <definedName name="鱼">生产选项!$D$5:$E$5</definedName>
    <definedName name="再生灵药">生产选项!$D$88:$E$88</definedName>
    <definedName name="粘液">生产选项!$D$25:$E$25</definedName>
    <definedName name="芝士">生产选项!$D$41:$E$41</definedName>
    <definedName name="纸">生产选项!$D$89:$E$89</definedName>
  </definedNames>
  <calcPr calcId="144525"/>
</workbook>
</file>

<file path=xl/comments1.xml><?xml version="1.0" encoding="utf-8"?>
<comments xmlns="http://schemas.openxmlformats.org/spreadsheetml/2006/main">
  <authors>
    <author>高昂</author>
  </authors>
  <commentList>
    <comment ref="F1" authorId="0">
      <text>
        <r>
          <rPr>
            <b/>
            <sz val="9"/>
            <rFont val="宋体"/>
            <charset val="134"/>
          </rPr>
          <t>定义：</t>
        </r>
        <r>
          <rPr>
            <sz val="9"/>
            <rFont val="宋体"/>
            <charset val="134"/>
          </rPr>
          <t xml:space="preserve">
在生产建筑中需求的人力成本
</t>
        </r>
      </text>
    </comment>
    <comment ref="G1" authorId="0">
      <text>
        <r>
          <rPr>
            <b/>
            <sz val="9"/>
            <rFont val="宋体"/>
            <charset val="134"/>
          </rPr>
          <t>定义:</t>
        </r>
        <r>
          <rPr>
            <sz val="9"/>
            <rFont val="宋体"/>
            <charset val="134"/>
          </rPr>
          <t xml:space="preserve">
统一使用本币计算，数值来源于进口贸易表中的每束实际价格(本币)</t>
        </r>
      </text>
    </comment>
    <comment ref="H1" authorId="0">
      <text>
        <r>
          <rPr>
            <b/>
            <sz val="9"/>
            <rFont val="宋体"/>
            <charset val="134"/>
          </rPr>
          <t>定义：</t>
        </r>
        <r>
          <rPr>
            <sz val="9"/>
            <rFont val="宋体"/>
            <charset val="134"/>
          </rPr>
          <t xml:space="preserve">
生产人力成本+物料生产人力成本</t>
        </r>
      </text>
    </comment>
    <comment ref="I1" authorId="0">
      <text>
        <r>
          <rPr>
            <b/>
            <sz val="9"/>
            <rFont val="宋体"/>
            <charset val="134"/>
          </rPr>
          <t>定义：</t>
        </r>
        <r>
          <rPr>
            <sz val="9"/>
            <rFont val="宋体"/>
            <charset val="134"/>
          </rPr>
          <t xml:space="preserve">
生产设施为贸易的，为一束的标准价格
生产设施非贸易的，为通过贸易进口的成本物料的采购价格</t>
        </r>
      </text>
    </comment>
  </commentList>
</comments>
</file>

<file path=xl/comments2.xml><?xml version="1.0" encoding="utf-8"?>
<comments xmlns="http://schemas.openxmlformats.org/spreadsheetml/2006/main">
  <authors>
    <author>高昂</author>
  </authors>
  <commentList>
    <comment ref="A2" authorId="0">
      <text>
        <r>
          <rPr>
            <sz val="9"/>
            <rFont val="宋体"/>
            <charset val="134"/>
          </rPr>
          <t xml:space="preserve">备注：
请填写100外币可以兑换本币的数额
</t>
        </r>
      </text>
    </comment>
    <comment ref="A3" authorId="0">
      <text>
        <r>
          <rPr>
            <sz val="9"/>
            <rFont val="宋体"/>
            <charset val="134"/>
          </rPr>
          <t xml:space="preserve">备注：
请手动设置，这个数值一般由出口贸易的每人工利润决定
</t>
        </r>
      </text>
    </comment>
    <comment ref="A4" authorId="0">
      <text>
        <r>
          <rPr>
            <b/>
            <sz val="9"/>
            <rFont val="宋体"/>
            <charset val="134"/>
          </rPr>
          <t>备注：
此值由公式生成，请勿手动修改
人工外币转换比=人工本币转换比/汇率*100</t>
        </r>
        <r>
          <rPr>
            <sz val="9"/>
            <rFont val="宋体"/>
            <charset val="134"/>
          </rPr>
          <t xml:space="preserve">
</t>
        </r>
      </text>
    </comment>
  </commentList>
</comments>
</file>

<file path=xl/comments3.xml><?xml version="1.0" encoding="utf-8"?>
<comments xmlns="http://schemas.openxmlformats.org/spreadsheetml/2006/main">
  <authors>
    <author>高昂</author>
  </authors>
  <commentList>
    <comment ref="G1" authorId="0">
      <text>
        <r>
          <rPr>
            <b/>
            <sz val="9"/>
            <rFont val="宋体"/>
            <charset val="134"/>
          </rPr>
          <t>备注：
销售地货币使用情况为本币时，此项为手动填写，为外币时，此项为汇率转换公式</t>
        </r>
        <r>
          <rPr>
            <sz val="9"/>
            <rFont val="宋体"/>
            <charset val="134"/>
          </rPr>
          <t xml:space="preserve">
</t>
        </r>
      </text>
    </comment>
    <comment ref="I1" authorId="0">
      <text>
        <r>
          <rPr>
            <b/>
            <sz val="9"/>
            <rFont val="宋体"/>
            <charset val="134"/>
          </rPr>
          <t xml:space="preserve">备注：
销售地货币使用情况为外币时，此项为手动填写，为本币时，此项为汇率转换公式
</t>
        </r>
      </text>
    </comment>
  </commentList>
</comments>
</file>

<file path=xl/comments4.xml><?xml version="1.0" encoding="utf-8"?>
<comments xmlns="http://schemas.openxmlformats.org/spreadsheetml/2006/main">
  <authors>
    <author>高昂</author>
  </authors>
  <commentList>
    <comment ref="F1" authorId="0">
      <text>
        <r>
          <rPr>
            <b/>
            <sz val="9"/>
            <rFont val="宋体"/>
            <charset val="134"/>
          </rPr>
          <t>定义：
经济成本会转换为人工成本之后在进行每人工成本饱腹度的计算，请在汇率相关设定人工本币转换比</t>
        </r>
        <r>
          <rPr>
            <sz val="9"/>
            <rFont val="宋体"/>
            <charset val="134"/>
          </rPr>
          <t xml:space="preserve">
</t>
        </r>
      </text>
    </comment>
  </commentList>
</comments>
</file>

<file path=xl/sharedStrings.xml><?xml version="1.0" encoding="utf-8"?>
<sst xmlns="http://schemas.openxmlformats.org/spreadsheetml/2006/main" count="3782" uniqueCount="509">
  <si>
    <t>版本号</t>
  </si>
  <si>
    <r>
      <rPr>
        <sz val="11"/>
        <color theme="1"/>
        <rFont val="等线"/>
        <charset val="134"/>
        <scheme val="minor"/>
      </rPr>
      <t>1</t>
    </r>
    <r>
      <rPr>
        <sz val="11"/>
        <color theme="1"/>
        <rFont val="等线"/>
        <charset val="134"/>
        <scheme val="minor"/>
      </rPr>
      <t>.0</t>
    </r>
  </si>
  <si>
    <t>游戏版本</t>
  </si>
  <si>
    <t>1.0.0023</t>
  </si>
  <si>
    <t>更新日期</t>
  </si>
  <si>
    <r>
      <rPr>
        <sz val="11"/>
        <color theme="1"/>
        <rFont val="等线"/>
        <charset val="134"/>
        <scheme val="minor"/>
      </rPr>
      <t>2</t>
    </r>
    <r>
      <rPr>
        <sz val="11"/>
        <color theme="1"/>
        <rFont val="等线"/>
        <charset val="134"/>
        <scheme val="minor"/>
      </rPr>
      <t>023/11/27</t>
    </r>
  </si>
  <si>
    <t>版本说明</t>
  </si>
  <si>
    <t>1.录入了绝大部分生产物品的生产人力成本信息
2.构建了基本的成本计算公式</t>
  </si>
  <si>
    <t>现版本存在的问题</t>
  </si>
  <si>
    <t>1.物品获得方式不完全，缺少贸易来源
2.野外物品获取的人工成本计算公式缺失，野外物品获取的成本暂时为0
3.部分物品名称和数值可能和游戏内不符</t>
  </si>
  <si>
    <t>下个版本更新预告</t>
  </si>
  <si>
    <t>1.补全物品获得方式
2.增加由进口贸易获得成本物料导致的经济成本计算方式
3.增加食品饱食度和生产成本的比值
4.补充物品使用效果和持续时间</t>
  </si>
  <si>
    <t>序号</t>
  </si>
  <si>
    <t>产物类型</t>
  </si>
  <si>
    <t>生产设施</t>
  </si>
  <si>
    <t>产物名称</t>
  </si>
  <si>
    <t>产出数量</t>
  </si>
  <si>
    <t>生产人力成本</t>
  </si>
  <si>
    <t>进口经济成本</t>
  </si>
  <si>
    <t>总人力成本</t>
  </si>
  <si>
    <t>总经济成本</t>
  </si>
  <si>
    <t>单个人力成本</t>
  </si>
  <si>
    <t>单个经济成本</t>
  </si>
  <si>
    <t>成本物料1</t>
  </si>
  <si>
    <t>来源选项</t>
  </si>
  <si>
    <t>数量</t>
  </si>
  <si>
    <t>物料人力成本</t>
  </si>
  <si>
    <t>物料经济成本</t>
  </si>
  <si>
    <t>成本2</t>
  </si>
  <si>
    <t>成本3</t>
  </si>
  <si>
    <t>材料</t>
  </si>
  <si>
    <t>宝石加工厂</t>
  </si>
  <si>
    <t>珊瑚石(宝石加工厂)</t>
  </si>
  <si>
    <t>珊瑚</t>
  </si>
  <si>
    <t>野外采集</t>
  </si>
  <si>
    <t>无</t>
  </si>
  <si>
    <t>蝙蝠牧场</t>
  </si>
  <si>
    <t>蝙蝠(养殖)</t>
  </si>
  <si>
    <t>肉</t>
  </si>
  <si>
    <t>兔子</t>
  </si>
  <si>
    <t>莓果</t>
  </si>
  <si>
    <t>大花盆种植</t>
  </si>
  <si>
    <t>野外</t>
  </si>
  <si>
    <t>蝙蝠(捕猎)</t>
  </si>
  <si>
    <t>蝙蝠(水淹改造)</t>
  </si>
  <si>
    <t>蝙蝠体液(莓果)</t>
  </si>
  <si>
    <t>蝙蝠体液(肉)</t>
  </si>
  <si>
    <t>玻璃工房</t>
  </si>
  <si>
    <t>玻璃工艺品(玻璃)</t>
  </si>
  <si>
    <t>玻璃</t>
  </si>
  <si>
    <t>玻璃工艺品(水晶)</t>
  </si>
  <si>
    <t>水晶</t>
  </si>
  <si>
    <t>大花盆采集</t>
  </si>
  <si>
    <t>玻璃瓶(玻璃工房)</t>
  </si>
  <si>
    <t>草场</t>
  </si>
  <si>
    <t>叶子(草场种植)</t>
  </si>
  <si>
    <t>水</t>
  </si>
  <si>
    <t>泥土</t>
  </si>
  <si>
    <t>小花盆</t>
  </si>
  <si>
    <t>叶子(小花盆种植)</t>
  </si>
  <si>
    <t>叶子(野外采集)</t>
  </si>
  <si>
    <t>生活用品</t>
  </si>
  <si>
    <t>调香工坊</t>
  </si>
  <si>
    <t>肥皂(仙人掌花)</t>
  </si>
  <si>
    <t>仙人掌花</t>
  </si>
  <si>
    <t>没药</t>
  </si>
  <si>
    <t>肥皂(油木炭)</t>
  </si>
  <si>
    <t>油</t>
  </si>
  <si>
    <t>发光体</t>
  </si>
  <si>
    <t>木炭</t>
  </si>
  <si>
    <t>花朵</t>
  </si>
  <si>
    <t>花园种植</t>
  </si>
  <si>
    <t>肥皂(油食盐)</t>
  </si>
  <si>
    <t>食盐</t>
  </si>
  <si>
    <t>化妆品(蜂蜜)</t>
  </si>
  <si>
    <t>蜂蜜</t>
  </si>
  <si>
    <t>染料</t>
  </si>
  <si>
    <t>化妆品(蜗牛)</t>
  </si>
  <si>
    <t>蜗牛</t>
  </si>
  <si>
    <t>捕猎</t>
  </si>
  <si>
    <t>香水(青蛙)</t>
  </si>
  <si>
    <t>玻璃瓶</t>
  </si>
  <si>
    <t>青蛙</t>
  </si>
  <si>
    <t>香水(树液)</t>
  </si>
  <si>
    <t>香水(仙人掌花)</t>
  </si>
  <si>
    <t>纺织厂</t>
  </si>
  <si>
    <t>布料(纺织厂)</t>
  </si>
  <si>
    <t>叶子</t>
  </si>
  <si>
    <t>草场种植</t>
  </si>
  <si>
    <t>绳子(木棍)</t>
  </si>
  <si>
    <t>木棍</t>
  </si>
  <si>
    <t>荆棘</t>
  </si>
  <si>
    <t>绳子(藤蔓)</t>
  </si>
  <si>
    <t>藤蔓</t>
  </si>
  <si>
    <t>丝绸(纺织厂)</t>
  </si>
  <si>
    <t>蚕茧</t>
  </si>
  <si>
    <t>食物</t>
  </si>
  <si>
    <t>莓果(野外采集)</t>
  </si>
  <si>
    <t>莓果(大花盆种植)</t>
  </si>
  <si>
    <t>花园</t>
  </si>
  <si>
    <t>花朵(花园种植)</t>
  </si>
  <si>
    <t>花朵(野外采集)</t>
  </si>
  <si>
    <t>花朵(小花盆种植)</t>
  </si>
  <si>
    <t>蘑菇农场</t>
  </si>
  <si>
    <t>蘑菇(蘑菇农场种植)</t>
  </si>
  <si>
    <t>木头</t>
  </si>
  <si>
    <t>蘑菇(野外采集)</t>
  </si>
  <si>
    <t>蘑菇(小花盆种植)</t>
  </si>
  <si>
    <t>屠宰桌</t>
  </si>
  <si>
    <t>肉(青蛙)</t>
  </si>
  <si>
    <t>养蜂厂</t>
  </si>
  <si>
    <t>蜂蜜(树液)</t>
  </si>
  <si>
    <t>树液</t>
  </si>
  <si>
    <t>谷物(野外采集)</t>
  </si>
  <si>
    <t>谷物(小花盆种植)</t>
  </si>
  <si>
    <t>养兔厂</t>
  </si>
  <si>
    <t>牛奶(养兔厂)</t>
  </si>
  <si>
    <t>料理桌</t>
  </si>
  <si>
    <t>烤鱼(灯笼鱼)</t>
  </si>
  <si>
    <t>灯笼鱼</t>
  </si>
  <si>
    <t>莓果农场</t>
  </si>
  <si>
    <t>莓果(莓果农场种植)</t>
  </si>
  <si>
    <t>骨粉</t>
  </si>
  <si>
    <t>蜂蜜(花朵)</t>
  </si>
  <si>
    <t>肉(兔子)</t>
  </si>
  <si>
    <t>烤鱼(鱼)</t>
  </si>
  <si>
    <t>鱼</t>
  </si>
  <si>
    <t>烤蘑菇(料理桌)</t>
  </si>
  <si>
    <t>蘑菇</t>
  </si>
  <si>
    <t>蘑菇农场种植</t>
  </si>
  <si>
    <t>芝士(料理桌)</t>
  </si>
  <si>
    <t>牛奶</t>
  </si>
  <si>
    <t>磨面厂</t>
  </si>
  <si>
    <t>骨粉(磨面厂)</t>
  </si>
  <si>
    <t>骨头</t>
  </si>
  <si>
    <t>欢乐花粉末(磨面厂)</t>
  </si>
  <si>
    <t>欢乐花</t>
  </si>
  <si>
    <t>粮粉(磨面厂)</t>
  </si>
  <si>
    <t>谷物</t>
  </si>
  <si>
    <t>石灰粉(珊瑚)</t>
  </si>
  <si>
    <t>石灰粉(石灰岩)</t>
  </si>
  <si>
    <t>石灰岩</t>
  </si>
  <si>
    <t>食盐(磨面厂)</t>
  </si>
  <si>
    <t>岩盐</t>
  </si>
  <si>
    <t>生活物品</t>
  </si>
  <si>
    <t>油(发光体)</t>
  </si>
  <si>
    <t>油(花朵)</t>
  </si>
  <si>
    <t>油(鱼)</t>
  </si>
  <si>
    <t>冰淇淋(料理桌)</t>
  </si>
  <si>
    <t>雪</t>
  </si>
  <si>
    <t>木材加工厂</t>
  </si>
  <si>
    <t>木材(荆棘)</t>
  </si>
  <si>
    <t>木材(木头)</t>
  </si>
  <si>
    <t>木棍(荆棘)</t>
  </si>
  <si>
    <t>木棍(木头)</t>
  </si>
  <si>
    <t>木工厂</t>
  </si>
  <si>
    <t>齿轮(木工厂)</t>
  </si>
  <si>
    <t>木材</t>
  </si>
  <si>
    <t>铜块</t>
  </si>
  <si>
    <t>工具(木工厂)</t>
  </si>
  <si>
    <t>酒桶(木工厂)</t>
  </si>
  <si>
    <t>实木家具(木工厂)</t>
  </si>
  <si>
    <t>娱乐耗材</t>
  </si>
  <si>
    <t>酿酒厂</t>
  </si>
  <si>
    <t>果酒(酿酒厂)</t>
  </si>
  <si>
    <t>酒桶</t>
  </si>
  <si>
    <t>啤酒(蜂蜜)</t>
  </si>
  <si>
    <t>啤酒(谷物)</t>
  </si>
  <si>
    <t>小花盆种植</t>
  </si>
  <si>
    <t>皮革厂</t>
  </si>
  <si>
    <t>纸(皮革)</t>
  </si>
  <si>
    <t>皮革</t>
  </si>
  <si>
    <t>皮包(皮革厂)</t>
  </si>
  <si>
    <t>皮鞋(工具)</t>
  </si>
  <si>
    <t>工具</t>
  </si>
  <si>
    <t>皮鞋(树脂)</t>
  </si>
  <si>
    <t>染坊</t>
  </si>
  <si>
    <t>染料(花朵)</t>
  </si>
  <si>
    <t>染料(仙人掌花)</t>
  </si>
  <si>
    <t>熔炉</t>
  </si>
  <si>
    <t>玻璃(熔炉)</t>
  </si>
  <si>
    <t>沙子</t>
  </si>
  <si>
    <t>石灰粉</t>
  </si>
  <si>
    <t>金块(熔炉)</t>
  </si>
  <si>
    <t>金矿石</t>
  </si>
  <si>
    <t>沙子(熔炉)</t>
  </si>
  <si>
    <t>砂岩</t>
  </si>
  <si>
    <t>铁块(骨粉)</t>
  </si>
  <si>
    <t>铁矿石</t>
  </si>
  <si>
    <t>铁块(石灰粉)</t>
  </si>
  <si>
    <t>铜块(熔炉)</t>
  </si>
  <si>
    <t>铜矿石</t>
  </si>
  <si>
    <t>石工厂</t>
  </si>
  <si>
    <t>石材(石工厂)</t>
  </si>
  <si>
    <t>石头</t>
  </si>
  <si>
    <t>手工品加工厂</t>
  </si>
  <si>
    <t>纸(莎纸草)</t>
  </si>
  <si>
    <t>莎纸草</t>
  </si>
  <si>
    <t>口香糖(欢乐花)</t>
  </si>
  <si>
    <t>欢乐花粉末</t>
  </si>
  <si>
    <t>橡胶</t>
  </si>
  <si>
    <t>口香糖(树液)</t>
  </si>
  <si>
    <t>蜡烛(蜂蜡)</t>
  </si>
  <si>
    <t>蜂蜡</t>
  </si>
  <si>
    <t>蜡烛(树液)</t>
  </si>
  <si>
    <t>绳子</t>
  </si>
  <si>
    <t>铁匠铺</t>
  </si>
  <si>
    <t>金首饰(珊瑚)</t>
  </si>
  <si>
    <t>金块</t>
  </si>
  <si>
    <t>金首饰(宝石)</t>
  </si>
  <si>
    <t>宝石</t>
  </si>
  <si>
    <t>哑铃(铁块)</t>
  </si>
  <si>
    <t>哑铃(铜块)</t>
  </si>
  <si>
    <t>屠宰场</t>
  </si>
  <si>
    <t>骨头(屠宰桌)</t>
  </si>
  <si>
    <t>皮革(犰狳)</t>
  </si>
  <si>
    <t>犰狳</t>
  </si>
  <si>
    <t>皮革(兔子)</t>
  </si>
  <si>
    <t>烤肉(料理桌)</t>
  </si>
  <si>
    <t>面包房</t>
  </si>
  <si>
    <t>面包(面包房)</t>
  </si>
  <si>
    <t>粮粉</t>
  </si>
  <si>
    <t>养蚕所</t>
  </si>
  <si>
    <t>蚕(养殖)</t>
  </si>
  <si>
    <t>蚕(捕猎)</t>
  </si>
  <si>
    <t>蚕(水淹改造)</t>
  </si>
  <si>
    <t>蚕茧(养蚕所)</t>
  </si>
  <si>
    <t>意大利面(海鲜)</t>
  </si>
  <si>
    <t>寄居蟹</t>
  </si>
  <si>
    <t>蛋糕(料理桌)</t>
  </si>
  <si>
    <t>养蜂场</t>
  </si>
  <si>
    <t>蜂蜡(养蜂场)</t>
  </si>
  <si>
    <t>蜜蜂(养殖)</t>
  </si>
  <si>
    <t>兔子(养殖)</t>
  </si>
  <si>
    <t>兔子(水淹改造)</t>
  </si>
  <si>
    <t>意大利面(奶酪牛肉)</t>
  </si>
  <si>
    <t>芝士</t>
  </si>
  <si>
    <t>窑</t>
  </si>
  <si>
    <t>木炭(木炭)</t>
  </si>
  <si>
    <t>木炭(木头)</t>
  </si>
  <si>
    <t>陶瓷(泥土)</t>
  </si>
  <si>
    <t>陶瓷(粘土)</t>
  </si>
  <si>
    <t>黏土</t>
  </si>
  <si>
    <t>灯笼鱼(钓鱼台)</t>
  </si>
  <si>
    <t>发光体(野外采集)</t>
  </si>
  <si>
    <t>欢乐花(野外采集)</t>
  </si>
  <si>
    <t>寄居蟹(捕猎)</t>
  </si>
  <si>
    <t>金矿石(野外采集)</t>
  </si>
  <si>
    <t>荆棘(野外采集)</t>
  </si>
  <si>
    <t>大花盆</t>
  </si>
  <si>
    <t>荆棘(大花盆采集)</t>
  </si>
  <si>
    <t>木头(野外采集)</t>
  </si>
  <si>
    <t>木头(大花盆采集)</t>
  </si>
  <si>
    <t>泥土(野外采集)</t>
  </si>
  <si>
    <t>黏土(野外采集)</t>
  </si>
  <si>
    <t>青蛙(捕猎)</t>
  </si>
  <si>
    <t>青蛙(水淹改造)</t>
  </si>
  <si>
    <t>犰狳(捕猎)</t>
  </si>
  <si>
    <t>犰狳(水淹改造)</t>
  </si>
  <si>
    <t>砂岩(野外采集)</t>
  </si>
  <si>
    <t>莎纸草(野外采集)</t>
  </si>
  <si>
    <t>珊瑚(野外采集)</t>
  </si>
  <si>
    <t>石灰岩(野外采集)</t>
  </si>
  <si>
    <t>石头(野外采集)</t>
  </si>
  <si>
    <t>水(储水站采集)</t>
  </si>
  <si>
    <t>水晶(野外采集)</t>
  </si>
  <si>
    <t>水晶(大花盆采集)</t>
  </si>
  <si>
    <t>藤蔓(野外采集)</t>
  </si>
  <si>
    <t>藤蔓(大花盆采集)</t>
  </si>
  <si>
    <t>铁矿石(野外采集)</t>
  </si>
  <si>
    <t>铜矿石(野外采集)</t>
  </si>
  <si>
    <t>兔子(捕猎)</t>
  </si>
  <si>
    <t>蜗牛(捕猎)</t>
  </si>
  <si>
    <t>蜗牛(水淹改造)</t>
  </si>
  <si>
    <t>仙人掌花(野外采集)</t>
  </si>
  <si>
    <t>雪(野外采集)</t>
  </si>
  <si>
    <t>岩盐(野外采集)</t>
  </si>
  <si>
    <t>鱼(钓鱼台)</t>
  </si>
  <si>
    <t>诺克斯林(诺克斯林矿山)</t>
  </si>
  <si>
    <t>没药(野外)</t>
  </si>
  <si>
    <t>树液(野外)</t>
  </si>
  <si>
    <t>橡胶(野外)</t>
  </si>
  <si>
    <t>牛排(料理桌)</t>
  </si>
  <si>
    <t>印刷厂</t>
  </si>
  <si>
    <t>书(莎纸草)</t>
  </si>
  <si>
    <t>书(丝绸)</t>
  </si>
  <si>
    <t>丝绸</t>
  </si>
  <si>
    <t>书(纸)</t>
  </si>
  <si>
    <t>纸</t>
  </si>
  <si>
    <t>制药厂</t>
  </si>
  <si>
    <t>药品(布料)</t>
  </si>
  <si>
    <t>布料</t>
  </si>
  <si>
    <t>药品(仙人掌花)</t>
  </si>
  <si>
    <t>药品(叶子)</t>
  </si>
  <si>
    <t>蝙蝠药水(制药厂)</t>
  </si>
  <si>
    <t>蝙蝠体液</t>
  </si>
  <si>
    <t>再生灵药(青蛙)</t>
  </si>
  <si>
    <t>再生灵药(诺克斯林)</t>
  </si>
  <si>
    <t>诺克斯林</t>
  </si>
  <si>
    <t>制衣厂</t>
  </si>
  <si>
    <t>布衣(制衣厂)</t>
  </si>
  <si>
    <t>丝绸衣(制衣厂)</t>
  </si>
  <si>
    <t>珠宝首饰店</t>
  </si>
  <si>
    <t>宝石(珠宝首饰店)</t>
  </si>
  <si>
    <t>骨头(野外采集)</t>
  </si>
  <si>
    <t>仓库</t>
  </si>
  <si>
    <t>水(仓储)</t>
  </si>
  <si>
    <t>骨头(仓储)</t>
  </si>
  <si>
    <t>鱼(仓储)</t>
  </si>
  <si>
    <t>灯笼鱼(仓储)</t>
  </si>
  <si>
    <t>寄居蟹(仓储)</t>
  </si>
  <si>
    <t>酒桶(仓储)</t>
  </si>
  <si>
    <t>玻璃瓶(仓储)</t>
  </si>
  <si>
    <t>蚕茧(仓储)</t>
  </si>
  <si>
    <t>布料(仓储)</t>
  </si>
  <si>
    <t>丝绸(仓储)</t>
  </si>
  <si>
    <t>仙人掌花(仓储)</t>
  </si>
  <si>
    <t>莎纸草(仓储)</t>
  </si>
  <si>
    <t>石头(仓储)</t>
  </si>
  <si>
    <t>砂岩(仓储)</t>
  </si>
  <si>
    <t>岩盐(仓储)</t>
  </si>
  <si>
    <t>石灰岩(仓储)</t>
  </si>
  <si>
    <t>珊瑚(仓储)</t>
  </si>
  <si>
    <t>欢乐花(仓储)</t>
  </si>
  <si>
    <t>发光体(仓储)</t>
  </si>
  <si>
    <t>粮粉(仓储)</t>
  </si>
  <si>
    <t>牛奶(仓储)</t>
  </si>
  <si>
    <t>雪(仓储)</t>
  </si>
  <si>
    <t>诺克斯林(仓储)</t>
  </si>
  <si>
    <t>泥土(仓储)</t>
  </si>
  <si>
    <t>黏土(仓储)</t>
  </si>
  <si>
    <t>铜矿石(仓储)</t>
  </si>
  <si>
    <t>金矿石(仓储)</t>
  </si>
  <si>
    <t>铁矿石(仓储)</t>
  </si>
  <si>
    <t>沙子(仓储)</t>
  </si>
  <si>
    <t>铜块(仓储)</t>
  </si>
  <si>
    <t>金块(仓储)</t>
  </si>
  <si>
    <t>玻璃(仓储)</t>
  </si>
  <si>
    <t>蜂蜡(仓储)</t>
  </si>
  <si>
    <t>没药(仓储)</t>
  </si>
  <si>
    <t>欢乐花粉末(仓储)</t>
  </si>
  <si>
    <t>树液(仓储)</t>
  </si>
  <si>
    <t>骨粉(仓储)</t>
  </si>
  <si>
    <t>食盐(仓储)</t>
  </si>
  <si>
    <t>芝士(仓储)</t>
  </si>
  <si>
    <t>工具(仓储)</t>
  </si>
  <si>
    <t>宝石(仓储)</t>
  </si>
  <si>
    <t>橡胶(仓储)</t>
  </si>
  <si>
    <t>蝙蝠(仓储)</t>
  </si>
  <si>
    <t>蝙蝠体液(仓储)</t>
  </si>
  <si>
    <t>玻璃工艺品(仓储)</t>
  </si>
  <si>
    <t>蚕(仓储)</t>
  </si>
  <si>
    <t>肥皂(仓储)</t>
  </si>
  <si>
    <t>蜂蜜(仓储)</t>
  </si>
  <si>
    <t>谷物(仓储)</t>
  </si>
  <si>
    <t>花朵(仓储)</t>
  </si>
  <si>
    <t>化妆品(仓储)</t>
  </si>
  <si>
    <t>金首饰(仓储)</t>
  </si>
  <si>
    <t>荆棘(仓储)</t>
  </si>
  <si>
    <t>烤鱼(仓储)</t>
  </si>
  <si>
    <t>口香糖(仓储)</t>
  </si>
  <si>
    <t>蜡烛(仓储)</t>
  </si>
  <si>
    <t>莓果(仓储)</t>
  </si>
  <si>
    <t>蜜蜂(仓储)</t>
  </si>
  <si>
    <t>蘑菇(仓储)</t>
  </si>
  <si>
    <t>木材(仓储)</t>
  </si>
  <si>
    <t>木棍(仓储)</t>
  </si>
  <si>
    <t>木炭(仓储)</t>
  </si>
  <si>
    <t>木头(仓储)</t>
  </si>
  <si>
    <t>皮革(仓储)</t>
  </si>
  <si>
    <t>皮鞋(仓储)</t>
  </si>
  <si>
    <t>啤酒(仓储)</t>
  </si>
  <si>
    <t>青蛙(仓储)</t>
  </si>
  <si>
    <t>犰狳(仓储)</t>
  </si>
  <si>
    <t>染料(仓储)</t>
  </si>
  <si>
    <t>肉(仓储)</t>
  </si>
  <si>
    <t>绳子(仓储)</t>
  </si>
  <si>
    <t>石灰粉(仓储)</t>
  </si>
  <si>
    <t>书(仓储)</t>
  </si>
  <si>
    <t>水晶(仓储)</t>
  </si>
  <si>
    <t>陶瓷(仓储)</t>
  </si>
  <si>
    <t>藤蔓(仓储)</t>
  </si>
  <si>
    <t>铁块(仓储)</t>
  </si>
  <si>
    <t>兔子(仓储)</t>
  </si>
  <si>
    <t>蜗牛(仓储)</t>
  </si>
  <si>
    <t>香水(仓储)</t>
  </si>
  <si>
    <t>哑铃(仓储)</t>
  </si>
  <si>
    <t>药品(仓储)</t>
  </si>
  <si>
    <t>叶子(仓储)</t>
  </si>
  <si>
    <t>意大利面(仓储)</t>
  </si>
  <si>
    <t>油(仓储)</t>
  </si>
  <si>
    <t>再生灵药(仓储)</t>
  </si>
  <si>
    <t>纸(仓储)</t>
  </si>
  <si>
    <t>蜘蛛网(仓储)</t>
  </si>
  <si>
    <t>蜘蛛网(野外采集)</t>
  </si>
  <si>
    <t>设置项</t>
  </si>
  <si>
    <t>值</t>
  </si>
  <si>
    <t>城邦名称</t>
  </si>
  <si>
    <t>使用货币情况</t>
  </si>
  <si>
    <t>汇率</t>
  </si>
  <si>
    <t>索尔德姆</t>
  </si>
  <si>
    <t>本币</t>
  </si>
  <si>
    <t>人工本币转换比</t>
  </si>
  <si>
    <t>天空木园</t>
  </si>
  <si>
    <t>人工外币转换比</t>
  </si>
  <si>
    <t>弗蕾亚</t>
  </si>
  <si>
    <t>斯托基特</t>
  </si>
  <si>
    <t>毒牙城</t>
  </si>
  <si>
    <t>外币</t>
  </si>
  <si>
    <t>弗拉特斯塔</t>
  </si>
  <si>
    <t>约通哈默尔</t>
  </si>
  <si>
    <t>暗影堡</t>
  </si>
  <si>
    <t>天凝城</t>
  </si>
  <si>
    <t>可出售产品</t>
  </si>
  <si>
    <t>产品销售地</t>
  </si>
  <si>
    <t>使用货币</t>
  </si>
  <si>
    <t>每束数量</t>
  </si>
  <si>
    <t>每束标准价格(本币)</t>
  </si>
  <si>
    <t>每束实际价格(本币)</t>
  </si>
  <si>
    <t>每束标准价格(外币)</t>
  </si>
  <si>
    <t>每束实际价格(外币)</t>
  </si>
  <si>
    <t>每束生产人工成本</t>
  </si>
  <si>
    <t>每束生产经济成本</t>
  </si>
  <si>
    <t>每束实际利润</t>
  </si>
  <si>
    <t>每人工成本利润</t>
  </si>
  <si>
    <t>盐矿</t>
  </si>
  <si>
    <t>索引名</t>
  </si>
  <si>
    <t>物料</t>
  </si>
  <si>
    <t>类型</t>
  </si>
  <si>
    <t>来源国</t>
  </si>
  <si>
    <t>珊瑚石</t>
  </si>
  <si>
    <t>蝙蝠</t>
  </si>
  <si>
    <t>玻璃工艺品</t>
  </si>
  <si>
    <t>肥皂</t>
  </si>
  <si>
    <t>化妆品</t>
  </si>
  <si>
    <t>香水</t>
  </si>
  <si>
    <t>烤鱼</t>
  </si>
  <si>
    <t>烤蘑菇</t>
  </si>
  <si>
    <t>冰淇淋</t>
  </si>
  <si>
    <t>齿轮</t>
  </si>
  <si>
    <t>实木家具</t>
  </si>
  <si>
    <t>果酒</t>
  </si>
  <si>
    <t>啤酒</t>
  </si>
  <si>
    <t>皮包</t>
  </si>
  <si>
    <t>皮鞋</t>
  </si>
  <si>
    <t>铁块</t>
  </si>
  <si>
    <t>石材</t>
  </si>
  <si>
    <t>口香糖</t>
  </si>
  <si>
    <t>蜡烛</t>
  </si>
  <si>
    <t>金首饰</t>
  </si>
  <si>
    <t>哑铃</t>
  </si>
  <si>
    <t>烤肉</t>
  </si>
  <si>
    <t>面包</t>
  </si>
  <si>
    <t>蚕</t>
  </si>
  <si>
    <t>意大利面</t>
  </si>
  <si>
    <t>蛋糕</t>
  </si>
  <si>
    <t>蜜蜂</t>
  </si>
  <si>
    <t>陶瓷</t>
  </si>
  <si>
    <t>牛排</t>
  </si>
  <si>
    <t>书</t>
  </si>
  <si>
    <t>药品</t>
  </si>
  <si>
    <t>蝙蝠药水</t>
  </si>
  <si>
    <t>再生灵药</t>
  </si>
  <si>
    <t>布衣</t>
  </si>
  <si>
    <t>丝绸衣</t>
  </si>
  <si>
    <t>蜘蛛网</t>
  </si>
  <si>
    <t>黏板岩</t>
  </si>
  <si>
    <t>食物名称</t>
  </si>
  <si>
    <t>食物单个人工成本</t>
  </si>
  <si>
    <t>食物单个经济成本</t>
  </si>
  <si>
    <t>食物饱食度</t>
  </si>
  <si>
    <t>食物饱食度性价比</t>
  </si>
  <si>
    <t>食物效果</t>
  </si>
  <si>
    <t>食物使用阶级</t>
  </si>
  <si>
    <t>莓果(野外采集带园艺加成)</t>
  </si>
  <si>
    <t>莓果(大花盆种植带园艺加成)</t>
  </si>
  <si>
    <r>
      <rPr>
        <sz val="11"/>
        <color theme="1"/>
        <rFont val="等线"/>
        <charset val="134"/>
        <scheme val="minor"/>
      </rPr>
      <t>蘑菇(蘑菇农场种植</t>
    </r>
    <r>
      <rPr>
        <sz val="11"/>
        <color theme="1"/>
        <rFont val="等线"/>
        <charset val="134"/>
        <scheme val="minor"/>
      </rPr>
      <t>)</t>
    </r>
  </si>
  <si>
    <t>蘑菇(野外采集带园艺加成)</t>
  </si>
  <si>
    <t>蘑菇(小花盆种植带园艺加成)</t>
  </si>
  <si>
    <t>谷物(野外采集带园艺加成)</t>
  </si>
  <si>
    <t>谷物(小花盆种植带园艺加成)</t>
  </si>
  <si>
    <t>养殖</t>
  </si>
  <si>
    <t>水淹改造</t>
  </si>
  <si>
    <t>油木炭</t>
  </si>
  <si>
    <t>油食盐</t>
  </si>
  <si>
    <t>小花盆种植带园艺加成</t>
  </si>
  <si>
    <t>野外采集带园艺加成</t>
  </si>
  <si>
    <t>大花盆采集带园艺加成</t>
  </si>
  <si>
    <t>大花盆种植带园艺加成</t>
  </si>
  <si>
    <t>莓果农场种植</t>
  </si>
  <si>
    <t>树脂</t>
  </si>
  <si>
    <t>粘土</t>
  </si>
  <si>
    <t>海鲜</t>
  </si>
  <si>
    <t>奶酪牛肉</t>
  </si>
  <si>
    <t>粘液</t>
  </si>
  <si>
    <t>产物</t>
  </si>
  <si>
    <t>可选项1</t>
  </si>
  <si>
    <t>可选项2</t>
  </si>
  <si>
    <t>可选项3</t>
  </si>
  <si>
    <t>可选项4</t>
  </si>
  <si>
    <t>可选项5</t>
  </si>
  <si>
    <t>可选项6</t>
  </si>
  <si>
    <t>可选项7</t>
  </si>
  <si>
    <t>仓储</t>
  </si>
  <si>
    <t>储水站采集</t>
  </si>
  <si>
    <t>钓鱼台</t>
  </si>
  <si>
    <t>诺克斯林矿山</t>
  </si>
  <si>
    <t>名称</t>
  </si>
  <si>
    <t>类别</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</si>
</sst>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_);[Red]\(0\)"/>
  </numFmts>
  <fonts count="26">
    <font>
      <sz val="11"/>
      <color theme="1"/>
      <name val="等线"/>
      <charset val="134"/>
      <scheme val="minor"/>
    </font>
    <font>
      <sz val="11"/>
      <color theme="1"/>
      <name val="等线"/>
      <charset val="134"/>
      <scheme val="minor"/>
    </font>
    <font>
      <sz val="11"/>
      <color theme="0"/>
      <name val="等线"/>
      <charset val="134"/>
      <scheme val="minor"/>
    </font>
    <font>
      <b/>
      <sz val="11"/>
      <color theme="0"/>
      <name val="等线"/>
      <charset val="134"/>
      <scheme val="minor"/>
    </font>
    <font>
      <sz val="11"/>
      <color theme="1"/>
      <name val="微软雅黑"/>
      <charset val="134"/>
    </font>
    <font>
      <b/>
      <sz val="18"/>
      <color theme="3"/>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b/>
      <sz val="11"/>
      <color theme="3"/>
      <name val="等线"/>
      <charset val="134"/>
      <scheme val="minor"/>
    </font>
    <font>
      <b/>
      <sz val="11"/>
      <color rgb="FF3F3F3F"/>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b/>
      <sz val="15"/>
      <color theme="3"/>
      <name val="等线"/>
      <charset val="134"/>
      <scheme val="minor"/>
    </font>
    <font>
      <u/>
      <sz val="11"/>
      <color rgb="FF0000FF"/>
      <name val="等线"/>
      <charset val="0"/>
      <scheme val="minor"/>
    </font>
    <font>
      <u/>
      <sz val="11"/>
      <color rgb="FF800080"/>
      <name val="等线"/>
      <charset val="0"/>
      <scheme val="minor"/>
    </font>
    <font>
      <sz val="11"/>
      <color rgb="FF9C6500"/>
      <name val="等线"/>
      <charset val="0"/>
      <scheme val="minor"/>
    </font>
    <font>
      <i/>
      <sz val="11"/>
      <color rgb="FF7F7F7F"/>
      <name val="等线"/>
      <charset val="0"/>
      <scheme val="minor"/>
    </font>
    <font>
      <sz val="11"/>
      <color rgb="FFFF0000"/>
      <name val="等线"/>
      <charset val="0"/>
      <scheme val="minor"/>
    </font>
    <font>
      <sz val="11"/>
      <color rgb="FF006100"/>
      <name val="等线"/>
      <charset val="0"/>
      <scheme val="minor"/>
    </font>
    <font>
      <b/>
      <sz val="11"/>
      <color rgb="FFFA7D00"/>
      <name val="等线"/>
      <charset val="0"/>
      <scheme val="minor"/>
    </font>
    <font>
      <sz val="11"/>
      <color rgb="FFFA7D00"/>
      <name val="等线"/>
      <charset val="0"/>
      <scheme val="minor"/>
    </font>
    <font>
      <b/>
      <sz val="11"/>
      <color rgb="FFFFFFFF"/>
      <name val="等线"/>
      <charset val="0"/>
      <scheme val="minor"/>
    </font>
    <font>
      <sz val="9"/>
      <name val="宋体"/>
      <charset val="134"/>
    </font>
    <font>
      <b/>
      <sz val="9"/>
      <name val="宋体"/>
      <charset val="134"/>
    </font>
  </fonts>
  <fills count="39">
    <fill>
      <patternFill patternType="none"/>
    </fill>
    <fill>
      <patternFill patternType="gray125"/>
    </fill>
    <fill>
      <patternFill patternType="solid">
        <fgColor theme="4" tint="-0.249977111117893"/>
        <bgColor indexed="64"/>
      </patternFill>
    </fill>
    <fill>
      <patternFill patternType="solid">
        <fgColor theme="0" tint="-0.249977111117893"/>
        <bgColor indexed="64"/>
      </patternFill>
    </fill>
    <fill>
      <patternFill patternType="solid">
        <fgColor rgb="FF0070C0"/>
        <bgColor indexed="64"/>
      </patternFill>
    </fill>
    <fill>
      <patternFill patternType="solid">
        <fgColor rgb="FF92D050"/>
        <bgColor indexed="64"/>
      </patternFill>
    </fill>
    <fill>
      <patternFill patternType="solid">
        <fgColor theme="8" tint="0.399975585192419"/>
        <bgColor indexed="64"/>
      </patternFill>
    </fill>
    <fill>
      <patternFill patternType="solid">
        <fgColor theme="0" tint="-0.34998626667073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6" fillId="19" borderId="0" applyNumberFormat="0" applyBorder="0" applyAlignment="0" applyProtection="0">
      <alignment vertical="center"/>
    </xf>
    <xf numFmtId="0" fontId="11" fillId="20" borderId="9"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5" borderId="0" applyNumberFormat="0" applyBorder="0" applyAlignment="0" applyProtection="0">
      <alignment vertical="center"/>
    </xf>
    <xf numFmtId="0" fontId="8" fillId="12" borderId="0" applyNumberFormat="0" applyBorder="0" applyAlignment="0" applyProtection="0">
      <alignment vertical="center"/>
    </xf>
    <xf numFmtId="43" fontId="4" fillId="0" borderId="0" applyFont="0" applyFill="0" applyBorder="0" applyAlignment="0" applyProtection="0">
      <alignment vertical="center"/>
    </xf>
    <xf numFmtId="0" fontId="7" fillId="22"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23" borderId="12" applyNumberFormat="0" applyFont="0" applyAlignment="0" applyProtection="0">
      <alignment vertical="center"/>
    </xf>
    <xf numFmtId="0" fontId="7" fillId="27"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11" applyNumberFormat="0" applyFill="0" applyAlignment="0" applyProtection="0">
      <alignment vertical="center"/>
    </xf>
    <xf numFmtId="0" fontId="13" fillId="0" borderId="11" applyNumberFormat="0" applyFill="0" applyAlignment="0" applyProtection="0">
      <alignment vertical="center"/>
    </xf>
    <xf numFmtId="0" fontId="7" fillId="30" borderId="0" applyNumberFormat="0" applyBorder="0" applyAlignment="0" applyProtection="0">
      <alignment vertical="center"/>
    </xf>
    <xf numFmtId="0" fontId="9" fillId="0" borderId="13" applyNumberFormat="0" applyFill="0" applyAlignment="0" applyProtection="0">
      <alignment vertical="center"/>
    </xf>
    <xf numFmtId="0" fontId="7" fillId="34" borderId="0" applyNumberFormat="0" applyBorder="0" applyAlignment="0" applyProtection="0">
      <alignment vertical="center"/>
    </xf>
    <xf numFmtId="0" fontId="10" fillId="18" borderId="8" applyNumberFormat="0" applyAlignment="0" applyProtection="0">
      <alignment vertical="center"/>
    </xf>
    <xf numFmtId="0" fontId="21" fillId="18" borderId="9" applyNumberFormat="0" applyAlignment="0" applyProtection="0">
      <alignment vertical="center"/>
    </xf>
    <xf numFmtId="0" fontId="23" fillId="38" borderId="15" applyNumberFormat="0" applyAlignment="0" applyProtection="0">
      <alignment vertical="center"/>
    </xf>
    <xf numFmtId="0" fontId="6" fillId="26" borderId="0" applyNumberFormat="0" applyBorder="0" applyAlignment="0" applyProtection="0">
      <alignment vertical="center"/>
    </xf>
    <xf numFmtId="0" fontId="7" fillId="11" borderId="0" applyNumberFormat="0" applyBorder="0" applyAlignment="0" applyProtection="0">
      <alignment vertical="center"/>
    </xf>
    <xf numFmtId="0" fontId="22" fillId="0" borderId="14" applyNumberFormat="0" applyFill="0" applyAlignment="0" applyProtection="0">
      <alignment vertical="center"/>
    </xf>
    <xf numFmtId="0" fontId="12" fillId="0" borderId="10" applyNumberFormat="0" applyFill="0" applyAlignment="0" applyProtection="0">
      <alignment vertical="center"/>
    </xf>
    <xf numFmtId="0" fontId="20" fillId="33" borderId="0" applyNumberFormat="0" applyBorder="0" applyAlignment="0" applyProtection="0">
      <alignment vertical="center"/>
    </xf>
    <xf numFmtId="0" fontId="17" fillId="25" borderId="0" applyNumberFormat="0" applyBorder="0" applyAlignment="0" applyProtection="0">
      <alignment vertical="center"/>
    </xf>
    <xf numFmtId="0" fontId="6" fillId="37" borderId="0" applyNumberFormat="0" applyBorder="0" applyAlignment="0" applyProtection="0">
      <alignment vertical="center"/>
    </xf>
    <xf numFmtId="0" fontId="7" fillId="29"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7" fillId="36" borderId="0" applyNumberFormat="0" applyBorder="0" applyAlignment="0" applyProtection="0">
      <alignment vertical="center"/>
    </xf>
    <xf numFmtId="0" fontId="7" fillId="21" borderId="0" applyNumberFormat="0" applyBorder="0" applyAlignment="0" applyProtection="0">
      <alignment vertical="center"/>
    </xf>
    <xf numFmtId="0" fontId="6" fillId="31" borderId="0" applyNumberFormat="0" applyBorder="0" applyAlignment="0" applyProtection="0">
      <alignment vertical="center"/>
    </xf>
    <xf numFmtId="0" fontId="6" fillId="9" borderId="0" applyNumberFormat="0" applyBorder="0" applyAlignment="0" applyProtection="0">
      <alignment vertical="center"/>
    </xf>
    <xf numFmtId="0" fontId="7" fillId="17" borderId="0" applyNumberFormat="0" applyBorder="0" applyAlignment="0" applyProtection="0">
      <alignment vertical="center"/>
    </xf>
    <xf numFmtId="0" fontId="6" fillId="8" borderId="0" applyNumberFormat="0" applyBorder="0" applyAlignment="0" applyProtection="0">
      <alignment vertical="center"/>
    </xf>
    <xf numFmtId="0" fontId="7" fillId="28" borderId="0" applyNumberFormat="0" applyBorder="0" applyAlignment="0" applyProtection="0">
      <alignment vertical="center"/>
    </xf>
    <xf numFmtId="0" fontId="7" fillId="13" borderId="0" applyNumberFormat="0" applyBorder="0" applyAlignment="0" applyProtection="0">
      <alignment vertical="center"/>
    </xf>
    <xf numFmtId="0" fontId="6" fillId="16" borderId="0" applyNumberFormat="0" applyBorder="0" applyAlignment="0" applyProtection="0">
      <alignment vertical="center"/>
    </xf>
    <xf numFmtId="0" fontId="7" fillId="35" borderId="0" applyNumberFormat="0" applyBorder="0" applyAlignment="0" applyProtection="0">
      <alignment vertical="center"/>
    </xf>
  </cellStyleXfs>
  <cellXfs count="40">
    <xf numFmtId="0" fontId="0" fillId="0" borderId="0" xfId="0"/>
    <xf numFmtId="0" fontId="0" fillId="0" borderId="1" xfId="0" applyFont="1" applyFill="1" applyBorder="1" applyAlignment="1"/>
    <xf numFmtId="0" fontId="1" fillId="0" borderId="1" xfId="0" applyFont="1" applyFill="1" applyBorder="1" applyAlignment="1"/>
    <xf numFmtId="0" fontId="2" fillId="2" borderId="2" xfId="0" applyFont="1" applyFill="1" applyBorder="1"/>
    <xf numFmtId="0" fontId="2" fillId="2" borderId="2" xfId="0" applyFont="1" applyFill="1" applyBorder="1" applyAlignment="1"/>
    <xf numFmtId="0" fontId="2" fillId="2" borderId="3" xfId="0" applyFont="1" applyFill="1" applyBorder="1" applyAlignment="1"/>
    <xf numFmtId="0" fontId="0" fillId="0" borderId="1" xfId="0" applyBorder="1"/>
    <xf numFmtId="0" fontId="1" fillId="0" borderId="1" xfId="0" applyFont="1" applyBorder="1"/>
    <xf numFmtId="0" fontId="2" fillId="2" borderId="3" xfId="0" applyFont="1" applyFill="1" applyBorder="1"/>
    <xf numFmtId="0" fontId="0" fillId="0" borderId="1" xfId="0" applyBorder="1"/>
    <xf numFmtId="0" fontId="1" fillId="0" borderId="0" xfId="0" applyFont="1"/>
    <xf numFmtId="0" fontId="0" fillId="3" borderId="0" xfId="0" applyFill="1" applyAlignment="1">
      <alignment horizontal="center"/>
    </xf>
    <xf numFmtId="0" fontId="0" fillId="0" borderId="0" xfId="0" applyAlignment="1">
      <alignment horizontal="center"/>
    </xf>
    <xf numFmtId="0" fontId="2" fillId="4" borderId="0" xfId="0" applyFont="1" applyFill="1"/>
    <xf numFmtId="0" fontId="0" fillId="5" borderId="0" xfId="0" applyFill="1"/>
    <xf numFmtId="0" fontId="1" fillId="6" borderId="1" xfId="0" applyFont="1" applyFill="1" applyBorder="1"/>
    <xf numFmtId="0" fontId="0" fillId="0" borderId="1" xfId="0" applyBorder="1" applyAlignment="1">
      <alignment horizontal="center"/>
    </xf>
    <xf numFmtId="0" fontId="1" fillId="0" borderId="1" xfId="0" applyFont="1" applyFill="1" applyBorder="1"/>
    <xf numFmtId="0" fontId="0" fillId="0" borderId="1" xfId="0" applyNumberFormat="1" applyBorder="1"/>
    <xf numFmtId="0" fontId="0" fillId="0" borderId="1" xfId="0" applyNumberFormat="1" applyBorder="1"/>
    <xf numFmtId="0" fontId="1" fillId="3" borderId="0" xfId="0" applyFont="1" applyFill="1"/>
    <xf numFmtId="0" fontId="1" fillId="7" borderId="0" xfId="0" applyFont="1" applyFill="1"/>
    <xf numFmtId="0" fontId="2" fillId="2" borderId="1" xfId="0" applyFont="1" applyFill="1" applyBorder="1"/>
    <xf numFmtId="176" fontId="0" fillId="0" borderId="0" xfId="0" applyNumberFormat="1"/>
    <xf numFmtId="0" fontId="1" fillId="5" borderId="0" xfId="0" applyFont="1" applyFill="1"/>
    <xf numFmtId="176" fontId="0" fillId="0" borderId="1" xfId="0" applyNumberFormat="1" applyBorder="1"/>
    <xf numFmtId="49" fontId="0" fillId="0" borderId="0" xfId="0" applyNumberFormat="1"/>
    <xf numFmtId="0" fontId="3" fillId="2" borderId="1" xfId="0" applyFont="1" applyFill="1" applyBorder="1"/>
    <xf numFmtId="49" fontId="1" fillId="0" borderId="1" xfId="0" applyNumberFormat="1" applyFont="1" applyBorder="1"/>
    <xf numFmtId="49" fontId="1" fillId="0" borderId="4" xfId="0" applyNumberFormat="1" applyFont="1" applyBorder="1"/>
    <xf numFmtId="49" fontId="1" fillId="0" borderId="5" xfId="0" applyNumberFormat="1" applyFont="1" applyBorder="1"/>
    <xf numFmtId="0" fontId="3" fillId="2" borderId="1" xfId="0" applyFont="1" applyFill="1" applyBorder="1" applyAlignment="1">
      <alignment horizontal="left" vertical="center"/>
    </xf>
    <xf numFmtId="49" fontId="1" fillId="0" borderId="1" xfId="0" applyNumberFormat="1" applyFont="1" applyBorder="1" applyAlignment="1">
      <alignment horizontal="left" vertical="center" wrapText="1"/>
    </xf>
    <xf numFmtId="49" fontId="0" fillId="0" borderId="1" xfId="0" applyNumberFormat="1" applyBorder="1" applyAlignment="1">
      <alignment horizontal="left" vertical="center"/>
    </xf>
    <xf numFmtId="0" fontId="3" fillId="2" borderId="2" xfId="0" applyFont="1" applyFill="1" applyBorder="1" applyAlignment="1">
      <alignment horizontal="left" vertical="center"/>
    </xf>
    <xf numFmtId="49" fontId="1" fillId="0" borderId="6" xfId="0" applyNumberFormat="1" applyFont="1" applyBorder="1" applyAlignment="1">
      <alignment horizontal="left" vertical="center" wrapText="1"/>
    </xf>
    <xf numFmtId="49" fontId="1" fillId="0" borderId="7" xfId="0" applyNumberFormat="1" applyFont="1" applyBorder="1" applyAlignment="1">
      <alignment horizontal="left" vertical="center" wrapText="1"/>
    </xf>
    <xf numFmtId="0" fontId="3" fillId="2" borderId="1" xfId="0" applyFont="1" applyFill="1" applyBorder="1" applyAlignment="1">
      <alignment vertical="center"/>
    </xf>
    <xf numFmtId="49" fontId="1" fillId="0" borderId="1" xfId="0" applyNumberFormat="1" applyFont="1" applyBorder="1" applyAlignment="1">
      <alignment wrapText="1"/>
    </xf>
    <xf numFmtId="49" fontId="0" fillId="0" borderId="1" xfId="0" applyNumberForma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colors>
    <mruColors>
      <color rgb="00FF6D6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D16" sqref="D16"/>
    </sheetView>
  </sheetViews>
  <sheetFormatPr defaultColWidth="9" defaultRowHeight="13.85" outlineLevelCol="2"/>
  <cols>
    <col min="1" max="1" width="16.2477876106195" customWidth="1"/>
    <col min="2" max="2" width="35.0796460176991" style="26" customWidth="1"/>
    <col min="3" max="3" width="12.9115044247788" customWidth="1"/>
  </cols>
  <sheetData>
    <row r="1" ht="13.9" spans="1:3">
      <c r="A1" s="27" t="s">
        <v>0</v>
      </c>
      <c r="B1" s="28" t="s">
        <v>1</v>
      </c>
      <c r="C1" s="28"/>
    </row>
    <row r="2" spans="1:3">
      <c r="A2" s="27" t="s">
        <v>2</v>
      </c>
      <c r="B2" s="29" t="s">
        <v>3</v>
      </c>
      <c r="C2" s="30"/>
    </row>
    <row r="3" ht="13.9" spans="1:3">
      <c r="A3" s="27" t="s">
        <v>4</v>
      </c>
      <c r="B3" s="28" t="s">
        <v>5</v>
      </c>
      <c r="C3" s="28"/>
    </row>
    <row r="4" spans="1:3">
      <c r="A4" s="31" t="s">
        <v>6</v>
      </c>
      <c r="B4" s="32" t="s">
        <v>7</v>
      </c>
      <c r="C4" s="33"/>
    </row>
    <row r="5" spans="1:3">
      <c r="A5" s="31"/>
      <c r="B5" s="33"/>
      <c r="C5" s="33"/>
    </row>
    <row r="6" spans="1:3">
      <c r="A6" s="31"/>
      <c r="B6" s="33"/>
      <c r="C6" s="33"/>
    </row>
    <row r="7" spans="1:3">
      <c r="A7" s="31"/>
      <c r="B7" s="33"/>
      <c r="C7" s="33"/>
    </row>
    <row r="8" spans="1:3">
      <c r="A8" s="31"/>
      <c r="B8" s="33"/>
      <c r="C8" s="33"/>
    </row>
    <row r="9" ht="60.5" customHeight="1" spans="1:3">
      <c r="A9" s="34" t="s">
        <v>8</v>
      </c>
      <c r="B9" s="35" t="s">
        <v>9</v>
      </c>
      <c r="C9" s="36"/>
    </row>
    <row r="10" spans="1:3">
      <c r="A10" s="37" t="s">
        <v>10</v>
      </c>
      <c r="B10" s="38" t="s">
        <v>11</v>
      </c>
      <c r="C10" s="39"/>
    </row>
    <row r="11" spans="1:3">
      <c r="A11" s="37"/>
      <c r="B11" s="39"/>
      <c r="C11" s="39"/>
    </row>
    <row r="12" spans="1:3">
      <c r="A12" s="37"/>
      <c r="B12" s="39"/>
      <c r="C12" s="39"/>
    </row>
    <row r="13" spans="1:3">
      <c r="A13" s="37"/>
      <c r="B13" s="39"/>
      <c r="C13" s="39"/>
    </row>
  </sheetData>
  <mergeCells count="8">
    <mergeCell ref="B1:C1"/>
    <mergeCell ref="B2:C2"/>
    <mergeCell ref="B3:C3"/>
    <mergeCell ref="B9:C9"/>
    <mergeCell ref="A4:A8"/>
    <mergeCell ref="A10:A13"/>
    <mergeCell ref="B4:C8"/>
    <mergeCell ref="B10:C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50"/>
  <sheetViews>
    <sheetView workbookViewId="0">
      <pane ySplit="1" topLeftCell="A222" activePane="bottomLeft" state="frozen"/>
      <selection/>
      <selection pane="bottomLeft" activeCell="F259" sqref="F259"/>
    </sheetView>
  </sheetViews>
  <sheetFormatPr defaultColWidth="9" defaultRowHeight="13.85"/>
  <cols>
    <col min="1" max="1" width="9" style="12" customWidth="1"/>
    <col min="2" max="2" width="10.5840707964602" customWidth="1"/>
    <col min="3" max="3" width="12.3362831858407" customWidth="1"/>
    <col min="4" max="4" width="27.6017699115044" customWidth="1"/>
    <col min="5" max="5" width="10.5840707964602" customWidth="1"/>
    <col min="6" max="7" width="14.4159292035398" customWidth="1"/>
    <col min="8" max="9" width="12.5044247787611" style="23" customWidth="1"/>
    <col min="10" max="11" width="14.4159292035398" style="23" customWidth="1"/>
    <col min="12" max="12" width="11.5840707964602" customWidth="1"/>
    <col min="13" max="13" width="10.5840707964602" customWidth="1"/>
    <col min="14" max="14" width="6.91150442477876" customWidth="1"/>
    <col min="15" max="16" width="14.4159292035398" customWidth="1"/>
    <col min="17" max="17" width="8.50442477876106" customWidth="1"/>
    <col min="18" max="18" width="10.5840707964602" customWidth="1"/>
    <col min="19" max="19" width="6.91150442477876" customWidth="1"/>
    <col min="20" max="21" width="14.4159292035398" customWidth="1"/>
    <col min="22" max="22" width="7.91150442477876" customWidth="1"/>
    <col min="23" max="23" width="10.5840707964602" customWidth="1"/>
    <col min="24" max="24" width="6.91150442477876" customWidth="1"/>
    <col min="25" max="26" width="14.4159292035398" customWidth="1"/>
  </cols>
  <sheetData>
    <row r="1" spans="1:26">
      <c r="A1" s="11" t="s">
        <v>12</v>
      </c>
      <c r="B1" s="14" t="s">
        <v>13</v>
      </c>
      <c r="C1" s="14" t="s">
        <v>14</v>
      </c>
      <c r="D1" s="14" t="s">
        <v>15</v>
      </c>
      <c r="E1" s="14" t="s">
        <v>16</v>
      </c>
      <c r="F1" s="14" t="s">
        <v>17</v>
      </c>
      <c r="G1" s="24" t="s">
        <v>18</v>
      </c>
      <c r="H1" s="13" t="s">
        <v>19</v>
      </c>
      <c r="I1" s="13" t="s">
        <v>20</v>
      </c>
      <c r="J1" s="13" t="s">
        <v>21</v>
      </c>
      <c r="K1" s="13" t="s">
        <v>22</v>
      </c>
      <c r="L1" s="14" t="s">
        <v>23</v>
      </c>
      <c r="M1" s="24" t="s">
        <v>24</v>
      </c>
      <c r="N1" s="14" t="s">
        <v>25</v>
      </c>
      <c r="O1" s="13" t="s">
        <v>26</v>
      </c>
      <c r="P1" s="13" t="s">
        <v>27</v>
      </c>
      <c r="Q1" s="14" t="s">
        <v>28</v>
      </c>
      <c r="R1" s="14" t="s">
        <v>24</v>
      </c>
      <c r="S1" s="14" t="s">
        <v>25</v>
      </c>
      <c r="T1" s="13" t="s">
        <v>26</v>
      </c>
      <c r="U1" s="13" t="s">
        <v>27</v>
      </c>
      <c r="V1" s="14" t="s">
        <v>29</v>
      </c>
      <c r="W1" s="14" t="s">
        <v>24</v>
      </c>
      <c r="X1" s="14" t="s">
        <v>25</v>
      </c>
      <c r="Y1" s="13" t="s">
        <v>26</v>
      </c>
      <c r="Z1" s="13" t="s">
        <v>27</v>
      </c>
    </row>
    <row r="2" spans="1:26">
      <c r="A2" s="16">
        <f t="shared" ref="A2:A54" si="0">ROW()-1</f>
        <v>1</v>
      </c>
      <c r="B2" s="6" t="s">
        <v>30</v>
      </c>
      <c r="C2" s="7" t="s">
        <v>31</v>
      </c>
      <c r="D2" s="6" t="s">
        <v>32</v>
      </c>
      <c r="E2" s="6">
        <v>2</v>
      </c>
      <c r="F2" s="6">
        <v>1800</v>
      </c>
      <c r="G2" s="6">
        <v>0</v>
      </c>
      <c r="H2" s="25">
        <f t="shared" ref="H2:H54" si="1">F2+O2+T2+Y2</f>
        <v>1800</v>
      </c>
      <c r="I2" s="25">
        <f>IF(C2="贸易",G2,P2+U2+Z2)</f>
        <v>0</v>
      </c>
      <c r="J2" s="25">
        <f t="shared" ref="J2:J54" si="2">H2/E2</f>
        <v>900</v>
      </c>
      <c r="K2" s="25">
        <f t="shared" ref="K2:K54" si="3">I2/E2</f>
        <v>0</v>
      </c>
      <c r="L2" s="6" t="s">
        <v>33</v>
      </c>
      <c r="M2" s="6" t="s">
        <v>34</v>
      </c>
      <c r="N2" s="6">
        <v>2</v>
      </c>
      <c r="O2" s="6">
        <f t="shared" ref="O2:O33" si="4">VLOOKUP(IF(M2="无",L2,L2&amp;"("&amp;M2&amp;")"),D:J,7,0)*N2</f>
        <v>0</v>
      </c>
      <c r="P2" s="6">
        <f t="shared" ref="P2:P33" si="5">VLOOKUP(IF(M2="无",L2,L2&amp;"("&amp;M2&amp;")"),D:K,8,0)*N2</f>
        <v>0</v>
      </c>
      <c r="Q2" s="6" t="s">
        <v>35</v>
      </c>
      <c r="R2" s="6" t="s">
        <v>35</v>
      </c>
      <c r="S2" s="6">
        <v>0</v>
      </c>
      <c r="T2" s="6">
        <f t="shared" ref="T2:T33" si="6">VLOOKUP(IF(R2="无",Q2,Q2&amp;"("&amp;R2&amp;")"),D:J,7,0)*S2</f>
        <v>0</v>
      </c>
      <c r="U2" s="6">
        <f t="shared" ref="U2:U33" si="7">VLOOKUP(IF(R2="无",Q2,Q2&amp;"("&amp;R2&amp;")"),D:K,8,0)*S2</f>
        <v>0</v>
      </c>
      <c r="V2" s="6" t="s">
        <v>35</v>
      </c>
      <c r="W2" s="6" t="s">
        <v>35</v>
      </c>
      <c r="X2" s="6">
        <v>0</v>
      </c>
      <c r="Y2" s="6">
        <f t="shared" ref="Y2:Y33" si="8">VLOOKUP(IF(W2="无",V2,V2&amp;"("&amp;W2&amp;")"),D:J,7,0)*X2</f>
        <v>0</v>
      </c>
      <c r="Z2" s="6">
        <f t="shared" ref="Z2:Z33" si="9">VLOOKUP(IF(W2="无",V2,V2&amp;"("&amp;W2&amp;")"),D:K,8,0)*X2</f>
        <v>0</v>
      </c>
    </row>
    <row r="3" spans="1:26">
      <c r="A3" s="16">
        <f t="shared" si="0"/>
        <v>2</v>
      </c>
      <c r="B3" s="6" t="s">
        <v>30</v>
      </c>
      <c r="C3" s="7" t="s">
        <v>36</v>
      </c>
      <c r="D3" s="6" t="s">
        <v>37</v>
      </c>
      <c r="E3" s="6">
        <v>8</v>
      </c>
      <c r="F3" s="6">
        <v>1800</v>
      </c>
      <c r="G3" s="6">
        <v>0</v>
      </c>
      <c r="H3" s="25">
        <f t="shared" si="1"/>
        <v>2180</v>
      </c>
      <c r="I3" s="25">
        <f>IF(C3="贸易",G3,P3+U3+Z3)</f>
        <v>0</v>
      </c>
      <c r="J3" s="25">
        <f t="shared" si="2"/>
        <v>272.5</v>
      </c>
      <c r="K3" s="25">
        <f t="shared" si="3"/>
        <v>0</v>
      </c>
      <c r="L3" s="6" t="s">
        <v>38</v>
      </c>
      <c r="M3" s="6" t="s">
        <v>39</v>
      </c>
      <c r="N3" s="6">
        <v>2</v>
      </c>
      <c r="O3" s="6">
        <f t="shared" si="4"/>
        <v>380</v>
      </c>
      <c r="P3" s="6">
        <f t="shared" si="5"/>
        <v>0</v>
      </c>
      <c r="Q3" s="6" t="s">
        <v>40</v>
      </c>
      <c r="R3" s="6" t="s">
        <v>41</v>
      </c>
      <c r="S3" s="6">
        <v>2</v>
      </c>
      <c r="T3" s="6">
        <f t="shared" si="6"/>
        <v>0</v>
      </c>
      <c r="U3" s="6">
        <f t="shared" si="7"/>
        <v>0</v>
      </c>
      <c r="V3" s="6" t="s">
        <v>35</v>
      </c>
      <c r="W3" s="6" t="s">
        <v>35</v>
      </c>
      <c r="X3" s="6">
        <v>0</v>
      </c>
      <c r="Y3" s="6">
        <f t="shared" si="8"/>
        <v>0</v>
      </c>
      <c r="Z3" s="6">
        <f t="shared" si="9"/>
        <v>0</v>
      </c>
    </row>
    <row r="4" spans="1:26">
      <c r="A4" s="16">
        <f t="shared" si="0"/>
        <v>3</v>
      </c>
      <c r="B4" s="6" t="s">
        <v>30</v>
      </c>
      <c r="C4" s="7" t="s">
        <v>42</v>
      </c>
      <c r="D4" s="7" t="s">
        <v>43</v>
      </c>
      <c r="E4" s="6">
        <v>1</v>
      </c>
      <c r="F4" s="6">
        <v>0</v>
      </c>
      <c r="G4" s="6">
        <v>0</v>
      </c>
      <c r="H4" s="25">
        <f t="shared" ref="H4:H5" si="10">F4+O4+T4+Y4</f>
        <v>0</v>
      </c>
      <c r="I4" s="25">
        <f t="shared" ref="I4:I5" si="11">IF(C4="贸易",G4,P4+U4+Z4)</f>
        <v>0</v>
      </c>
      <c r="J4" s="25">
        <f t="shared" ref="J4:J5" si="12">H4/E4</f>
        <v>0</v>
      </c>
      <c r="K4" s="25">
        <f t="shared" ref="K4:K5" si="13">I4/E4</f>
        <v>0</v>
      </c>
      <c r="L4" s="6" t="s">
        <v>35</v>
      </c>
      <c r="M4" s="6" t="s">
        <v>35</v>
      </c>
      <c r="N4" s="6">
        <v>0</v>
      </c>
      <c r="O4" s="6">
        <f t="shared" si="4"/>
        <v>0</v>
      </c>
      <c r="P4" s="6">
        <f t="shared" si="5"/>
        <v>0</v>
      </c>
      <c r="Q4" s="6" t="s">
        <v>35</v>
      </c>
      <c r="R4" s="6" t="s">
        <v>35</v>
      </c>
      <c r="S4" s="6">
        <v>0</v>
      </c>
      <c r="T4" s="6">
        <f t="shared" si="6"/>
        <v>0</v>
      </c>
      <c r="U4" s="6">
        <f t="shared" si="7"/>
        <v>0</v>
      </c>
      <c r="V4" s="6" t="s">
        <v>35</v>
      </c>
      <c r="W4" s="6" t="s">
        <v>35</v>
      </c>
      <c r="X4" s="6">
        <v>0</v>
      </c>
      <c r="Y4" s="6">
        <f t="shared" si="8"/>
        <v>0</v>
      </c>
      <c r="Z4" s="6">
        <f t="shared" si="9"/>
        <v>0</v>
      </c>
    </row>
    <row r="5" spans="1:26">
      <c r="A5" s="16">
        <f t="shared" si="0"/>
        <v>4</v>
      </c>
      <c r="B5" s="6" t="s">
        <v>30</v>
      </c>
      <c r="C5" s="7" t="s">
        <v>42</v>
      </c>
      <c r="D5" s="7" t="s">
        <v>44</v>
      </c>
      <c r="E5" s="6">
        <v>1</v>
      </c>
      <c r="F5" s="6">
        <v>0</v>
      </c>
      <c r="G5" s="6">
        <v>0</v>
      </c>
      <c r="H5" s="25">
        <f t="shared" si="10"/>
        <v>0</v>
      </c>
      <c r="I5" s="25">
        <f t="shared" si="11"/>
        <v>0</v>
      </c>
      <c r="J5" s="25">
        <f t="shared" si="12"/>
        <v>0</v>
      </c>
      <c r="K5" s="25">
        <f t="shared" si="13"/>
        <v>0</v>
      </c>
      <c r="L5" s="6" t="s">
        <v>35</v>
      </c>
      <c r="M5" s="6" t="s">
        <v>35</v>
      </c>
      <c r="N5" s="6">
        <v>0</v>
      </c>
      <c r="O5" s="6">
        <f t="shared" si="4"/>
        <v>0</v>
      </c>
      <c r="P5" s="6">
        <f t="shared" si="5"/>
        <v>0</v>
      </c>
      <c r="Q5" s="6" t="s">
        <v>35</v>
      </c>
      <c r="R5" s="6" t="s">
        <v>35</v>
      </c>
      <c r="S5" s="6">
        <v>0</v>
      </c>
      <c r="T5" s="6">
        <f t="shared" si="6"/>
        <v>0</v>
      </c>
      <c r="U5" s="6">
        <f t="shared" si="7"/>
        <v>0</v>
      </c>
      <c r="V5" s="6" t="s">
        <v>35</v>
      </c>
      <c r="W5" s="6" t="s">
        <v>35</v>
      </c>
      <c r="X5" s="6">
        <v>0</v>
      </c>
      <c r="Y5" s="6">
        <f t="shared" si="8"/>
        <v>0</v>
      </c>
      <c r="Z5" s="6">
        <f t="shared" si="9"/>
        <v>0</v>
      </c>
    </row>
    <row r="6" spans="1:26">
      <c r="A6" s="16">
        <f t="shared" si="0"/>
        <v>5</v>
      </c>
      <c r="B6" s="6" t="s">
        <v>30</v>
      </c>
      <c r="C6" s="6" t="s">
        <v>36</v>
      </c>
      <c r="D6" s="6" t="s">
        <v>45</v>
      </c>
      <c r="E6" s="6">
        <v>2</v>
      </c>
      <c r="F6" s="6">
        <v>450</v>
      </c>
      <c r="G6" s="6">
        <v>0</v>
      </c>
      <c r="H6" s="25">
        <f t="shared" si="1"/>
        <v>450</v>
      </c>
      <c r="I6" s="25">
        <f>IF(C6="贸易",G6,P6+U6+Z6)</f>
        <v>0</v>
      </c>
      <c r="J6" s="25">
        <f t="shared" si="2"/>
        <v>225</v>
      </c>
      <c r="K6" s="25">
        <f t="shared" si="3"/>
        <v>0</v>
      </c>
      <c r="L6" s="6" t="s">
        <v>40</v>
      </c>
      <c r="M6" s="6" t="s">
        <v>41</v>
      </c>
      <c r="N6" s="6">
        <v>1</v>
      </c>
      <c r="O6" s="6">
        <f t="shared" si="4"/>
        <v>0</v>
      </c>
      <c r="P6" s="6">
        <f t="shared" si="5"/>
        <v>0</v>
      </c>
      <c r="Q6" s="6" t="s">
        <v>35</v>
      </c>
      <c r="R6" s="6" t="s">
        <v>35</v>
      </c>
      <c r="S6" s="6">
        <v>0</v>
      </c>
      <c r="T6" s="6">
        <f t="shared" si="6"/>
        <v>0</v>
      </c>
      <c r="U6" s="6">
        <f t="shared" si="7"/>
        <v>0</v>
      </c>
      <c r="V6" s="6" t="s">
        <v>35</v>
      </c>
      <c r="W6" s="6" t="s">
        <v>35</v>
      </c>
      <c r="X6" s="6">
        <v>0</v>
      </c>
      <c r="Y6" s="6">
        <f t="shared" si="8"/>
        <v>0</v>
      </c>
      <c r="Z6" s="6">
        <f t="shared" si="9"/>
        <v>0</v>
      </c>
    </row>
    <row r="7" spans="1:26">
      <c r="A7" s="16">
        <f t="shared" si="0"/>
        <v>6</v>
      </c>
      <c r="B7" s="6" t="s">
        <v>30</v>
      </c>
      <c r="C7" s="6" t="s">
        <v>36</v>
      </c>
      <c r="D7" s="6" t="s">
        <v>46</v>
      </c>
      <c r="E7" s="6">
        <v>2</v>
      </c>
      <c r="F7" s="6">
        <v>450</v>
      </c>
      <c r="G7" s="6">
        <v>0</v>
      </c>
      <c r="H7" s="25">
        <f t="shared" si="1"/>
        <v>640</v>
      </c>
      <c r="I7" s="25">
        <f>IF(C7="贸易",G7,P7+U7+Z7)</f>
        <v>0</v>
      </c>
      <c r="J7" s="25">
        <f t="shared" si="2"/>
        <v>320</v>
      </c>
      <c r="K7" s="25">
        <f t="shared" si="3"/>
        <v>0</v>
      </c>
      <c r="L7" s="6" t="s">
        <v>38</v>
      </c>
      <c r="M7" s="6" t="s">
        <v>39</v>
      </c>
      <c r="N7" s="6">
        <v>1</v>
      </c>
      <c r="O7" s="6">
        <f t="shared" si="4"/>
        <v>190</v>
      </c>
      <c r="P7" s="6">
        <f t="shared" si="5"/>
        <v>0</v>
      </c>
      <c r="Q7" s="6" t="s">
        <v>35</v>
      </c>
      <c r="R7" s="6" t="s">
        <v>35</v>
      </c>
      <c r="S7" s="6">
        <v>0</v>
      </c>
      <c r="T7" s="6">
        <f t="shared" si="6"/>
        <v>0</v>
      </c>
      <c r="U7" s="6">
        <f t="shared" si="7"/>
        <v>0</v>
      </c>
      <c r="V7" s="6" t="s">
        <v>35</v>
      </c>
      <c r="W7" s="6" t="s">
        <v>35</v>
      </c>
      <c r="X7" s="6">
        <v>0</v>
      </c>
      <c r="Y7" s="6">
        <f t="shared" si="8"/>
        <v>0</v>
      </c>
      <c r="Z7" s="6">
        <f t="shared" si="9"/>
        <v>0</v>
      </c>
    </row>
    <row r="8" spans="1:26">
      <c r="A8" s="16">
        <f t="shared" si="0"/>
        <v>7</v>
      </c>
      <c r="B8" s="6" t="s">
        <v>30</v>
      </c>
      <c r="C8" s="6" t="s">
        <v>47</v>
      </c>
      <c r="D8" s="6" t="s">
        <v>48</v>
      </c>
      <c r="E8" s="6">
        <v>2</v>
      </c>
      <c r="F8" s="6">
        <v>1100</v>
      </c>
      <c r="G8" s="6">
        <v>0</v>
      </c>
      <c r="H8" s="25">
        <f t="shared" si="1"/>
        <v>2168.75</v>
      </c>
      <c r="I8" s="25">
        <f>IF(C8="贸易",G8,P8+U8+Z8)</f>
        <v>0</v>
      </c>
      <c r="J8" s="25">
        <f t="shared" si="2"/>
        <v>1084.375</v>
      </c>
      <c r="K8" s="25">
        <f t="shared" si="3"/>
        <v>0</v>
      </c>
      <c r="L8" s="6" t="s">
        <v>49</v>
      </c>
      <c r="M8" s="6" t="str">
        <f>VLOOKUP(L8,生产选项!B:D,3,0)</f>
        <v>熔炉</v>
      </c>
      <c r="N8" s="6">
        <v>2</v>
      </c>
      <c r="O8" s="6">
        <f t="shared" si="4"/>
        <v>1068.75</v>
      </c>
      <c r="P8" s="6">
        <f t="shared" si="5"/>
        <v>0</v>
      </c>
      <c r="Q8" s="6" t="s">
        <v>35</v>
      </c>
      <c r="R8" s="6" t="s">
        <v>35</v>
      </c>
      <c r="S8" s="6">
        <v>0</v>
      </c>
      <c r="T8" s="6">
        <f t="shared" si="6"/>
        <v>0</v>
      </c>
      <c r="U8" s="6">
        <f t="shared" si="7"/>
        <v>0</v>
      </c>
      <c r="V8" s="6" t="s">
        <v>35</v>
      </c>
      <c r="W8" s="6" t="s">
        <v>35</v>
      </c>
      <c r="X8" s="6">
        <v>0</v>
      </c>
      <c r="Y8" s="6">
        <f t="shared" si="8"/>
        <v>0</v>
      </c>
      <c r="Z8" s="6">
        <f t="shared" si="9"/>
        <v>0</v>
      </c>
    </row>
    <row r="9" spans="1:26">
      <c r="A9" s="16">
        <f t="shared" si="0"/>
        <v>8</v>
      </c>
      <c r="B9" s="6" t="s">
        <v>30</v>
      </c>
      <c r="C9" s="6" t="s">
        <v>47</v>
      </c>
      <c r="D9" s="6" t="s">
        <v>50</v>
      </c>
      <c r="E9" s="6">
        <v>2</v>
      </c>
      <c r="F9" s="6">
        <v>1400</v>
      </c>
      <c r="G9" s="6">
        <v>0</v>
      </c>
      <c r="H9" s="25">
        <f t="shared" si="1"/>
        <v>1400</v>
      </c>
      <c r="I9" s="25">
        <f>IF(C9="贸易",G9,P9+U9+Z9)</f>
        <v>0</v>
      </c>
      <c r="J9" s="25">
        <f t="shared" si="2"/>
        <v>700</v>
      </c>
      <c r="K9" s="25">
        <f t="shared" si="3"/>
        <v>0</v>
      </c>
      <c r="L9" s="6" t="s">
        <v>51</v>
      </c>
      <c r="M9" s="6" t="s">
        <v>52</v>
      </c>
      <c r="N9" s="6">
        <v>2</v>
      </c>
      <c r="O9" s="6">
        <f t="shared" si="4"/>
        <v>0</v>
      </c>
      <c r="P9" s="6">
        <f t="shared" si="5"/>
        <v>0</v>
      </c>
      <c r="Q9" s="6" t="s">
        <v>35</v>
      </c>
      <c r="R9" s="6" t="s">
        <v>35</v>
      </c>
      <c r="S9" s="6">
        <v>0</v>
      </c>
      <c r="T9" s="6">
        <f t="shared" si="6"/>
        <v>0</v>
      </c>
      <c r="U9" s="6">
        <f t="shared" si="7"/>
        <v>0</v>
      </c>
      <c r="V9" s="6" t="s">
        <v>35</v>
      </c>
      <c r="W9" s="6" t="s">
        <v>35</v>
      </c>
      <c r="X9" s="6">
        <v>0</v>
      </c>
      <c r="Y9" s="6">
        <f t="shared" si="8"/>
        <v>0</v>
      </c>
      <c r="Z9" s="6">
        <f t="shared" si="9"/>
        <v>0</v>
      </c>
    </row>
    <row r="10" spans="1:26">
      <c r="A10" s="16">
        <f t="shared" si="0"/>
        <v>9</v>
      </c>
      <c r="B10" s="6" t="s">
        <v>30</v>
      </c>
      <c r="C10" s="6" t="s">
        <v>47</v>
      </c>
      <c r="D10" s="6" t="s">
        <v>53</v>
      </c>
      <c r="E10" s="6">
        <v>4</v>
      </c>
      <c r="F10" s="6">
        <v>700</v>
      </c>
      <c r="G10" s="6">
        <v>0</v>
      </c>
      <c r="H10" s="25">
        <f t="shared" si="1"/>
        <v>1768.75</v>
      </c>
      <c r="I10" s="25">
        <f>IF(C10="贸易",G10,P10+U10+Z10)</f>
        <v>0</v>
      </c>
      <c r="J10" s="25">
        <f t="shared" si="2"/>
        <v>442.1875</v>
      </c>
      <c r="K10" s="25">
        <f t="shared" si="3"/>
        <v>0</v>
      </c>
      <c r="L10" s="6" t="s">
        <v>49</v>
      </c>
      <c r="M10" s="6" t="str">
        <f>VLOOKUP(L10,生产选项!B:D,3,0)</f>
        <v>熔炉</v>
      </c>
      <c r="N10" s="6">
        <v>2</v>
      </c>
      <c r="O10" s="6">
        <f t="shared" si="4"/>
        <v>1068.75</v>
      </c>
      <c r="P10" s="6">
        <f t="shared" si="5"/>
        <v>0</v>
      </c>
      <c r="Q10" s="6" t="s">
        <v>35</v>
      </c>
      <c r="R10" s="6" t="s">
        <v>35</v>
      </c>
      <c r="S10" s="6">
        <v>0</v>
      </c>
      <c r="T10" s="6">
        <f t="shared" si="6"/>
        <v>0</v>
      </c>
      <c r="U10" s="6">
        <f t="shared" si="7"/>
        <v>0</v>
      </c>
      <c r="V10" s="6" t="s">
        <v>35</v>
      </c>
      <c r="W10" s="6" t="s">
        <v>35</v>
      </c>
      <c r="X10" s="6">
        <v>0</v>
      </c>
      <c r="Y10" s="6">
        <f t="shared" si="8"/>
        <v>0</v>
      </c>
      <c r="Z10" s="6">
        <f t="shared" si="9"/>
        <v>0</v>
      </c>
    </row>
    <row r="11" spans="1:26">
      <c r="A11" s="16">
        <f t="shared" si="0"/>
        <v>10</v>
      </c>
      <c r="B11" s="6" t="s">
        <v>30</v>
      </c>
      <c r="C11" s="7" t="s">
        <v>54</v>
      </c>
      <c r="D11" s="7" t="s">
        <v>55</v>
      </c>
      <c r="E11" s="6">
        <v>30</v>
      </c>
      <c r="F11" s="6">
        <v>800</v>
      </c>
      <c r="G11" s="6">
        <v>0</v>
      </c>
      <c r="H11" s="25">
        <f t="shared" si="1"/>
        <v>800</v>
      </c>
      <c r="I11" s="25">
        <f>IF(C11="贸易",G11,P11+U11+Z11)</f>
        <v>0</v>
      </c>
      <c r="J11" s="25">
        <f t="shared" si="2"/>
        <v>26.6666666666667</v>
      </c>
      <c r="K11" s="25">
        <f t="shared" si="3"/>
        <v>0</v>
      </c>
      <c r="L11" s="6" t="s">
        <v>56</v>
      </c>
      <c r="M11" s="6" t="str">
        <f>VLOOKUP(L11,生产选项!B:D,3,0)</f>
        <v>储水站采集</v>
      </c>
      <c r="N11" s="6">
        <v>6</v>
      </c>
      <c r="O11" s="6">
        <f t="shared" si="4"/>
        <v>0</v>
      </c>
      <c r="P11" s="6">
        <f t="shared" si="5"/>
        <v>0</v>
      </c>
      <c r="Q11" s="6" t="s">
        <v>57</v>
      </c>
      <c r="R11" s="6" t="str">
        <f>VLOOKUP(Q11,生产选项!B:D,3,0)</f>
        <v>野外采集</v>
      </c>
      <c r="S11" s="6">
        <v>1</v>
      </c>
      <c r="T11" s="6">
        <f t="shared" si="6"/>
        <v>0</v>
      </c>
      <c r="U11" s="6">
        <f t="shared" si="7"/>
        <v>0</v>
      </c>
      <c r="V11" s="6" t="s">
        <v>35</v>
      </c>
      <c r="W11" s="6" t="s">
        <v>35</v>
      </c>
      <c r="X11" s="6">
        <v>0</v>
      </c>
      <c r="Y11" s="6">
        <f t="shared" si="8"/>
        <v>0</v>
      </c>
      <c r="Z11" s="6">
        <f t="shared" si="9"/>
        <v>0</v>
      </c>
    </row>
    <row r="12" spans="1:26">
      <c r="A12" s="16">
        <f t="shared" si="0"/>
        <v>11</v>
      </c>
      <c r="B12" s="6" t="s">
        <v>30</v>
      </c>
      <c r="C12" s="7" t="s">
        <v>58</v>
      </c>
      <c r="D12" s="7" t="s">
        <v>59</v>
      </c>
      <c r="E12" s="6">
        <v>1</v>
      </c>
      <c r="F12" s="6">
        <v>0</v>
      </c>
      <c r="G12" s="6">
        <v>0</v>
      </c>
      <c r="H12" s="25">
        <f t="shared" si="1"/>
        <v>0</v>
      </c>
      <c r="I12" s="25">
        <f>IF(C12="贸易",G12,P12+U12+Z12)</f>
        <v>0</v>
      </c>
      <c r="J12" s="25">
        <f t="shared" si="2"/>
        <v>0</v>
      </c>
      <c r="K12" s="25">
        <f t="shared" si="3"/>
        <v>0</v>
      </c>
      <c r="L12" s="6" t="s">
        <v>35</v>
      </c>
      <c r="M12" s="6" t="s">
        <v>35</v>
      </c>
      <c r="N12" s="6">
        <v>0</v>
      </c>
      <c r="O12" s="6">
        <f t="shared" si="4"/>
        <v>0</v>
      </c>
      <c r="P12" s="6">
        <f t="shared" si="5"/>
        <v>0</v>
      </c>
      <c r="Q12" s="6" t="s">
        <v>35</v>
      </c>
      <c r="R12" s="6" t="s">
        <v>35</v>
      </c>
      <c r="S12" s="6">
        <v>0</v>
      </c>
      <c r="T12" s="6">
        <f t="shared" si="6"/>
        <v>0</v>
      </c>
      <c r="U12" s="6">
        <f t="shared" si="7"/>
        <v>0</v>
      </c>
      <c r="V12" s="6" t="s">
        <v>35</v>
      </c>
      <c r="W12" s="6" t="s">
        <v>35</v>
      </c>
      <c r="X12" s="6">
        <v>0</v>
      </c>
      <c r="Y12" s="6">
        <f t="shared" si="8"/>
        <v>0</v>
      </c>
      <c r="Z12" s="6">
        <f t="shared" si="9"/>
        <v>0</v>
      </c>
    </row>
    <row r="13" spans="1:26">
      <c r="A13" s="16">
        <f>ROW()-1</f>
        <v>12</v>
      </c>
      <c r="B13" s="6" t="s">
        <v>30</v>
      </c>
      <c r="C13" s="7" t="s">
        <v>42</v>
      </c>
      <c r="D13" s="7" t="s">
        <v>60</v>
      </c>
      <c r="E13" s="6">
        <v>1</v>
      </c>
      <c r="F13" s="6">
        <v>0</v>
      </c>
      <c r="G13" s="6">
        <v>0</v>
      </c>
      <c r="H13" s="25">
        <f t="shared" ref="H13" si="14">F13+O13+T13+Y13</f>
        <v>0</v>
      </c>
      <c r="I13" s="25">
        <f t="shared" ref="I13" si="15">IF(C13="贸易",G13,P13+U13+Z13)</f>
        <v>0</v>
      </c>
      <c r="J13" s="25">
        <f t="shared" ref="J13" si="16">H13/E13</f>
        <v>0</v>
      </c>
      <c r="K13" s="25">
        <f t="shared" ref="K13" si="17">I13/E13</f>
        <v>0</v>
      </c>
      <c r="L13" s="6" t="s">
        <v>35</v>
      </c>
      <c r="M13" s="6" t="s">
        <v>35</v>
      </c>
      <c r="N13" s="6">
        <v>0</v>
      </c>
      <c r="O13" s="6">
        <f>VLOOKUP(IF(M13="无",L13,L13&amp;"("&amp;M13&amp;")"),D:J,7,0)*N13</f>
        <v>0</v>
      </c>
      <c r="P13" s="6">
        <f>VLOOKUP(IF(M13="无",L13,L13&amp;"("&amp;M13&amp;")"),D:K,8,0)*N13</f>
        <v>0</v>
      </c>
      <c r="Q13" s="6" t="s">
        <v>35</v>
      </c>
      <c r="R13" s="6" t="s">
        <v>35</v>
      </c>
      <c r="S13" s="6">
        <v>0</v>
      </c>
      <c r="T13" s="6">
        <f>VLOOKUP(IF(R13="无",Q13,Q13&amp;"("&amp;R13&amp;")"),D:J,7,0)*S13</f>
        <v>0</v>
      </c>
      <c r="U13" s="6">
        <f>VLOOKUP(IF(R13="无",Q13,Q13&amp;"("&amp;R13&amp;")"),D:K,8,0)*S13</f>
        <v>0</v>
      </c>
      <c r="V13" s="6" t="s">
        <v>35</v>
      </c>
      <c r="W13" s="6" t="s">
        <v>35</v>
      </c>
      <c r="X13" s="6">
        <v>0</v>
      </c>
      <c r="Y13" s="6">
        <f>VLOOKUP(IF(W13="无",V13,V13&amp;"("&amp;W13&amp;")"),D:J,7,0)*X13</f>
        <v>0</v>
      </c>
      <c r="Z13" s="6">
        <f>VLOOKUP(IF(W13="无",V13,V13&amp;"("&amp;W13&amp;")"),D:K,8,0)*X13</f>
        <v>0</v>
      </c>
    </row>
    <row r="14" spans="1:26">
      <c r="A14" s="16">
        <f>ROW()-1</f>
        <v>13</v>
      </c>
      <c r="B14" s="6" t="s">
        <v>61</v>
      </c>
      <c r="C14" s="7" t="s">
        <v>62</v>
      </c>
      <c r="D14" s="6" t="s">
        <v>63</v>
      </c>
      <c r="E14" s="6">
        <v>3</v>
      </c>
      <c r="F14" s="6">
        <v>550</v>
      </c>
      <c r="G14" s="6">
        <v>0</v>
      </c>
      <c r="H14" s="25">
        <f>F14+O14+T14+Y14</f>
        <v>550</v>
      </c>
      <c r="I14" s="25">
        <f>IF(C14="贸易",G14,P14+U14+Z14)</f>
        <v>0</v>
      </c>
      <c r="J14" s="25">
        <f>H14/E14</f>
        <v>183.333333333333</v>
      </c>
      <c r="K14" s="25">
        <f>I14/E14</f>
        <v>0</v>
      </c>
      <c r="L14" s="6" t="s">
        <v>64</v>
      </c>
      <c r="M14" s="6" t="str">
        <f>VLOOKUP(L14,生产选项!B:D,3,0)</f>
        <v>野外采集</v>
      </c>
      <c r="N14" s="6">
        <v>1</v>
      </c>
      <c r="O14" s="6">
        <f>VLOOKUP(IF(M14="无",L14,L14&amp;"("&amp;M14&amp;")"),D:J,7,0)*N14</f>
        <v>0</v>
      </c>
      <c r="P14" s="6">
        <f>VLOOKUP(IF(M14="无",L14,L14&amp;"("&amp;M14&amp;")"),D:K,8,0)*N14</f>
        <v>0</v>
      </c>
      <c r="Q14" s="6" t="s">
        <v>65</v>
      </c>
      <c r="R14" s="6" t="str">
        <f>VLOOKUP(Q14,生产选项!B:D,3,0)</f>
        <v>野外</v>
      </c>
      <c r="S14" s="6">
        <v>1</v>
      </c>
      <c r="T14" s="6">
        <f>VLOOKUP(IF(R14="无",Q14,Q14&amp;"("&amp;R14&amp;")"),D:J,7,0)*S14</f>
        <v>0</v>
      </c>
      <c r="U14" s="6">
        <f>VLOOKUP(IF(R14="无",Q14,Q14&amp;"("&amp;R14&amp;")"),D:K,8,0)*S14</f>
        <v>0</v>
      </c>
      <c r="V14" s="6" t="s">
        <v>35</v>
      </c>
      <c r="W14" s="6" t="s">
        <v>35</v>
      </c>
      <c r="X14" s="6">
        <v>0</v>
      </c>
      <c r="Y14" s="6">
        <f>VLOOKUP(IF(W14="无",V14,V14&amp;"("&amp;W14&amp;")"),D:J,7,0)*X14</f>
        <v>0</v>
      </c>
      <c r="Z14" s="6">
        <f>VLOOKUP(IF(W14="无",V14,V14&amp;"("&amp;W14&amp;")"),D:K,8,0)*X14</f>
        <v>0</v>
      </c>
    </row>
    <row r="15" spans="1:26">
      <c r="A15" s="16">
        <f>ROW()-1</f>
        <v>14</v>
      </c>
      <c r="B15" s="6" t="s">
        <v>61</v>
      </c>
      <c r="C15" s="7" t="s">
        <v>62</v>
      </c>
      <c r="D15" s="6" t="s">
        <v>66</v>
      </c>
      <c r="E15" s="6">
        <v>3</v>
      </c>
      <c r="F15" s="6">
        <v>550</v>
      </c>
      <c r="G15" s="6">
        <v>0</v>
      </c>
      <c r="H15" s="25">
        <f>F15+O15+T15+Y15</f>
        <v>718.055555555556</v>
      </c>
      <c r="I15" s="25">
        <f>IF(C15="贸易",G15,P15+U15+Z15)</f>
        <v>0</v>
      </c>
      <c r="J15" s="25">
        <f>H15/E15</f>
        <v>239.351851851852</v>
      </c>
      <c r="K15" s="25">
        <f>I15/E15</f>
        <v>0</v>
      </c>
      <c r="L15" s="6" t="s">
        <v>67</v>
      </c>
      <c r="M15" s="6" t="s">
        <v>68</v>
      </c>
      <c r="N15" s="6">
        <v>1</v>
      </c>
      <c r="O15" s="6">
        <f>VLOOKUP(IF(M15="无",L15,L15&amp;"("&amp;M15&amp;")"),D:J,7,0)*N15</f>
        <v>112.5</v>
      </c>
      <c r="P15" s="6">
        <f>VLOOKUP(IF(M15="无",L15,L15&amp;"("&amp;M15&amp;")"),D:K,8,0)*N15</f>
        <v>0</v>
      </c>
      <c r="Q15" s="6" t="s">
        <v>69</v>
      </c>
      <c r="R15" s="6" t="s">
        <v>69</v>
      </c>
      <c r="S15" s="6">
        <v>0</v>
      </c>
      <c r="T15" s="6">
        <f>VLOOKUP(IF(R15="无",Q15,Q15&amp;"("&amp;R15&amp;")"),D:J,7,0)*S15</f>
        <v>0</v>
      </c>
      <c r="U15" s="6">
        <f>VLOOKUP(IF(R15="无",Q15,Q15&amp;"("&amp;R15&amp;")"),D:K,8,0)*S15</f>
        <v>0</v>
      </c>
      <c r="V15" s="6" t="s">
        <v>70</v>
      </c>
      <c r="W15" s="6" t="s">
        <v>71</v>
      </c>
      <c r="X15" s="6">
        <v>1</v>
      </c>
      <c r="Y15" s="6">
        <f>VLOOKUP(IF(W15="无",V15,V15&amp;"("&amp;W15&amp;")"),D:J,7,0)*X15</f>
        <v>55.5555555555556</v>
      </c>
      <c r="Z15" s="6">
        <f>VLOOKUP(IF(W15="无",V15,V15&amp;"("&amp;W15&amp;")"),D:K,8,0)*X15</f>
        <v>0</v>
      </c>
    </row>
    <row r="16" spans="1:26">
      <c r="A16" s="16">
        <f>ROW()-1</f>
        <v>15</v>
      </c>
      <c r="B16" s="6" t="s">
        <v>61</v>
      </c>
      <c r="C16" s="7" t="s">
        <v>62</v>
      </c>
      <c r="D16" s="6" t="s">
        <v>72</v>
      </c>
      <c r="E16" s="6">
        <v>3</v>
      </c>
      <c r="F16" s="6">
        <v>550</v>
      </c>
      <c r="G16" s="6">
        <v>0</v>
      </c>
      <c r="H16" s="25">
        <f>F16+O16+T16+Y16</f>
        <v>737.5</v>
      </c>
      <c r="I16" s="25">
        <f>IF(C16="贸易",G16,P16+U16+Z16)</f>
        <v>0</v>
      </c>
      <c r="J16" s="25">
        <f>H16/E16</f>
        <v>245.833333333333</v>
      </c>
      <c r="K16" s="25">
        <f>I16/E16</f>
        <v>0</v>
      </c>
      <c r="L16" s="6" t="s">
        <v>67</v>
      </c>
      <c r="M16" s="6" t="s">
        <v>68</v>
      </c>
      <c r="N16" s="6">
        <v>1</v>
      </c>
      <c r="O16" s="6">
        <f>VLOOKUP(IF(M16="无",L16,L16&amp;"("&amp;M16&amp;")"),D:J,7,0)*N16</f>
        <v>112.5</v>
      </c>
      <c r="P16" s="6">
        <f>VLOOKUP(IF(M16="无",L16,L16&amp;"("&amp;M16&amp;")"),D:K,8,0)*N16</f>
        <v>0</v>
      </c>
      <c r="Q16" s="6" t="s">
        <v>73</v>
      </c>
      <c r="R16" s="6" t="str">
        <f>VLOOKUP(Q16,生产选项!B:D,3,0)</f>
        <v>磨面厂</v>
      </c>
      <c r="S16" s="6">
        <v>1</v>
      </c>
      <c r="T16" s="6">
        <f>VLOOKUP(IF(R16="无",Q16,Q16&amp;"("&amp;R16&amp;")"),D:J,7,0)*S16</f>
        <v>75</v>
      </c>
      <c r="U16" s="6">
        <f>VLOOKUP(IF(R16="无",Q16,Q16&amp;"("&amp;R16&amp;")"),D:K,8,0)*S16</f>
        <v>0</v>
      </c>
      <c r="V16" s="6" t="s">
        <v>35</v>
      </c>
      <c r="W16" s="6" t="s">
        <v>35</v>
      </c>
      <c r="X16" s="6">
        <v>0</v>
      </c>
      <c r="Y16" s="6">
        <f>VLOOKUP(IF(W16="无",V16,V16&amp;"("&amp;W16&amp;")"),D:J,7,0)*X16</f>
        <v>0</v>
      </c>
      <c r="Z16" s="6">
        <f>VLOOKUP(IF(W16="无",V16,V16&amp;"("&amp;W16&amp;")"),D:K,8,0)*X16</f>
        <v>0</v>
      </c>
    </row>
    <row r="17" spans="1:26">
      <c r="A17" s="16">
        <f>ROW()-1</f>
        <v>16</v>
      </c>
      <c r="B17" s="6" t="s">
        <v>61</v>
      </c>
      <c r="C17" s="7" t="s">
        <v>62</v>
      </c>
      <c r="D17" s="6" t="s">
        <v>74</v>
      </c>
      <c r="E17" s="6">
        <v>3</v>
      </c>
      <c r="F17" s="6">
        <v>1000</v>
      </c>
      <c r="G17" s="6">
        <v>0</v>
      </c>
      <c r="H17" s="25">
        <f>F17+O17+T17+Y17</f>
        <v>2243.05555555556</v>
      </c>
      <c r="I17" s="25">
        <f>IF(C17="贸易",G17,P17+U17+Z17)</f>
        <v>0</v>
      </c>
      <c r="J17" s="25">
        <f>H17/E17</f>
        <v>747.685185185185</v>
      </c>
      <c r="K17" s="25">
        <f>I17/E17</f>
        <v>0</v>
      </c>
      <c r="L17" s="6" t="s">
        <v>75</v>
      </c>
      <c r="M17" s="6" t="s">
        <v>70</v>
      </c>
      <c r="N17" s="6">
        <v>2</v>
      </c>
      <c r="O17" s="6">
        <f>VLOOKUP(IF(M17="无",L17,L17&amp;"("&amp;M17&amp;")"),D:J,7,0)*N17</f>
        <v>361.111111111111</v>
      </c>
      <c r="P17" s="6">
        <f>VLOOKUP(IF(M17="无",L17,L17&amp;"("&amp;M17&amp;")"),D:K,8,0)*N17</f>
        <v>0</v>
      </c>
      <c r="Q17" s="6" t="s">
        <v>76</v>
      </c>
      <c r="R17" s="6" t="s">
        <v>70</v>
      </c>
      <c r="S17" s="6">
        <v>2</v>
      </c>
      <c r="T17" s="6">
        <f>VLOOKUP(IF(R17="无",Q17,Q17&amp;"("&amp;R17&amp;")"),D:J,7,0)*S17</f>
        <v>544.444444444444</v>
      </c>
      <c r="U17" s="6">
        <f>VLOOKUP(IF(R17="无",Q17,Q17&amp;"("&amp;R17&amp;")"),D:K,8,0)*S17</f>
        <v>0</v>
      </c>
      <c r="V17" s="6" t="s">
        <v>67</v>
      </c>
      <c r="W17" s="6" t="s">
        <v>68</v>
      </c>
      <c r="X17" s="6">
        <v>3</v>
      </c>
      <c r="Y17" s="6">
        <f>VLOOKUP(IF(W17="无",V17,V17&amp;"("&amp;W17&amp;")"),D:J,7,0)*X17</f>
        <v>337.5</v>
      </c>
      <c r="Z17" s="6">
        <f>VLOOKUP(IF(W17="无",V17,V17&amp;"("&amp;W17&amp;")"),D:K,8,0)*X17</f>
        <v>0</v>
      </c>
    </row>
    <row r="18" spans="1:26">
      <c r="A18" s="16">
        <f>ROW()-1</f>
        <v>17</v>
      </c>
      <c r="B18" s="6" t="s">
        <v>61</v>
      </c>
      <c r="C18" s="7" t="s">
        <v>62</v>
      </c>
      <c r="D18" s="6" t="s">
        <v>77</v>
      </c>
      <c r="E18" s="6">
        <v>3</v>
      </c>
      <c r="F18" s="6">
        <v>1000</v>
      </c>
      <c r="G18" s="6">
        <v>0</v>
      </c>
      <c r="H18" s="25">
        <f>F18+O18+T18+Y18</f>
        <v>1697.5</v>
      </c>
      <c r="I18" s="25">
        <f>IF(C18="贸易",G18,P18+U18+Z18)</f>
        <v>0</v>
      </c>
      <c r="J18" s="25">
        <f>H18/E18</f>
        <v>565.833333333333</v>
      </c>
      <c r="K18" s="25">
        <f>I18/E18</f>
        <v>0</v>
      </c>
      <c r="L18" s="6" t="s">
        <v>78</v>
      </c>
      <c r="M18" s="6" t="s">
        <v>79</v>
      </c>
      <c r="N18" s="6">
        <v>1</v>
      </c>
      <c r="O18" s="6">
        <f>VLOOKUP(IF(M18="无",L18,L18&amp;"("&amp;M18&amp;")"),D:J,7,0)*N18</f>
        <v>0</v>
      </c>
      <c r="P18" s="6">
        <f>VLOOKUP(IF(M18="无",L18,L18&amp;"("&amp;M18&amp;")"),D:K,8,0)*N18</f>
        <v>0</v>
      </c>
      <c r="Q18" s="6" t="s">
        <v>67</v>
      </c>
      <c r="R18" s="6" t="s">
        <v>68</v>
      </c>
      <c r="S18" s="6">
        <v>3</v>
      </c>
      <c r="T18" s="6">
        <f>VLOOKUP(IF(R18="无",Q18,Q18&amp;"("&amp;R18&amp;")"),D:J,7,0)*S18</f>
        <v>337.5</v>
      </c>
      <c r="U18" s="6">
        <f>VLOOKUP(IF(R18="无",Q18,Q18&amp;"("&amp;R18&amp;")"),D:K,8,0)*S18</f>
        <v>0</v>
      </c>
      <c r="V18" s="6" t="s">
        <v>69</v>
      </c>
      <c r="W18" s="6" t="s">
        <v>69</v>
      </c>
      <c r="X18" s="6">
        <v>3</v>
      </c>
      <c r="Y18" s="6">
        <f>VLOOKUP(IF(W18="无",V18,V18&amp;"("&amp;W18&amp;")"),D:J,7,0)*X18</f>
        <v>360</v>
      </c>
      <c r="Z18" s="6">
        <f>VLOOKUP(IF(W18="无",V18,V18&amp;"("&amp;W18&amp;")"),D:K,8,0)*X18</f>
        <v>0</v>
      </c>
    </row>
    <row r="19" spans="1:26">
      <c r="A19" s="16">
        <f>ROW()-1</f>
        <v>18</v>
      </c>
      <c r="B19" s="6" t="s">
        <v>61</v>
      </c>
      <c r="C19" s="7" t="s">
        <v>62</v>
      </c>
      <c r="D19" s="6" t="s">
        <v>80</v>
      </c>
      <c r="E19" s="6">
        <v>3</v>
      </c>
      <c r="F19" s="6">
        <v>1000</v>
      </c>
      <c r="G19" s="6">
        <v>0</v>
      </c>
      <c r="H19" s="25">
        <f>F19+O19+T19+Y19</f>
        <v>2493.22916666667</v>
      </c>
      <c r="I19" s="25">
        <f>IF(C19="贸易",G19,P19+U19+Z19)</f>
        <v>0</v>
      </c>
      <c r="J19" s="25">
        <f>H19/E19</f>
        <v>831.076388888889</v>
      </c>
      <c r="K19" s="25">
        <f>I19/E19</f>
        <v>0</v>
      </c>
      <c r="L19" s="6" t="s">
        <v>81</v>
      </c>
      <c r="M19" s="6" t="str">
        <f>VLOOKUP(L19,生产选项!B:D,3,0)</f>
        <v>玻璃工房</v>
      </c>
      <c r="N19" s="6">
        <v>3</v>
      </c>
      <c r="O19" s="6">
        <f>VLOOKUP(IF(M19="无",L19,L19&amp;"("&amp;M19&amp;")"),D:J,7,0)*N19</f>
        <v>1326.5625</v>
      </c>
      <c r="P19" s="6">
        <f>VLOOKUP(IF(M19="无",L19,L19&amp;"("&amp;M19&amp;")"),D:K,8,0)*N19</f>
        <v>0</v>
      </c>
      <c r="Q19" s="6" t="s">
        <v>82</v>
      </c>
      <c r="R19" s="6" t="s">
        <v>79</v>
      </c>
      <c r="S19" s="6">
        <v>1</v>
      </c>
      <c r="T19" s="6">
        <f>VLOOKUP(IF(R19="无",Q19,Q19&amp;"("&amp;R19&amp;")"),D:J,7,0)*S19</f>
        <v>0</v>
      </c>
      <c r="U19" s="6">
        <f>VLOOKUP(IF(R19="无",Q19,Q19&amp;"("&amp;R19&amp;")"),D:K,8,0)*S19</f>
        <v>0</v>
      </c>
      <c r="V19" s="6" t="s">
        <v>70</v>
      </c>
      <c r="W19" s="6" t="s">
        <v>71</v>
      </c>
      <c r="X19" s="6">
        <v>3</v>
      </c>
      <c r="Y19" s="6">
        <f>VLOOKUP(IF(W19="无",V19,V19&amp;"("&amp;W19&amp;")"),D:J,7,0)*X19</f>
        <v>166.666666666667</v>
      </c>
      <c r="Z19" s="6">
        <f>VLOOKUP(IF(W19="无",V19,V19&amp;"("&amp;W19&amp;")"),D:K,8,0)*X19</f>
        <v>0</v>
      </c>
    </row>
    <row r="20" spans="1:26">
      <c r="A20" s="16">
        <f>ROW()-1</f>
        <v>19</v>
      </c>
      <c r="B20" s="6" t="s">
        <v>61</v>
      </c>
      <c r="C20" s="7" t="s">
        <v>62</v>
      </c>
      <c r="D20" s="6" t="s">
        <v>83</v>
      </c>
      <c r="E20" s="6">
        <v>3</v>
      </c>
      <c r="F20" s="6">
        <v>1000</v>
      </c>
      <c r="G20" s="6">
        <v>0</v>
      </c>
      <c r="H20" s="25" t="e">
        <f>F20+O20+T20+Y20</f>
        <v>#N/A</v>
      </c>
      <c r="I20" s="25" t="e">
        <f>IF(C20="贸易",G20,P20+U20+Z20)</f>
        <v>#N/A</v>
      </c>
      <c r="J20" s="25" t="e">
        <f>H20/E20</f>
        <v>#N/A</v>
      </c>
      <c r="K20" s="25" t="e">
        <f>I20/E20</f>
        <v>#N/A</v>
      </c>
      <c r="L20" s="6" t="s">
        <v>81</v>
      </c>
      <c r="M20" s="6" t="str">
        <f>VLOOKUP(L20,生产选项!B:D,3,0)</f>
        <v>玻璃工房</v>
      </c>
      <c r="N20" s="6">
        <v>3</v>
      </c>
      <c r="O20" s="6">
        <f>VLOOKUP(IF(M20="无",L20,L20&amp;"("&amp;M20&amp;")"),D:J,7,0)*N20</f>
        <v>1326.5625</v>
      </c>
      <c r="P20" s="6">
        <f>VLOOKUP(IF(M20="无",L20,L20&amp;"("&amp;M20&amp;")"),D:K,8,0)*N20</f>
        <v>0</v>
      </c>
      <c r="Q20" s="6" t="s">
        <v>65</v>
      </c>
      <c r="R20" s="6" t="str">
        <f>VLOOKUP(Q20,生产选项!B:D,3,0)</f>
        <v>野外</v>
      </c>
      <c r="S20" s="6">
        <v>3</v>
      </c>
      <c r="T20" s="6">
        <f>VLOOKUP(IF(R20="无",Q20,Q20&amp;"("&amp;R20&amp;")"),D:J,7,0)*S20</f>
        <v>0</v>
      </c>
      <c r="U20" s="6">
        <f>VLOOKUP(IF(R20="无",Q20,Q20&amp;"("&amp;R20&amp;")"),D:K,8,0)*S20</f>
        <v>0</v>
      </c>
      <c r="V20" s="6" t="s">
        <v>56</v>
      </c>
      <c r="W20" s="6" t="s">
        <v>35</v>
      </c>
      <c r="X20" s="6">
        <v>1</v>
      </c>
      <c r="Y20" s="6" t="e">
        <f>VLOOKUP(IF(W20="无",V20,V20&amp;"("&amp;W20&amp;")"),D:J,7,0)*X20</f>
        <v>#N/A</v>
      </c>
      <c r="Z20" s="6" t="e">
        <f>VLOOKUP(IF(W20="无",V20,V20&amp;"("&amp;W20&amp;")"),D:K,8,0)*X20</f>
        <v>#N/A</v>
      </c>
    </row>
    <row r="21" spans="1:26">
      <c r="A21" s="16">
        <f>ROW()-1</f>
        <v>20</v>
      </c>
      <c r="B21" s="6" t="s">
        <v>61</v>
      </c>
      <c r="C21" s="7" t="s">
        <v>62</v>
      </c>
      <c r="D21" s="6" t="s">
        <v>84</v>
      </c>
      <c r="E21" s="6">
        <v>3</v>
      </c>
      <c r="F21" s="6">
        <v>1000</v>
      </c>
      <c r="G21" s="6">
        <v>0</v>
      </c>
      <c r="H21" s="25">
        <f>F21+O21+T21+Y21</f>
        <v>2326.5625</v>
      </c>
      <c r="I21" s="25">
        <f>IF(C21="贸易",G21,P21+U21+Z21)</f>
        <v>0</v>
      </c>
      <c r="J21" s="25">
        <f>H21/E21</f>
        <v>775.520833333333</v>
      </c>
      <c r="K21" s="25">
        <f>I21/E21</f>
        <v>0</v>
      </c>
      <c r="L21" s="6" t="s">
        <v>81</v>
      </c>
      <c r="M21" s="6" t="str">
        <f>VLOOKUP(L21,生产选项!B:D,3,0)</f>
        <v>玻璃工房</v>
      </c>
      <c r="N21" s="6">
        <v>3</v>
      </c>
      <c r="O21" s="6">
        <f>VLOOKUP(IF(M21="无",L21,L21&amp;"("&amp;M21&amp;")"),D:J,7,0)*N21</f>
        <v>1326.5625</v>
      </c>
      <c r="P21" s="6">
        <f>VLOOKUP(IF(M21="无",L21,L21&amp;"("&amp;M21&amp;")"),D:K,8,0)*N21</f>
        <v>0</v>
      </c>
      <c r="Q21" s="6" t="s">
        <v>64</v>
      </c>
      <c r="R21" s="6" t="str">
        <f>VLOOKUP(Q21,生产选项!B:D,3,0)</f>
        <v>野外采集</v>
      </c>
      <c r="S21" s="6">
        <v>3</v>
      </c>
      <c r="T21" s="6">
        <f>VLOOKUP(IF(R21="无",Q21,Q21&amp;"("&amp;R21&amp;")"),D:J,7,0)*S21</f>
        <v>0</v>
      </c>
      <c r="U21" s="6">
        <f>VLOOKUP(IF(R21="无",Q21,Q21&amp;"("&amp;R21&amp;")"),D:K,8,0)*S21</f>
        <v>0</v>
      </c>
      <c r="V21" s="6" t="s">
        <v>35</v>
      </c>
      <c r="W21" s="6" t="s">
        <v>35</v>
      </c>
      <c r="X21" s="6">
        <v>0</v>
      </c>
      <c r="Y21" s="6">
        <f>VLOOKUP(IF(W21="无",V21,V21&amp;"("&amp;W21&amp;")"),D:J,7,0)*X21</f>
        <v>0</v>
      </c>
      <c r="Z21" s="6">
        <f>VLOOKUP(IF(W21="无",V21,V21&amp;"("&amp;W21&amp;")"),D:K,8,0)*X21</f>
        <v>0</v>
      </c>
    </row>
    <row r="22" spans="1:26">
      <c r="A22" s="16">
        <f>ROW()-1</f>
        <v>21</v>
      </c>
      <c r="B22" s="6" t="s">
        <v>30</v>
      </c>
      <c r="C22" s="6" t="s">
        <v>85</v>
      </c>
      <c r="D22" s="6" t="s">
        <v>86</v>
      </c>
      <c r="E22" s="6">
        <v>3</v>
      </c>
      <c r="F22" s="6">
        <v>500</v>
      </c>
      <c r="G22" s="6">
        <v>0</v>
      </c>
      <c r="H22" s="25">
        <f>F22+O22+T22+Y22</f>
        <v>633.333333333333</v>
      </c>
      <c r="I22" s="25">
        <f>IF(C22="贸易",G22,P22+U22+Z22)</f>
        <v>0</v>
      </c>
      <c r="J22" s="25">
        <f>H22/E22</f>
        <v>211.111111111111</v>
      </c>
      <c r="K22" s="25">
        <f>I22/E22</f>
        <v>0</v>
      </c>
      <c r="L22" s="6" t="s">
        <v>87</v>
      </c>
      <c r="M22" s="6" t="s">
        <v>88</v>
      </c>
      <c r="N22" s="6">
        <v>5</v>
      </c>
      <c r="O22" s="6">
        <f>VLOOKUP(IF(M22="无",L22,L22&amp;"("&amp;M22&amp;")"),D:J,7,0)*N22</f>
        <v>133.333333333333</v>
      </c>
      <c r="P22" s="6">
        <f>VLOOKUP(IF(M22="无",L22,L22&amp;"("&amp;M22&amp;")"),D:K,8,0)*N22</f>
        <v>0</v>
      </c>
      <c r="Q22" s="6" t="s">
        <v>35</v>
      </c>
      <c r="R22" s="6" t="s">
        <v>35</v>
      </c>
      <c r="S22" s="6">
        <v>0</v>
      </c>
      <c r="T22" s="6">
        <f>VLOOKUP(IF(R22="无",Q22,Q22&amp;"("&amp;R22&amp;")"),D:J,7,0)*S22</f>
        <v>0</v>
      </c>
      <c r="U22" s="6">
        <f>VLOOKUP(IF(R22="无",Q22,Q22&amp;"("&amp;R22&amp;")"),D:K,8,0)*S22</f>
        <v>0</v>
      </c>
      <c r="V22" s="6" t="s">
        <v>35</v>
      </c>
      <c r="W22" s="6" t="s">
        <v>35</v>
      </c>
      <c r="X22" s="6">
        <v>0</v>
      </c>
      <c r="Y22" s="6">
        <f>VLOOKUP(IF(W22="无",V22,V22&amp;"("&amp;W22&amp;")"),D:J,7,0)*X22</f>
        <v>0</v>
      </c>
      <c r="Z22" s="6">
        <f>VLOOKUP(IF(W22="无",V22,V22&amp;"("&amp;W22&amp;")"),D:K,8,0)*X22</f>
        <v>0</v>
      </c>
    </row>
    <row r="23" spans="1:26">
      <c r="A23" s="16">
        <f>ROW()-1</f>
        <v>22</v>
      </c>
      <c r="B23" s="6" t="s">
        <v>30</v>
      </c>
      <c r="C23" s="7" t="s">
        <v>85</v>
      </c>
      <c r="D23" s="6" t="s">
        <v>89</v>
      </c>
      <c r="E23" s="6">
        <v>3</v>
      </c>
      <c r="F23" s="6">
        <v>500</v>
      </c>
      <c r="G23" s="6">
        <v>0</v>
      </c>
      <c r="H23" s="25">
        <f>F23+O23+T23+Y23</f>
        <v>613.333333333333</v>
      </c>
      <c r="I23" s="25">
        <f>IF(C23="贸易",G23,P23+U23+Z23)</f>
        <v>0</v>
      </c>
      <c r="J23" s="25">
        <f>H23/E23</f>
        <v>204.444444444444</v>
      </c>
      <c r="K23" s="25">
        <f>I23/E23</f>
        <v>0</v>
      </c>
      <c r="L23" s="6" t="s">
        <v>87</v>
      </c>
      <c r="M23" s="6" t="s">
        <v>88</v>
      </c>
      <c r="N23" s="6">
        <v>3</v>
      </c>
      <c r="O23" s="6">
        <f>VLOOKUP(IF(M23="无",L23,L23&amp;"("&amp;M23&amp;")"),D:J,7,0)*N23</f>
        <v>80</v>
      </c>
      <c r="P23" s="6">
        <f>VLOOKUP(IF(M23="无",L23,L23&amp;"("&amp;M23&amp;")"),D:K,8,0)*N23</f>
        <v>0</v>
      </c>
      <c r="Q23" s="6" t="s">
        <v>90</v>
      </c>
      <c r="R23" s="6" t="s">
        <v>91</v>
      </c>
      <c r="S23" s="6">
        <v>1</v>
      </c>
      <c r="T23" s="6">
        <f>VLOOKUP(IF(R23="无",Q23,Q23&amp;"("&amp;R23&amp;")"),D:J,7,0)*S23</f>
        <v>33.3333333333333</v>
      </c>
      <c r="U23" s="6">
        <f>VLOOKUP(IF(R23="无",Q23,Q23&amp;"("&amp;R23&amp;")"),D:K,8,0)*S23</f>
        <v>0</v>
      </c>
      <c r="V23" s="6" t="s">
        <v>35</v>
      </c>
      <c r="W23" s="6" t="s">
        <v>35</v>
      </c>
      <c r="X23" s="6">
        <v>0</v>
      </c>
      <c r="Y23" s="6">
        <f>VLOOKUP(IF(W23="无",V23,V23&amp;"("&amp;W23&amp;")"),D:J,7,0)*X23</f>
        <v>0</v>
      </c>
      <c r="Z23" s="6">
        <f>VLOOKUP(IF(W23="无",V23,V23&amp;"("&amp;W23&amp;")"),D:K,8,0)*X23</f>
        <v>0</v>
      </c>
    </row>
    <row r="24" spans="1:26">
      <c r="A24" s="16">
        <f>ROW()-1</f>
        <v>23</v>
      </c>
      <c r="B24" s="6" t="s">
        <v>30</v>
      </c>
      <c r="C24" s="7" t="s">
        <v>85</v>
      </c>
      <c r="D24" s="6" t="s">
        <v>92</v>
      </c>
      <c r="E24" s="6">
        <v>3</v>
      </c>
      <c r="F24" s="6">
        <v>500</v>
      </c>
      <c r="G24" s="6">
        <v>0</v>
      </c>
      <c r="H24" s="25">
        <f>F24+O24+T24+Y24</f>
        <v>500</v>
      </c>
      <c r="I24" s="25">
        <f>IF(C24="贸易",G24,P24+U24+Z24)</f>
        <v>0</v>
      </c>
      <c r="J24" s="25">
        <f>H24/E24</f>
        <v>166.666666666667</v>
      </c>
      <c r="K24" s="25">
        <f>I24/E24</f>
        <v>0</v>
      </c>
      <c r="L24" s="6" t="s">
        <v>93</v>
      </c>
      <c r="M24" s="6" t="s">
        <v>52</v>
      </c>
      <c r="N24" s="6">
        <v>1</v>
      </c>
      <c r="O24" s="6">
        <f>VLOOKUP(IF(M24="无",L24,L24&amp;"("&amp;M24&amp;")"),D:J,7,0)*N24</f>
        <v>0</v>
      </c>
      <c r="P24" s="6">
        <f>VLOOKUP(IF(M24="无",L24,L24&amp;"("&amp;M24&amp;")"),D:K,8,0)*N24</f>
        <v>0</v>
      </c>
      <c r="Q24" s="6" t="s">
        <v>35</v>
      </c>
      <c r="R24" s="6" t="s">
        <v>35</v>
      </c>
      <c r="S24" s="6">
        <v>0</v>
      </c>
      <c r="T24" s="6">
        <f>VLOOKUP(IF(R24="无",Q24,Q24&amp;"("&amp;R24&amp;")"),D:J,7,0)*S24</f>
        <v>0</v>
      </c>
      <c r="U24" s="6">
        <f>VLOOKUP(IF(R24="无",Q24,Q24&amp;"("&amp;R24&amp;")"),D:K,8,0)*S24</f>
        <v>0</v>
      </c>
      <c r="V24" s="6" t="s">
        <v>35</v>
      </c>
      <c r="W24" s="6" t="s">
        <v>35</v>
      </c>
      <c r="X24" s="6">
        <v>0</v>
      </c>
      <c r="Y24" s="6">
        <f>VLOOKUP(IF(W24="无",V24,V24&amp;"("&amp;W24&amp;")"),D:J,7,0)*X24</f>
        <v>0</v>
      </c>
      <c r="Z24" s="6">
        <f>VLOOKUP(IF(W24="无",V24,V24&amp;"("&amp;W24&amp;")"),D:K,8,0)*X24</f>
        <v>0</v>
      </c>
    </row>
    <row r="25" spans="1:26">
      <c r="A25" s="16">
        <f>ROW()-1</f>
        <v>24</v>
      </c>
      <c r="B25" s="6" t="s">
        <v>30</v>
      </c>
      <c r="C25" s="7" t="s">
        <v>85</v>
      </c>
      <c r="D25" s="6" t="s">
        <v>94</v>
      </c>
      <c r="E25" s="6">
        <v>4</v>
      </c>
      <c r="F25" s="6">
        <v>1200</v>
      </c>
      <c r="G25" s="6">
        <v>0</v>
      </c>
      <c r="H25" s="25">
        <f>F25+O25+T25+Y25</f>
        <v>2260</v>
      </c>
      <c r="I25" s="25">
        <f>IF(C25="贸易",G25,P25+U25+Z25)</f>
        <v>0</v>
      </c>
      <c r="J25" s="25">
        <f>H25/E25</f>
        <v>565</v>
      </c>
      <c r="K25" s="25">
        <f>I25/E25</f>
        <v>0</v>
      </c>
      <c r="L25" s="6" t="s">
        <v>95</v>
      </c>
      <c r="M25" s="6" t="str">
        <f>VLOOKUP(L25,生产选项!B:D,3,0)</f>
        <v>养蚕所</v>
      </c>
      <c r="N25" s="6">
        <v>4</v>
      </c>
      <c r="O25" s="6">
        <f>VLOOKUP(IF(M25="无",L25,L25&amp;"("&amp;M25&amp;")"),D:J,7,0)*N25</f>
        <v>1060</v>
      </c>
      <c r="P25" s="6">
        <f>VLOOKUP(IF(M25="无",L25,L25&amp;"("&amp;M25&amp;")"),D:K,8,0)*N25</f>
        <v>0</v>
      </c>
      <c r="Q25" s="6" t="s">
        <v>35</v>
      </c>
      <c r="R25" s="6" t="s">
        <v>35</v>
      </c>
      <c r="S25" s="6">
        <v>0</v>
      </c>
      <c r="T25" s="6">
        <f>VLOOKUP(IF(R25="无",Q25,Q25&amp;"("&amp;R25&amp;")"),D:J,7,0)*S25</f>
        <v>0</v>
      </c>
      <c r="U25" s="6">
        <f>VLOOKUP(IF(R25="无",Q25,Q25&amp;"("&amp;R25&amp;")"),D:K,8,0)*S25</f>
        <v>0</v>
      </c>
      <c r="V25" s="6" t="s">
        <v>35</v>
      </c>
      <c r="W25" s="6" t="s">
        <v>35</v>
      </c>
      <c r="X25" s="6">
        <v>0</v>
      </c>
      <c r="Y25" s="6">
        <f>VLOOKUP(IF(W25="无",V25,V25&amp;"("&amp;W25&amp;")"),D:J,7,0)*X25</f>
        <v>0</v>
      </c>
      <c r="Z25" s="6">
        <f>VLOOKUP(IF(W25="无",V25,V25&amp;"("&amp;W25&amp;")"),D:K,8,0)*X25</f>
        <v>0</v>
      </c>
    </row>
    <row r="26" spans="1:26">
      <c r="A26" s="16">
        <f>ROW()-1</f>
        <v>25</v>
      </c>
      <c r="B26" s="6" t="s">
        <v>96</v>
      </c>
      <c r="C26" s="7" t="s">
        <v>42</v>
      </c>
      <c r="D26" s="7" t="s">
        <v>97</v>
      </c>
      <c r="E26" s="6">
        <v>1</v>
      </c>
      <c r="F26" s="6">
        <v>0</v>
      </c>
      <c r="G26" s="6">
        <v>0</v>
      </c>
      <c r="H26" s="25">
        <f>F26+O26+T26+Y26</f>
        <v>0</v>
      </c>
      <c r="I26" s="25">
        <f>IF(C26="贸易",G26,P26+U26+Z26)</f>
        <v>0</v>
      </c>
      <c r="J26" s="25">
        <f>H26/E26</f>
        <v>0</v>
      </c>
      <c r="K26" s="25">
        <f>I26/E26</f>
        <v>0</v>
      </c>
      <c r="L26" s="6" t="s">
        <v>35</v>
      </c>
      <c r="M26" s="6" t="s">
        <v>35</v>
      </c>
      <c r="N26" s="6">
        <v>0</v>
      </c>
      <c r="O26" s="6">
        <f>VLOOKUP(IF(M26="无",L26,L26&amp;"("&amp;M26&amp;")"),D:J,7,0)*N26</f>
        <v>0</v>
      </c>
      <c r="P26" s="6">
        <f>VLOOKUP(IF(M26="无",L26,L26&amp;"("&amp;M26&amp;")"),D:K,8,0)*N26</f>
        <v>0</v>
      </c>
      <c r="Q26" s="6" t="s">
        <v>35</v>
      </c>
      <c r="R26" s="6" t="s">
        <v>35</v>
      </c>
      <c r="S26" s="6">
        <v>0</v>
      </c>
      <c r="T26" s="6">
        <f>VLOOKUP(IF(R26="无",Q26,Q26&amp;"("&amp;R26&amp;")"),D:J,7,0)*S26</f>
        <v>0</v>
      </c>
      <c r="U26" s="6">
        <f>VLOOKUP(IF(R26="无",Q26,Q26&amp;"("&amp;R26&amp;")"),D:K,8,0)*S26</f>
        <v>0</v>
      </c>
      <c r="V26" s="6" t="s">
        <v>35</v>
      </c>
      <c r="W26" s="6" t="s">
        <v>35</v>
      </c>
      <c r="X26" s="6">
        <v>0</v>
      </c>
      <c r="Y26" s="6">
        <f>VLOOKUP(IF(W26="无",V26,V26&amp;"("&amp;W26&amp;")"),D:J,7,0)*X26</f>
        <v>0</v>
      </c>
      <c r="Z26" s="6">
        <f>VLOOKUP(IF(W26="无",V26,V26&amp;"("&amp;W26&amp;")"),D:K,8,0)*X26</f>
        <v>0</v>
      </c>
    </row>
    <row r="27" ht="13.5" customHeight="1" spans="1:26">
      <c r="A27" s="16">
        <f>ROW()-1</f>
        <v>26</v>
      </c>
      <c r="B27" s="6" t="s">
        <v>96</v>
      </c>
      <c r="C27" s="7" t="s">
        <v>42</v>
      </c>
      <c r="D27" s="7" t="s">
        <v>98</v>
      </c>
      <c r="E27" s="6">
        <v>1</v>
      </c>
      <c r="F27" s="6">
        <v>0</v>
      </c>
      <c r="G27" s="6">
        <v>0</v>
      </c>
      <c r="H27" s="25">
        <f>F27+O27+T27+Y27</f>
        <v>0</v>
      </c>
      <c r="I27" s="25">
        <f>IF(C27="贸易",G27,P27+U27+Z27)</f>
        <v>0</v>
      </c>
      <c r="J27" s="25">
        <f>H27/E27</f>
        <v>0</v>
      </c>
      <c r="K27" s="25">
        <f>I27/E27</f>
        <v>0</v>
      </c>
      <c r="L27" s="6" t="s">
        <v>35</v>
      </c>
      <c r="M27" s="6" t="s">
        <v>35</v>
      </c>
      <c r="N27" s="6">
        <v>0</v>
      </c>
      <c r="O27" s="6">
        <f>VLOOKUP(IF(M27="无",L27,L27&amp;"("&amp;M27&amp;")"),D:J,7,0)*N27</f>
        <v>0</v>
      </c>
      <c r="P27" s="6">
        <f>VLOOKUP(IF(M27="无",L27,L27&amp;"("&amp;M27&amp;")"),D:K,8,0)*N27</f>
        <v>0</v>
      </c>
      <c r="Q27" s="6" t="s">
        <v>35</v>
      </c>
      <c r="R27" s="6" t="s">
        <v>35</v>
      </c>
      <c r="S27" s="6">
        <v>0</v>
      </c>
      <c r="T27" s="6">
        <f>VLOOKUP(IF(R27="无",Q27,Q27&amp;"("&amp;R27&amp;")"),D:J,7,0)*S27</f>
        <v>0</v>
      </c>
      <c r="U27" s="6">
        <f>VLOOKUP(IF(R27="无",Q27,Q27&amp;"("&amp;R27&amp;")"),D:K,8,0)*S27</f>
        <v>0</v>
      </c>
      <c r="V27" s="6" t="s">
        <v>35</v>
      </c>
      <c r="W27" s="6" t="s">
        <v>35</v>
      </c>
      <c r="X27" s="6">
        <v>0</v>
      </c>
      <c r="Y27" s="6">
        <f>VLOOKUP(IF(W27="无",V27,V27&amp;"("&amp;W27&amp;")"),D:J,7,0)*X27</f>
        <v>0</v>
      </c>
      <c r="Z27" s="6">
        <f>VLOOKUP(IF(W27="无",V27,V27&amp;"("&amp;W27&amp;")"),D:K,8,0)*X27</f>
        <v>0</v>
      </c>
    </row>
    <row r="28" spans="1:26">
      <c r="A28" s="16">
        <f>ROW()-1</f>
        <v>27</v>
      </c>
      <c r="B28" s="6" t="s">
        <v>30</v>
      </c>
      <c r="C28" s="6" t="s">
        <v>99</v>
      </c>
      <c r="D28" s="7" t="s">
        <v>100</v>
      </c>
      <c r="E28" s="6">
        <v>18</v>
      </c>
      <c r="F28" s="6">
        <v>1000</v>
      </c>
      <c r="G28" s="6">
        <v>0</v>
      </c>
      <c r="H28" s="25">
        <f>F28+O28+T28+Y28</f>
        <v>1000</v>
      </c>
      <c r="I28" s="25">
        <f>IF(C28="贸易",G28,P28+U28+Z28)</f>
        <v>0</v>
      </c>
      <c r="J28" s="25">
        <f>H28/E28</f>
        <v>55.5555555555556</v>
      </c>
      <c r="K28" s="25">
        <f>I28/E28</f>
        <v>0</v>
      </c>
      <c r="L28" s="6" t="s">
        <v>56</v>
      </c>
      <c r="M28" s="6" t="str">
        <f>VLOOKUP(L28,生产选项!B:D,3,0)</f>
        <v>储水站采集</v>
      </c>
      <c r="N28" s="6">
        <v>8</v>
      </c>
      <c r="O28" s="6">
        <f>VLOOKUP(IF(M28="无",L28,L28&amp;"("&amp;M28&amp;")"),D:J,7,0)*N28</f>
        <v>0</v>
      </c>
      <c r="P28" s="6">
        <f>VLOOKUP(IF(M28="无",L28,L28&amp;"("&amp;M28&amp;")"),D:K,8,0)*N28</f>
        <v>0</v>
      </c>
      <c r="Q28" s="6" t="s">
        <v>57</v>
      </c>
      <c r="R28" s="6" t="str">
        <f>VLOOKUP(Q28,生产选项!B:D,3,0)</f>
        <v>野外采集</v>
      </c>
      <c r="S28" s="6">
        <v>2</v>
      </c>
      <c r="T28" s="6">
        <f>VLOOKUP(IF(R28="无",Q28,Q28&amp;"("&amp;R28&amp;")"),D:J,7,0)*S28</f>
        <v>0</v>
      </c>
      <c r="U28" s="6">
        <f>VLOOKUP(IF(R28="无",Q28,Q28&amp;"("&amp;R28&amp;")"),D:K,8,0)*S28</f>
        <v>0</v>
      </c>
      <c r="V28" s="6" t="s">
        <v>35</v>
      </c>
      <c r="W28" s="6" t="s">
        <v>35</v>
      </c>
      <c r="X28" s="6">
        <v>0</v>
      </c>
      <c r="Y28" s="6">
        <f>VLOOKUP(IF(W28="无",V28,V28&amp;"("&amp;W28&amp;")"),D:J,7,0)*X28</f>
        <v>0</v>
      </c>
      <c r="Z28" s="6">
        <f>VLOOKUP(IF(W28="无",V28,V28&amp;"("&amp;W28&amp;")"),D:K,8,0)*X28</f>
        <v>0</v>
      </c>
    </row>
    <row r="29" spans="1:26">
      <c r="A29" s="16">
        <f>ROW()-1</f>
        <v>28</v>
      </c>
      <c r="B29" s="6" t="s">
        <v>30</v>
      </c>
      <c r="C29" s="7" t="s">
        <v>42</v>
      </c>
      <c r="D29" s="7" t="s">
        <v>101</v>
      </c>
      <c r="E29" s="6">
        <v>1</v>
      </c>
      <c r="F29" s="6">
        <v>0</v>
      </c>
      <c r="G29" s="6">
        <v>0</v>
      </c>
      <c r="H29" s="25">
        <f>F29+O29+T29+Y29</f>
        <v>0</v>
      </c>
      <c r="I29" s="25">
        <f>IF(C29="贸易",G29,P29+U29+Z29)</f>
        <v>0</v>
      </c>
      <c r="J29" s="25">
        <f>H29/E29</f>
        <v>0</v>
      </c>
      <c r="K29" s="25">
        <f>I29/E29</f>
        <v>0</v>
      </c>
      <c r="L29" s="6" t="s">
        <v>35</v>
      </c>
      <c r="M29" s="6" t="s">
        <v>35</v>
      </c>
      <c r="N29" s="6">
        <v>0</v>
      </c>
      <c r="O29" s="6">
        <f>VLOOKUP(IF(M29="无",L29,L29&amp;"("&amp;M29&amp;")"),D:J,7,0)*N29</f>
        <v>0</v>
      </c>
      <c r="P29" s="6">
        <f>VLOOKUP(IF(M29="无",L29,L29&amp;"("&amp;M29&amp;")"),D:K,8,0)*N29</f>
        <v>0</v>
      </c>
      <c r="Q29" s="6" t="s">
        <v>35</v>
      </c>
      <c r="R29" s="6" t="s">
        <v>35</v>
      </c>
      <c r="S29" s="6">
        <v>0</v>
      </c>
      <c r="T29" s="6">
        <f>VLOOKUP(IF(R29="无",Q29,Q29&amp;"("&amp;R29&amp;")"),D:J,7,0)*S29</f>
        <v>0</v>
      </c>
      <c r="U29" s="6">
        <f>VLOOKUP(IF(R29="无",Q29,Q29&amp;"("&amp;R29&amp;")"),D:K,8,0)*S29</f>
        <v>0</v>
      </c>
      <c r="V29" s="6" t="s">
        <v>35</v>
      </c>
      <c r="W29" s="6" t="s">
        <v>35</v>
      </c>
      <c r="X29" s="6">
        <v>0</v>
      </c>
      <c r="Y29" s="6">
        <f>VLOOKUP(IF(W29="无",V29,V29&amp;"("&amp;W29&amp;")"),D:J,7,0)*X29</f>
        <v>0</v>
      </c>
      <c r="Z29" s="6">
        <f>VLOOKUP(IF(W29="无",V29,V29&amp;"("&amp;W29&amp;")"),D:K,8,0)*X29</f>
        <v>0</v>
      </c>
    </row>
    <row r="30" ht="13.5" customHeight="1" spans="1:26">
      <c r="A30" s="16">
        <f>ROW()-1</f>
        <v>29</v>
      </c>
      <c r="B30" s="6" t="s">
        <v>30</v>
      </c>
      <c r="C30" s="7" t="s">
        <v>42</v>
      </c>
      <c r="D30" s="7" t="s">
        <v>102</v>
      </c>
      <c r="E30" s="6">
        <v>1</v>
      </c>
      <c r="F30" s="6">
        <v>0</v>
      </c>
      <c r="G30" s="6">
        <v>0</v>
      </c>
      <c r="H30" s="25">
        <f>F30+O30+T30+Y30</f>
        <v>0</v>
      </c>
      <c r="I30" s="25">
        <f>IF(C30="贸易",G30,P30+U30+Z30)</f>
        <v>0</v>
      </c>
      <c r="J30" s="25">
        <f>H30/E30</f>
        <v>0</v>
      </c>
      <c r="K30" s="25">
        <f>I30/E30</f>
        <v>0</v>
      </c>
      <c r="L30" s="6" t="s">
        <v>35</v>
      </c>
      <c r="M30" s="6" t="s">
        <v>35</v>
      </c>
      <c r="N30" s="6">
        <v>0</v>
      </c>
      <c r="O30" s="6">
        <f>VLOOKUP(IF(M30="无",L30,L30&amp;"("&amp;M30&amp;")"),D:J,7,0)*N30</f>
        <v>0</v>
      </c>
      <c r="P30" s="6">
        <f>VLOOKUP(IF(M30="无",L30,L30&amp;"("&amp;M30&amp;")"),D:K,8,0)*N30</f>
        <v>0</v>
      </c>
      <c r="Q30" s="6" t="s">
        <v>35</v>
      </c>
      <c r="R30" s="6" t="s">
        <v>35</v>
      </c>
      <c r="S30" s="6">
        <v>0</v>
      </c>
      <c r="T30" s="6">
        <f>VLOOKUP(IF(R30="无",Q30,Q30&amp;"("&amp;R30&amp;")"),D:J,7,0)*S30</f>
        <v>0</v>
      </c>
      <c r="U30" s="6">
        <f>VLOOKUP(IF(R30="无",Q30,Q30&amp;"("&amp;R30&amp;")"),D:K,8,0)*S30</f>
        <v>0</v>
      </c>
      <c r="V30" s="6" t="s">
        <v>35</v>
      </c>
      <c r="W30" s="6" t="s">
        <v>35</v>
      </c>
      <c r="X30" s="6">
        <v>0</v>
      </c>
      <c r="Y30" s="6">
        <f>VLOOKUP(IF(W30="无",V30,V30&amp;"("&amp;W30&amp;")"),D:J,7,0)*X30</f>
        <v>0</v>
      </c>
      <c r="Z30" s="6">
        <f>VLOOKUP(IF(W30="无",V30,V30&amp;"("&amp;W30&amp;")"),D:K,8,0)*X30</f>
        <v>0</v>
      </c>
    </row>
    <row r="31" spans="1:26">
      <c r="A31" s="16">
        <f>ROW()-1</f>
        <v>30</v>
      </c>
      <c r="B31" s="6" t="s">
        <v>96</v>
      </c>
      <c r="C31" s="7" t="s">
        <v>103</v>
      </c>
      <c r="D31" s="7" t="s">
        <v>104</v>
      </c>
      <c r="E31" s="6">
        <v>24</v>
      </c>
      <c r="F31" s="6">
        <v>2600</v>
      </c>
      <c r="G31" s="6">
        <v>0</v>
      </c>
      <c r="H31" s="25">
        <f>F31+O31+T31+Y31</f>
        <v>2600</v>
      </c>
      <c r="I31" s="25">
        <f>IF(C31="贸易",G31,P31+U31+Z31)</f>
        <v>0</v>
      </c>
      <c r="J31" s="25">
        <f>H31/E31</f>
        <v>108.333333333333</v>
      </c>
      <c r="K31" s="25">
        <f>I31/E31</f>
        <v>0</v>
      </c>
      <c r="L31" s="6" t="s">
        <v>105</v>
      </c>
      <c r="M31" s="6" t="s">
        <v>52</v>
      </c>
      <c r="N31" s="6">
        <v>4</v>
      </c>
      <c r="O31" s="6">
        <f>VLOOKUP(IF(M31="无",L31,L31&amp;"("&amp;M31&amp;")"),D:J,7,0)*N31</f>
        <v>0</v>
      </c>
      <c r="P31" s="6">
        <f>VLOOKUP(IF(M31="无",L31,L31&amp;"("&amp;M31&amp;")"),D:K,8,0)*N31</f>
        <v>0</v>
      </c>
      <c r="Q31" s="6" t="s">
        <v>35</v>
      </c>
      <c r="R31" s="6" t="s">
        <v>35</v>
      </c>
      <c r="S31" s="6">
        <v>0</v>
      </c>
      <c r="T31" s="6">
        <f>VLOOKUP(IF(R31="无",Q31,Q31&amp;"("&amp;R31&amp;")"),D:J,7,0)*S31</f>
        <v>0</v>
      </c>
      <c r="U31" s="6">
        <f>VLOOKUP(IF(R31="无",Q31,Q31&amp;"("&amp;R31&amp;")"),D:K,8,0)*S31</f>
        <v>0</v>
      </c>
      <c r="V31" s="6" t="s">
        <v>35</v>
      </c>
      <c r="W31" s="6" t="s">
        <v>35</v>
      </c>
      <c r="X31" s="6">
        <v>0</v>
      </c>
      <c r="Y31" s="6">
        <f>VLOOKUP(IF(W31="无",V31,V31&amp;"("&amp;W31&amp;")"),D:J,7,0)*X31</f>
        <v>0</v>
      </c>
      <c r="Z31" s="6">
        <f>VLOOKUP(IF(W31="无",V31,V31&amp;"("&amp;W31&amp;")"),D:K,8,0)*X31</f>
        <v>0</v>
      </c>
    </row>
    <row r="32" spans="1:26">
      <c r="A32" s="16">
        <f>ROW()-1</f>
        <v>31</v>
      </c>
      <c r="B32" s="6" t="s">
        <v>96</v>
      </c>
      <c r="C32" s="7" t="s">
        <v>42</v>
      </c>
      <c r="D32" s="7" t="s">
        <v>106</v>
      </c>
      <c r="E32" s="6">
        <v>1</v>
      </c>
      <c r="F32" s="6">
        <v>0</v>
      </c>
      <c r="G32" s="6">
        <v>0</v>
      </c>
      <c r="H32" s="25">
        <f>F32+O32+T32+Y32</f>
        <v>0</v>
      </c>
      <c r="I32" s="25">
        <f>IF(C32="贸易",G32,P32+U32+Z32)</f>
        <v>0</v>
      </c>
      <c r="J32" s="25">
        <f>H32/E32</f>
        <v>0</v>
      </c>
      <c r="K32" s="25">
        <f>I32/E32</f>
        <v>0</v>
      </c>
      <c r="L32" s="6" t="s">
        <v>35</v>
      </c>
      <c r="M32" s="6" t="s">
        <v>35</v>
      </c>
      <c r="N32" s="6">
        <v>0</v>
      </c>
      <c r="O32" s="6">
        <f>VLOOKUP(IF(M32="无",L32,L32&amp;"("&amp;M32&amp;")"),D:J,7,0)*N32</f>
        <v>0</v>
      </c>
      <c r="P32" s="6">
        <f>VLOOKUP(IF(M32="无",L32,L32&amp;"("&amp;M32&amp;")"),D:K,8,0)*N32</f>
        <v>0</v>
      </c>
      <c r="Q32" s="6" t="s">
        <v>35</v>
      </c>
      <c r="R32" s="6" t="s">
        <v>35</v>
      </c>
      <c r="S32" s="6">
        <v>0</v>
      </c>
      <c r="T32" s="6">
        <f>VLOOKUP(IF(R32="无",Q32,Q32&amp;"("&amp;R32&amp;")"),D:J,7,0)*S32</f>
        <v>0</v>
      </c>
      <c r="U32" s="6">
        <f>VLOOKUP(IF(R32="无",Q32,Q32&amp;"("&amp;R32&amp;")"),D:K,8,0)*S32</f>
        <v>0</v>
      </c>
      <c r="V32" s="6" t="s">
        <v>35</v>
      </c>
      <c r="W32" s="6" t="s">
        <v>35</v>
      </c>
      <c r="X32" s="6">
        <v>0</v>
      </c>
      <c r="Y32" s="6">
        <f>VLOOKUP(IF(W32="无",V32,V32&amp;"("&amp;W32&amp;")"),D:J,7,0)*X32</f>
        <v>0</v>
      </c>
      <c r="Z32" s="6">
        <f>VLOOKUP(IF(W32="无",V32,V32&amp;"("&amp;W32&amp;")"),D:K,8,0)*X32</f>
        <v>0</v>
      </c>
    </row>
    <row r="33" ht="13.5" customHeight="1" spans="1:26">
      <c r="A33" s="16">
        <f>ROW()-1</f>
        <v>32</v>
      </c>
      <c r="B33" s="6" t="s">
        <v>96</v>
      </c>
      <c r="C33" s="7" t="s">
        <v>42</v>
      </c>
      <c r="D33" s="7" t="s">
        <v>107</v>
      </c>
      <c r="E33" s="6">
        <v>1</v>
      </c>
      <c r="F33" s="6">
        <v>0</v>
      </c>
      <c r="G33" s="6">
        <v>0</v>
      </c>
      <c r="H33" s="25">
        <f>F33+O33+T33+Y33</f>
        <v>0</v>
      </c>
      <c r="I33" s="25">
        <f>IF(C33="贸易",G33,P33+U33+Z33)</f>
        <v>0</v>
      </c>
      <c r="J33" s="25">
        <f>H33/E33</f>
        <v>0</v>
      </c>
      <c r="K33" s="25">
        <f>I33/E33</f>
        <v>0</v>
      </c>
      <c r="L33" s="6" t="s">
        <v>35</v>
      </c>
      <c r="M33" s="6" t="s">
        <v>35</v>
      </c>
      <c r="N33" s="6">
        <v>0</v>
      </c>
      <c r="O33" s="6">
        <f>VLOOKUP(IF(M33="无",L33,L33&amp;"("&amp;M33&amp;")"),D:J,7,0)*N33</f>
        <v>0</v>
      </c>
      <c r="P33" s="6">
        <f>VLOOKUP(IF(M33="无",L33,L33&amp;"("&amp;M33&amp;")"),D:K,8,0)*N33</f>
        <v>0</v>
      </c>
      <c r="Q33" s="6" t="s">
        <v>35</v>
      </c>
      <c r="R33" s="6" t="s">
        <v>35</v>
      </c>
      <c r="S33" s="6">
        <v>0</v>
      </c>
      <c r="T33" s="6">
        <f>VLOOKUP(IF(R33="无",Q33,Q33&amp;"("&amp;R33&amp;")"),D:J,7,0)*S33</f>
        <v>0</v>
      </c>
      <c r="U33" s="6">
        <f>VLOOKUP(IF(R33="无",Q33,Q33&amp;"("&amp;R33&amp;")"),D:K,8,0)*S33</f>
        <v>0</v>
      </c>
      <c r="V33" s="6" t="s">
        <v>35</v>
      </c>
      <c r="W33" s="6" t="s">
        <v>35</v>
      </c>
      <c r="X33" s="6">
        <v>0</v>
      </c>
      <c r="Y33" s="6">
        <f>VLOOKUP(IF(W33="无",V33,V33&amp;"("&amp;W33&amp;")"),D:J,7,0)*X33</f>
        <v>0</v>
      </c>
      <c r="Z33" s="6">
        <f>VLOOKUP(IF(W33="无",V33,V33&amp;"("&amp;W33&amp;")"),D:K,8,0)*X33</f>
        <v>0</v>
      </c>
    </row>
    <row r="34" spans="1:26">
      <c r="A34" s="16">
        <f>ROW()-1</f>
        <v>33</v>
      </c>
      <c r="B34" s="6" t="s">
        <v>96</v>
      </c>
      <c r="C34" s="7" t="s">
        <v>108</v>
      </c>
      <c r="D34" s="6" t="s">
        <v>109</v>
      </c>
      <c r="E34" s="6">
        <v>4</v>
      </c>
      <c r="F34" s="6">
        <v>500</v>
      </c>
      <c r="G34" s="6">
        <v>0</v>
      </c>
      <c r="H34" s="25">
        <f>F34+O34+T34+Y34</f>
        <v>500</v>
      </c>
      <c r="I34" s="25">
        <f>IF(C34="贸易",G34,P34+U34+Z34)</f>
        <v>0</v>
      </c>
      <c r="J34" s="25">
        <f>H34/E34</f>
        <v>125</v>
      </c>
      <c r="K34" s="25">
        <f>I34/E34</f>
        <v>0</v>
      </c>
      <c r="L34" s="6" t="s">
        <v>82</v>
      </c>
      <c r="M34" s="6" t="s">
        <v>79</v>
      </c>
      <c r="N34" s="6">
        <v>1</v>
      </c>
      <c r="O34" s="6">
        <f>VLOOKUP(IF(M34="无",L34,L34&amp;"("&amp;M34&amp;")"),D:J,7,0)*N34</f>
        <v>0</v>
      </c>
      <c r="P34" s="6">
        <f>VLOOKUP(IF(M34="无",L34,L34&amp;"("&amp;M34&amp;")"),D:K,8,0)*N34</f>
        <v>0</v>
      </c>
      <c r="Q34" s="6" t="s">
        <v>35</v>
      </c>
      <c r="R34" s="6" t="s">
        <v>35</v>
      </c>
      <c r="S34" s="6">
        <v>0</v>
      </c>
      <c r="T34" s="6">
        <f>VLOOKUP(IF(R34="无",Q34,Q34&amp;"("&amp;R34&amp;")"),D:J,7,0)*S34</f>
        <v>0</v>
      </c>
      <c r="U34" s="6">
        <f>VLOOKUP(IF(R34="无",Q34,Q34&amp;"("&amp;R34&amp;")"),D:K,8,0)*S34</f>
        <v>0</v>
      </c>
      <c r="V34" s="6" t="s">
        <v>35</v>
      </c>
      <c r="W34" s="6" t="s">
        <v>35</v>
      </c>
      <c r="X34" s="6">
        <v>0</v>
      </c>
      <c r="Y34" s="6">
        <f>VLOOKUP(IF(W34="无",V34,V34&amp;"("&amp;W34&amp;")"),D:J,7,0)*X34</f>
        <v>0</v>
      </c>
      <c r="Z34" s="6">
        <f>VLOOKUP(IF(W34="无",V34,V34&amp;"("&amp;W34&amp;")"),D:K,8,0)*X34</f>
        <v>0</v>
      </c>
    </row>
    <row r="35" spans="1:26">
      <c r="A35" s="16">
        <f>ROW()-1</f>
        <v>34</v>
      </c>
      <c r="B35" s="6" t="s">
        <v>96</v>
      </c>
      <c r="C35" s="7" t="s">
        <v>110</v>
      </c>
      <c r="D35" s="7" t="s">
        <v>111</v>
      </c>
      <c r="E35" s="6">
        <v>8</v>
      </c>
      <c r="F35" s="6">
        <v>1000</v>
      </c>
      <c r="G35" s="6">
        <v>0</v>
      </c>
      <c r="H35" s="25">
        <f>F35+O35+T35+Y35</f>
        <v>1000</v>
      </c>
      <c r="I35" s="25">
        <f>IF(C35="贸易",G35,P35+U35+Z35)</f>
        <v>0</v>
      </c>
      <c r="J35" s="25">
        <f>H35/E35</f>
        <v>125</v>
      </c>
      <c r="K35" s="25">
        <f>I35/E35</f>
        <v>0</v>
      </c>
      <c r="L35" s="6" t="s">
        <v>112</v>
      </c>
      <c r="M35" s="6" t="str">
        <f>VLOOKUP(L35,生产选项!B:D,3,0)</f>
        <v>野外</v>
      </c>
      <c r="N35" s="6">
        <v>8</v>
      </c>
      <c r="O35" s="6">
        <f>VLOOKUP(IF(M35="无",L35,L35&amp;"("&amp;M35&amp;")"),D:J,7,0)*N35</f>
        <v>0</v>
      </c>
      <c r="P35" s="6">
        <f>VLOOKUP(IF(M35="无",L35,L35&amp;"("&amp;M35&amp;")"),D:K,8,0)*N35</f>
        <v>0</v>
      </c>
      <c r="Q35" s="6" t="s">
        <v>35</v>
      </c>
      <c r="R35" s="6" t="s">
        <v>35</v>
      </c>
      <c r="S35" s="6">
        <v>0</v>
      </c>
      <c r="T35" s="6">
        <f>VLOOKUP(IF(R35="无",Q35,Q35&amp;"("&amp;R35&amp;")"),D:J,7,0)*S35</f>
        <v>0</v>
      </c>
      <c r="U35" s="6">
        <f>VLOOKUP(IF(R35="无",Q35,Q35&amp;"("&amp;R35&amp;")"),D:K,8,0)*S35</f>
        <v>0</v>
      </c>
      <c r="V35" s="6" t="s">
        <v>35</v>
      </c>
      <c r="W35" s="6" t="s">
        <v>35</v>
      </c>
      <c r="X35" s="6">
        <v>0</v>
      </c>
      <c r="Y35" s="6">
        <f>VLOOKUP(IF(W35="无",V35,V35&amp;"("&amp;W35&amp;")"),D:J,7,0)*X35</f>
        <v>0</v>
      </c>
      <c r="Z35" s="6">
        <f>VLOOKUP(IF(W35="无",V35,V35&amp;"("&amp;W35&amp;")"),D:K,8,0)*X35</f>
        <v>0</v>
      </c>
    </row>
    <row r="36" spans="1:26">
      <c r="A36" s="16">
        <f>ROW()-1</f>
        <v>35</v>
      </c>
      <c r="B36" s="6" t="s">
        <v>96</v>
      </c>
      <c r="C36" s="7" t="s">
        <v>42</v>
      </c>
      <c r="D36" s="7" t="s">
        <v>113</v>
      </c>
      <c r="E36" s="6">
        <v>1</v>
      </c>
      <c r="F36" s="6">
        <v>0</v>
      </c>
      <c r="G36" s="6">
        <v>0</v>
      </c>
      <c r="H36" s="25">
        <f>F36+O36+T36+Y36</f>
        <v>0</v>
      </c>
      <c r="I36" s="25">
        <f>IF(C36="贸易",G36,P36+U36+Z36)</f>
        <v>0</v>
      </c>
      <c r="J36" s="25">
        <f>H36/E36</f>
        <v>0</v>
      </c>
      <c r="K36" s="25">
        <f>I36/E36</f>
        <v>0</v>
      </c>
      <c r="L36" s="6" t="s">
        <v>35</v>
      </c>
      <c r="M36" s="6" t="s">
        <v>35</v>
      </c>
      <c r="N36" s="6">
        <v>0</v>
      </c>
      <c r="O36" s="6">
        <f>VLOOKUP(IF(M36="无",L36,L36&amp;"("&amp;M36&amp;")"),D:J,7,0)*N36</f>
        <v>0</v>
      </c>
      <c r="P36" s="6">
        <f>VLOOKUP(IF(M36="无",L36,L36&amp;"("&amp;M36&amp;")"),D:K,8,0)*N36</f>
        <v>0</v>
      </c>
      <c r="Q36" s="6" t="s">
        <v>35</v>
      </c>
      <c r="R36" s="6" t="s">
        <v>35</v>
      </c>
      <c r="S36" s="6">
        <v>0</v>
      </c>
      <c r="T36" s="6">
        <f>VLOOKUP(IF(R36="无",Q36,Q36&amp;"("&amp;R36&amp;")"),D:J,7,0)*S36</f>
        <v>0</v>
      </c>
      <c r="U36" s="6">
        <f>VLOOKUP(IF(R36="无",Q36,Q36&amp;"("&amp;R36&amp;")"),D:K,8,0)*S36</f>
        <v>0</v>
      </c>
      <c r="V36" s="6" t="s">
        <v>35</v>
      </c>
      <c r="W36" s="6" t="s">
        <v>35</v>
      </c>
      <c r="X36" s="6">
        <v>0</v>
      </c>
      <c r="Y36" s="6">
        <f>VLOOKUP(IF(W36="无",V36,V36&amp;"("&amp;W36&amp;")"),D:J,7,0)*X36</f>
        <v>0</v>
      </c>
      <c r="Z36" s="6">
        <f>VLOOKUP(IF(W36="无",V36,V36&amp;"("&amp;W36&amp;")"),D:K,8,0)*X36</f>
        <v>0</v>
      </c>
    </row>
    <row r="37" ht="13.5" customHeight="1" spans="1:26">
      <c r="A37" s="16">
        <f>ROW()-1</f>
        <v>36</v>
      </c>
      <c r="B37" s="6" t="s">
        <v>96</v>
      </c>
      <c r="C37" s="7" t="s">
        <v>42</v>
      </c>
      <c r="D37" s="7" t="s">
        <v>114</v>
      </c>
      <c r="E37" s="6">
        <v>1</v>
      </c>
      <c r="F37" s="6">
        <v>0</v>
      </c>
      <c r="G37" s="6">
        <v>0</v>
      </c>
      <c r="H37" s="25">
        <f>F37+O37+T37+Y37</f>
        <v>0</v>
      </c>
      <c r="I37" s="25">
        <f>IF(C37="贸易",G37,P37+U37+Z37)</f>
        <v>0</v>
      </c>
      <c r="J37" s="25">
        <f>H37/E37</f>
        <v>0</v>
      </c>
      <c r="K37" s="25">
        <f>I37/E37</f>
        <v>0</v>
      </c>
      <c r="L37" s="6" t="s">
        <v>35</v>
      </c>
      <c r="M37" s="6" t="s">
        <v>35</v>
      </c>
      <c r="N37" s="6">
        <v>0</v>
      </c>
      <c r="O37" s="6">
        <f>VLOOKUP(IF(M37="无",L37,L37&amp;"("&amp;M37&amp;")"),D:J,7,0)*N37</f>
        <v>0</v>
      </c>
      <c r="P37" s="6">
        <f>VLOOKUP(IF(M37="无",L37,L37&amp;"("&amp;M37&amp;")"),D:K,8,0)*N37</f>
        <v>0</v>
      </c>
      <c r="Q37" s="6" t="s">
        <v>35</v>
      </c>
      <c r="R37" s="6" t="s">
        <v>35</v>
      </c>
      <c r="S37" s="6">
        <v>0</v>
      </c>
      <c r="T37" s="6">
        <f>VLOOKUP(IF(R37="无",Q37,Q37&amp;"("&amp;R37&amp;")"),D:J,7,0)*S37</f>
        <v>0</v>
      </c>
      <c r="U37" s="6">
        <f>VLOOKUP(IF(R37="无",Q37,Q37&amp;"("&amp;R37&amp;")"),D:K,8,0)*S37</f>
        <v>0</v>
      </c>
      <c r="V37" s="6" t="s">
        <v>35</v>
      </c>
      <c r="W37" s="6" t="s">
        <v>35</v>
      </c>
      <c r="X37" s="6">
        <v>0</v>
      </c>
      <c r="Y37" s="6">
        <f>VLOOKUP(IF(W37="无",V37,V37&amp;"("&amp;W37&amp;")"),D:J,7,0)*X37</f>
        <v>0</v>
      </c>
      <c r="Z37" s="6">
        <f>VLOOKUP(IF(W37="无",V37,V37&amp;"("&amp;W37&amp;")"),D:K,8,0)*X37</f>
        <v>0</v>
      </c>
    </row>
    <row r="38" spans="1:26">
      <c r="A38" s="16">
        <f>ROW()-1</f>
        <v>37</v>
      </c>
      <c r="B38" s="6" t="s">
        <v>96</v>
      </c>
      <c r="C38" s="7" t="s">
        <v>115</v>
      </c>
      <c r="D38" s="6" t="s">
        <v>116</v>
      </c>
      <c r="E38" s="6">
        <v>8</v>
      </c>
      <c r="F38" s="6">
        <v>1000</v>
      </c>
      <c r="G38" s="6">
        <v>0</v>
      </c>
      <c r="H38" s="25">
        <f>F38+O38+T38+Y38</f>
        <v>1213.33333333333</v>
      </c>
      <c r="I38" s="25">
        <f t="shared" ref="I38:I76" si="18">IF(C38="贸易",G38,P38+U38+Z38)</f>
        <v>0</v>
      </c>
      <c r="J38" s="25">
        <f>H38/E38</f>
        <v>151.666666666667</v>
      </c>
      <c r="K38" s="25">
        <f>I38/E38</f>
        <v>0</v>
      </c>
      <c r="L38" s="6" t="s">
        <v>87</v>
      </c>
      <c r="M38" s="6" t="s">
        <v>88</v>
      </c>
      <c r="N38" s="6">
        <v>8</v>
      </c>
      <c r="O38" s="6">
        <f t="shared" ref="O38:O54" si="19">VLOOKUP(IF(M38="无",L38,L38&amp;"("&amp;M38&amp;")"),D:J,7,0)*N38</f>
        <v>213.333333333333</v>
      </c>
      <c r="P38" s="6">
        <f t="shared" ref="P38:P54" si="20">VLOOKUP(IF(M38="无",L38,L38&amp;"("&amp;M38&amp;")"),D:K,8,0)*N38</f>
        <v>0</v>
      </c>
      <c r="Q38" s="6" t="s">
        <v>35</v>
      </c>
      <c r="R38" s="6" t="s">
        <v>35</v>
      </c>
      <c r="S38" s="6">
        <v>0</v>
      </c>
      <c r="T38" s="6">
        <f t="shared" ref="T38:T54" si="21">VLOOKUP(IF(R38="无",Q38,Q38&amp;"("&amp;R38&amp;")"),D:J,7,0)*S38</f>
        <v>0</v>
      </c>
      <c r="U38" s="6">
        <f t="shared" ref="U38:U54" si="22">VLOOKUP(IF(R38="无",Q38,Q38&amp;"("&amp;R38&amp;")"),D:K,8,0)*S38</f>
        <v>0</v>
      </c>
      <c r="V38" s="6" t="s">
        <v>35</v>
      </c>
      <c r="W38" s="6" t="s">
        <v>35</v>
      </c>
      <c r="X38" s="6">
        <v>0</v>
      </c>
      <c r="Y38" s="6">
        <f t="shared" ref="Y38:Y54" si="23">VLOOKUP(IF(W38="无",V38,V38&amp;"("&amp;W38&amp;")"),D:J,7,0)*X38</f>
        <v>0</v>
      </c>
      <c r="Z38" s="6">
        <f t="shared" ref="Z38:Z54" si="24">VLOOKUP(IF(W38="无",V38,V38&amp;"("&amp;W38&amp;")"),D:K,8,0)*X38</f>
        <v>0</v>
      </c>
    </row>
    <row r="39" spans="1:26">
      <c r="A39" s="16">
        <f>ROW()-1</f>
        <v>38</v>
      </c>
      <c r="B39" s="6" t="s">
        <v>96</v>
      </c>
      <c r="C39" s="7" t="s">
        <v>117</v>
      </c>
      <c r="D39" s="6" t="s">
        <v>118</v>
      </c>
      <c r="E39" s="6">
        <v>3</v>
      </c>
      <c r="F39" s="6">
        <v>500</v>
      </c>
      <c r="G39" s="6">
        <v>0</v>
      </c>
      <c r="H39" s="25">
        <f>F39+O39+T39+Y39</f>
        <v>500</v>
      </c>
      <c r="I39" s="25">
        <f t="shared" si="18"/>
        <v>0</v>
      </c>
      <c r="J39" s="25">
        <f>H39/E39</f>
        <v>166.666666666667</v>
      </c>
      <c r="K39" s="25">
        <f>I39/E39</f>
        <v>0</v>
      </c>
      <c r="L39" s="6" t="s">
        <v>119</v>
      </c>
      <c r="M39" s="6" t="str">
        <f>VLOOKUP(L39,生产选项!B:D,3,0)</f>
        <v>钓鱼台</v>
      </c>
      <c r="N39" s="6">
        <v>1</v>
      </c>
      <c r="O39" s="6">
        <f t="shared" si="19"/>
        <v>0</v>
      </c>
      <c r="P39" s="6">
        <f t="shared" si="20"/>
        <v>0</v>
      </c>
      <c r="Q39" s="6" t="s">
        <v>35</v>
      </c>
      <c r="R39" s="6" t="s">
        <v>35</v>
      </c>
      <c r="S39" s="6">
        <v>0</v>
      </c>
      <c r="T39" s="6">
        <f t="shared" si="21"/>
        <v>0</v>
      </c>
      <c r="U39" s="6">
        <f t="shared" si="22"/>
        <v>0</v>
      </c>
      <c r="V39" s="6" t="s">
        <v>35</v>
      </c>
      <c r="W39" s="6" t="s">
        <v>35</v>
      </c>
      <c r="X39" s="6">
        <v>0</v>
      </c>
      <c r="Y39" s="6">
        <f t="shared" si="23"/>
        <v>0</v>
      </c>
      <c r="Z39" s="6">
        <f t="shared" si="24"/>
        <v>0</v>
      </c>
    </row>
    <row r="40" spans="1:26">
      <c r="A40" s="16">
        <f>ROW()-1</f>
        <v>39</v>
      </c>
      <c r="B40" s="6" t="s">
        <v>96</v>
      </c>
      <c r="C40" s="7" t="s">
        <v>120</v>
      </c>
      <c r="D40" s="7" t="s">
        <v>121</v>
      </c>
      <c r="E40" s="6">
        <v>20</v>
      </c>
      <c r="F40" s="6">
        <v>3200</v>
      </c>
      <c r="G40" s="6">
        <v>0</v>
      </c>
      <c r="H40" s="25">
        <f>F40+O40+T40+Y40</f>
        <v>3456.25</v>
      </c>
      <c r="I40" s="25">
        <f t="shared" si="18"/>
        <v>0</v>
      </c>
      <c r="J40" s="25">
        <f>H40/E40</f>
        <v>172.8125</v>
      </c>
      <c r="K40" s="25">
        <f>I40/E40</f>
        <v>0</v>
      </c>
      <c r="L40" s="6" t="s">
        <v>56</v>
      </c>
      <c r="M40" s="6" t="str">
        <f>VLOOKUP(L40,生产选项!B:D,3,0)</f>
        <v>储水站采集</v>
      </c>
      <c r="N40" s="6">
        <v>3</v>
      </c>
      <c r="O40" s="6">
        <f t="shared" si="19"/>
        <v>0</v>
      </c>
      <c r="P40" s="6">
        <f t="shared" si="20"/>
        <v>0</v>
      </c>
      <c r="Q40" s="6" t="s">
        <v>122</v>
      </c>
      <c r="R40" s="6" t="str">
        <f>VLOOKUP(Q40,生产选项!B:D,3,0)</f>
        <v>磨面厂</v>
      </c>
      <c r="S40" s="6">
        <v>1</v>
      </c>
      <c r="T40" s="6">
        <f t="shared" si="21"/>
        <v>256.25</v>
      </c>
      <c r="U40" s="6">
        <f t="shared" si="22"/>
        <v>0</v>
      </c>
      <c r="V40" s="6" t="s">
        <v>35</v>
      </c>
      <c r="W40" s="6" t="s">
        <v>35</v>
      </c>
      <c r="X40" s="6">
        <v>0</v>
      </c>
      <c r="Y40" s="6">
        <f t="shared" si="23"/>
        <v>0</v>
      </c>
      <c r="Z40" s="6">
        <f t="shared" si="24"/>
        <v>0</v>
      </c>
    </row>
    <row r="41" spans="1:26">
      <c r="A41" s="16">
        <f>ROW()-1</f>
        <v>40</v>
      </c>
      <c r="B41" s="6" t="s">
        <v>96</v>
      </c>
      <c r="C41" s="7" t="s">
        <v>110</v>
      </c>
      <c r="D41" s="6" t="s">
        <v>123</v>
      </c>
      <c r="E41" s="6">
        <v>8</v>
      </c>
      <c r="F41" s="6">
        <v>1000</v>
      </c>
      <c r="G41" s="6">
        <v>0</v>
      </c>
      <c r="H41" s="25">
        <f>F41+O41+T41+Y41</f>
        <v>1444.44444444444</v>
      </c>
      <c r="I41" s="25">
        <f t="shared" si="18"/>
        <v>0</v>
      </c>
      <c r="J41" s="25">
        <f>H41/E41</f>
        <v>180.555555555556</v>
      </c>
      <c r="K41" s="25">
        <f>I41/E41</f>
        <v>0</v>
      </c>
      <c r="L41" s="6" t="s">
        <v>70</v>
      </c>
      <c r="M41" s="6" t="s">
        <v>71</v>
      </c>
      <c r="N41" s="6">
        <v>8</v>
      </c>
      <c r="O41" s="6">
        <f t="shared" si="19"/>
        <v>444.444444444444</v>
      </c>
      <c r="P41" s="6">
        <f t="shared" si="20"/>
        <v>0</v>
      </c>
      <c r="Q41" s="6" t="s">
        <v>35</v>
      </c>
      <c r="R41" s="6" t="s">
        <v>35</v>
      </c>
      <c r="S41" s="6">
        <v>0</v>
      </c>
      <c r="T41" s="6">
        <f t="shared" si="21"/>
        <v>0</v>
      </c>
      <c r="U41" s="6">
        <f t="shared" si="22"/>
        <v>0</v>
      </c>
      <c r="V41" s="6" t="s">
        <v>35</v>
      </c>
      <c r="W41" s="6" t="s">
        <v>35</v>
      </c>
      <c r="X41" s="6">
        <v>0</v>
      </c>
      <c r="Y41" s="6">
        <f t="shared" si="23"/>
        <v>0</v>
      </c>
      <c r="Z41" s="6">
        <f t="shared" si="24"/>
        <v>0</v>
      </c>
    </row>
    <row r="42" spans="1:26">
      <c r="A42" s="16">
        <f>ROW()-1</f>
        <v>41</v>
      </c>
      <c r="B42" s="6" t="s">
        <v>96</v>
      </c>
      <c r="C42" s="7" t="s">
        <v>108</v>
      </c>
      <c r="D42" s="6" t="s">
        <v>124</v>
      </c>
      <c r="E42" s="6">
        <v>5</v>
      </c>
      <c r="F42" s="6">
        <v>700</v>
      </c>
      <c r="G42" s="6">
        <v>0</v>
      </c>
      <c r="H42" s="25">
        <f>F42+O42+T42+Y42</f>
        <v>950</v>
      </c>
      <c r="I42" s="25">
        <f t="shared" si="18"/>
        <v>0</v>
      </c>
      <c r="J42" s="25">
        <f>H42/E42</f>
        <v>190</v>
      </c>
      <c r="K42" s="25">
        <f>I42/E42</f>
        <v>0</v>
      </c>
      <c r="L42" s="6" t="s">
        <v>39</v>
      </c>
      <c r="M42" s="6" t="s">
        <v>79</v>
      </c>
      <c r="N42" s="6">
        <v>1</v>
      </c>
      <c r="O42" s="6">
        <f t="shared" si="19"/>
        <v>250</v>
      </c>
      <c r="P42" s="6">
        <f t="shared" si="20"/>
        <v>0</v>
      </c>
      <c r="Q42" s="6" t="s">
        <v>35</v>
      </c>
      <c r="R42" s="6" t="s">
        <v>35</v>
      </c>
      <c r="S42" s="6">
        <v>0</v>
      </c>
      <c r="T42" s="6">
        <f t="shared" si="21"/>
        <v>0</v>
      </c>
      <c r="U42" s="6">
        <f t="shared" si="22"/>
        <v>0</v>
      </c>
      <c r="V42" s="6" t="s">
        <v>35</v>
      </c>
      <c r="W42" s="6" t="s">
        <v>35</v>
      </c>
      <c r="X42" s="6">
        <v>0</v>
      </c>
      <c r="Y42" s="6">
        <f t="shared" si="23"/>
        <v>0</v>
      </c>
      <c r="Z42" s="6">
        <f t="shared" si="24"/>
        <v>0</v>
      </c>
    </row>
    <row r="43" spans="1:26">
      <c r="A43" s="16">
        <f>ROW()-1</f>
        <v>42</v>
      </c>
      <c r="B43" s="6" t="s">
        <v>96</v>
      </c>
      <c r="C43" s="7" t="s">
        <v>117</v>
      </c>
      <c r="D43" s="6" t="s">
        <v>125</v>
      </c>
      <c r="E43" s="6">
        <v>2</v>
      </c>
      <c r="F43" s="6">
        <v>400</v>
      </c>
      <c r="G43" s="6">
        <v>0</v>
      </c>
      <c r="H43" s="25">
        <f>F43+O43+T43+Y43</f>
        <v>400</v>
      </c>
      <c r="I43" s="25">
        <f t="shared" si="18"/>
        <v>0</v>
      </c>
      <c r="J43" s="25">
        <f>H43/E43</f>
        <v>200</v>
      </c>
      <c r="K43" s="25">
        <f>I43/E43</f>
        <v>0</v>
      </c>
      <c r="L43" s="6" t="s">
        <v>126</v>
      </c>
      <c r="M43" s="6" t="str">
        <f>VLOOKUP(L43,生产选项!B:D,3,0)</f>
        <v>钓鱼台</v>
      </c>
      <c r="N43" s="6">
        <v>1</v>
      </c>
      <c r="O43" s="6">
        <f t="shared" si="19"/>
        <v>0</v>
      </c>
      <c r="P43" s="6">
        <f t="shared" si="20"/>
        <v>0</v>
      </c>
      <c r="Q43" s="6" t="s">
        <v>35</v>
      </c>
      <c r="R43" s="6" t="s">
        <v>35</v>
      </c>
      <c r="S43" s="6">
        <v>0</v>
      </c>
      <c r="T43" s="6">
        <f t="shared" si="21"/>
        <v>0</v>
      </c>
      <c r="U43" s="6">
        <f t="shared" si="22"/>
        <v>0</v>
      </c>
      <c r="V43" s="6" t="s">
        <v>35</v>
      </c>
      <c r="W43" s="6" t="s">
        <v>35</v>
      </c>
      <c r="X43" s="6">
        <v>0</v>
      </c>
      <c r="Y43" s="6">
        <f t="shared" si="23"/>
        <v>0</v>
      </c>
      <c r="Z43" s="6">
        <f t="shared" si="24"/>
        <v>0</v>
      </c>
    </row>
    <row r="44" spans="1:26">
      <c r="A44" s="16">
        <f t="shared" ref="A44:A75" si="25">ROW()-1</f>
        <v>43</v>
      </c>
      <c r="B44" s="6" t="s">
        <v>96</v>
      </c>
      <c r="C44" s="7" t="s">
        <v>117</v>
      </c>
      <c r="D44" s="6" t="s">
        <v>127</v>
      </c>
      <c r="E44" s="6">
        <v>3</v>
      </c>
      <c r="F44" s="6">
        <v>400</v>
      </c>
      <c r="G44" s="6">
        <v>0</v>
      </c>
      <c r="H44" s="25">
        <f t="shared" ref="H44:H75" si="26">F44+O44+T44+Y44</f>
        <v>725</v>
      </c>
      <c r="I44" s="25">
        <f t="shared" si="18"/>
        <v>0</v>
      </c>
      <c r="J44" s="25">
        <f t="shared" ref="J44:J75" si="27">H44/E44</f>
        <v>241.666666666667</v>
      </c>
      <c r="K44" s="25">
        <f t="shared" ref="K44:K75" si="28">I44/E44</f>
        <v>0</v>
      </c>
      <c r="L44" s="6" t="s">
        <v>128</v>
      </c>
      <c r="M44" s="6" t="s">
        <v>129</v>
      </c>
      <c r="N44" s="6">
        <v>3</v>
      </c>
      <c r="O44" s="6">
        <f t="shared" si="19"/>
        <v>325</v>
      </c>
      <c r="P44" s="6">
        <f t="shared" si="20"/>
        <v>0</v>
      </c>
      <c r="Q44" s="6" t="s">
        <v>35</v>
      </c>
      <c r="R44" s="6" t="s">
        <v>35</v>
      </c>
      <c r="S44" s="6">
        <v>0</v>
      </c>
      <c r="T44" s="6">
        <f t="shared" si="21"/>
        <v>0</v>
      </c>
      <c r="U44" s="6">
        <f t="shared" si="22"/>
        <v>0</v>
      </c>
      <c r="V44" s="6" t="s">
        <v>35</v>
      </c>
      <c r="W44" s="6" t="s">
        <v>35</v>
      </c>
      <c r="X44" s="6">
        <v>0</v>
      </c>
      <c r="Y44" s="6">
        <f t="shared" si="23"/>
        <v>0</v>
      </c>
      <c r="Z44" s="6">
        <f t="shared" si="24"/>
        <v>0</v>
      </c>
    </row>
    <row r="45" spans="1:26">
      <c r="A45" s="16">
        <f t="shared" si="25"/>
        <v>44</v>
      </c>
      <c r="B45" s="6" t="s">
        <v>96</v>
      </c>
      <c r="C45" s="7" t="s">
        <v>117</v>
      </c>
      <c r="D45" s="6" t="s">
        <v>130</v>
      </c>
      <c r="E45" s="6">
        <v>3</v>
      </c>
      <c r="F45" s="6">
        <v>500</v>
      </c>
      <c r="G45" s="6">
        <v>0</v>
      </c>
      <c r="H45" s="25">
        <f t="shared" si="26"/>
        <v>1030</v>
      </c>
      <c r="I45" s="25">
        <f t="shared" si="18"/>
        <v>0</v>
      </c>
      <c r="J45" s="25">
        <f t="shared" si="27"/>
        <v>343.333333333333</v>
      </c>
      <c r="K45" s="25">
        <f t="shared" si="28"/>
        <v>0</v>
      </c>
      <c r="L45" s="6" t="s">
        <v>131</v>
      </c>
      <c r="M45" s="6" t="str">
        <f>VLOOKUP(L45,生产选项!B:D,3,0)</f>
        <v>养兔厂</v>
      </c>
      <c r="N45" s="6">
        <v>3</v>
      </c>
      <c r="O45" s="6">
        <f t="shared" si="19"/>
        <v>455</v>
      </c>
      <c r="P45" s="6">
        <f t="shared" si="20"/>
        <v>0</v>
      </c>
      <c r="Q45" s="6" t="s">
        <v>73</v>
      </c>
      <c r="R45" s="6" t="str">
        <f>VLOOKUP(Q45,生产选项!B:D,3,0)</f>
        <v>磨面厂</v>
      </c>
      <c r="S45" s="6">
        <v>1</v>
      </c>
      <c r="T45" s="6">
        <f t="shared" si="21"/>
        <v>75</v>
      </c>
      <c r="U45" s="6">
        <f t="shared" si="22"/>
        <v>0</v>
      </c>
      <c r="V45" s="6" t="s">
        <v>35</v>
      </c>
      <c r="W45" s="6" t="s">
        <v>35</v>
      </c>
      <c r="X45" s="6">
        <v>0</v>
      </c>
      <c r="Y45" s="6">
        <f t="shared" si="23"/>
        <v>0</v>
      </c>
      <c r="Z45" s="6">
        <f t="shared" si="24"/>
        <v>0</v>
      </c>
    </row>
    <row r="46" spans="1:26">
      <c r="A46" s="16">
        <f t="shared" si="25"/>
        <v>45</v>
      </c>
      <c r="B46" s="6" t="s">
        <v>30</v>
      </c>
      <c r="C46" s="6" t="s">
        <v>132</v>
      </c>
      <c r="D46" s="6" t="s">
        <v>133</v>
      </c>
      <c r="E46" s="6">
        <v>4</v>
      </c>
      <c r="F46" s="6">
        <v>650</v>
      </c>
      <c r="G46" s="6">
        <v>0</v>
      </c>
      <c r="H46" s="25">
        <f t="shared" si="26"/>
        <v>1025</v>
      </c>
      <c r="I46" s="25">
        <f t="shared" si="18"/>
        <v>0</v>
      </c>
      <c r="J46" s="25">
        <f t="shared" si="27"/>
        <v>256.25</v>
      </c>
      <c r="K46" s="25">
        <f t="shared" si="28"/>
        <v>0</v>
      </c>
      <c r="L46" s="6" t="s">
        <v>134</v>
      </c>
      <c r="M46" s="6" t="str">
        <f>VLOOKUP(L46,生产选项!B:D,3,0)</f>
        <v>屠宰桌</v>
      </c>
      <c r="N46" s="6">
        <v>2</v>
      </c>
      <c r="O46" s="6">
        <f t="shared" si="19"/>
        <v>375</v>
      </c>
      <c r="P46" s="6">
        <f t="shared" si="20"/>
        <v>0</v>
      </c>
      <c r="Q46" s="6" t="s">
        <v>35</v>
      </c>
      <c r="R46" s="6" t="s">
        <v>35</v>
      </c>
      <c r="S46" s="6">
        <v>0</v>
      </c>
      <c r="T46" s="6">
        <f t="shared" si="21"/>
        <v>0</v>
      </c>
      <c r="U46" s="6">
        <f t="shared" si="22"/>
        <v>0</v>
      </c>
      <c r="V46" s="6" t="s">
        <v>35</v>
      </c>
      <c r="W46" s="6" t="s">
        <v>35</v>
      </c>
      <c r="X46" s="6">
        <v>0</v>
      </c>
      <c r="Y46" s="6">
        <f t="shared" si="23"/>
        <v>0</v>
      </c>
      <c r="Z46" s="6">
        <f t="shared" si="24"/>
        <v>0</v>
      </c>
    </row>
    <row r="47" spans="1:26">
      <c r="A47" s="16">
        <f t="shared" si="25"/>
        <v>46</v>
      </c>
      <c r="B47" s="6" t="s">
        <v>30</v>
      </c>
      <c r="C47" s="7" t="s">
        <v>132</v>
      </c>
      <c r="D47" s="6" t="s">
        <v>135</v>
      </c>
      <c r="E47" s="6">
        <v>6</v>
      </c>
      <c r="F47" s="6">
        <v>3232</v>
      </c>
      <c r="G47" s="6">
        <v>0</v>
      </c>
      <c r="H47" s="25">
        <f t="shared" si="26"/>
        <v>3232</v>
      </c>
      <c r="I47" s="25">
        <f t="shared" si="18"/>
        <v>0</v>
      </c>
      <c r="J47" s="25">
        <f t="shared" si="27"/>
        <v>538.666666666667</v>
      </c>
      <c r="K47" s="25">
        <f t="shared" si="28"/>
        <v>0</v>
      </c>
      <c r="L47" s="6" t="s">
        <v>136</v>
      </c>
      <c r="M47" s="6" t="str">
        <f>VLOOKUP(L47,生产选项!B:D,3,0)</f>
        <v>野外采集</v>
      </c>
      <c r="N47" s="6">
        <v>1</v>
      </c>
      <c r="O47" s="6">
        <f t="shared" si="19"/>
        <v>0</v>
      </c>
      <c r="P47" s="6">
        <f t="shared" si="20"/>
        <v>0</v>
      </c>
      <c r="Q47" s="6" t="s">
        <v>35</v>
      </c>
      <c r="R47" s="6" t="s">
        <v>35</v>
      </c>
      <c r="S47" s="6">
        <v>0</v>
      </c>
      <c r="T47" s="6">
        <f t="shared" si="21"/>
        <v>0</v>
      </c>
      <c r="U47" s="6">
        <f t="shared" si="22"/>
        <v>0</v>
      </c>
      <c r="V47" s="6" t="s">
        <v>35</v>
      </c>
      <c r="W47" s="6" t="s">
        <v>35</v>
      </c>
      <c r="X47" s="6">
        <v>0</v>
      </c>
      <c r="Y47" s="6">
        <f t="shared" si="23"/>
        <v>0</v>
      </c>
      <c r="Z47" s="6">
        <f t="shared" si="24"/>
        <v>0</v>
      </c>
    </row>
    <row r="48" spans="1:26">
      <c r="A48" s="16">
        <f t="shared" si="25"/>
        <v>47</v>
      </c>
      <c r="B48" s="6" t="s">
        <v>30</v>
      </c>
      <c r="C48" s="7" t="s">
        <v>132</v>
      </c>
      <c r="D48" s="6" t="s">
        <v>137</v>
      </c>
      <c r="E48" s="6">
        <v>6</v>
      </c>
      <c r="F48" s="6">
        <v>550</v>
      </c>
      <c r="G48" s="6">
        <v>0</v>
      </c>
      <c r="H48" s="25">
        <f t="shared" si="26"/>
        <v>550</v>
      </c>
      <c r="I48" s="25">
        <f t="shared" si="18"/>
        <v>0</v>
      </c>
      <c r="J48" s="25">
        <f t="shared" si="27"/>
        <v>91.6666666666667</v>
      </c>
      <c r="K48" s="25">
        <f t="shared" si="28"/>
        <v>0</v>
      </c>
      <c r="L48" s="6" t="s">
        <v>138</v>
      </c>
      <c r="M48" s="6" t="str">
        <f>VLOOKUP(L48,生产选项!B:D,3,0)</f>
        <v>小花盆种植</v>
      </c>
      <c r="N48" s="6">
        <v>3</v>
      </c>
      <c r="O48" s="6">
        <f t="shared" si="19"/>
        <v>0</v>
      </c>
      <c r="P48" s="6">
        <f t="shared" si="20"/>
        <v>0</v>
      </c>
      <c r="Q48" s="6" t="s">
        <v>35</v>
      </c>
      <c r="R48" s="6" t="s">
        <v>35</v>
      </c>
      <c r="S48" s="6">
        <v>0</v>
      </c>
      <c r="T48" s="6">
        <f t="shared" si="21"/>
        <v>0</v>
      </c>
      <c r="U48" s="6">
        <f t="shared" si="22"/>
        <v>0</v>
      </c>
      <c r="V48" s="6" t="s">
        <v>35</v>
      </c>
      <c r="W48" s="6" t="s">
        <v>35</v>
      </c>
      <c r="X48" s="6">
        <v>0</v>
      </c>
      <c r="Y48" s="6">
        <f t="shared" si="23"/>
        <v>0</v>
      </c>
      <c r="Z48" s="6">
        <f t="shared" si="24"/>
        <v>0</v>
      </c>
    </row>
    <row r="49" spans="1:26">
      <c r="A49" s="16">
        <f t="shared" si="25"/>
        <v>48</v>
      </c>
      <c r="B49" s="6" t="s">
        <v>30</v>
      </c>
      <c r="C49" s="7" t="s">
        <v>132</v>
      </c>
      <c r="D49" s="6" t="s">
        <v>139</v>
      </c>
      <c r="E49" s="6">
        <v>6</v>
      </c>
      <c r="F49" s="6">
        <v>600</v>
      </c>
      <c r="G49" s="6">
        <v>0</v>
      </c>
      <c r="H49" s="25">
        <f t="shared" si="26"/>
        <v>600</v>
      </c>
      <c r="I49" s="25">
        <f t="shared" si="18"/>
        <v>0</v>
      </c>
      <c r="J49" s="25">
        <f t="shared" si="27"/>
        <v>100</v>
      </c>
      <c r="K49" s="25">
        <f t="shared" si="28"/>
        <v>0</v>
      </c>
      <c r="L49" s="6" t="s">
        <v>33</v>
      </c>
      <c r="M49" s="6" t="str">
        <f>VLOOKUP(L49,生产选项!B:D,3,0)</f>
        <v>野外采集</v>
      </c>
      <c r="N49" s="6">
        <v>1</v>
      </c>
      <c r="O49" s="6">
        <f t="shared" si="19"/>
        <v>0</v>
      </c>
      <c r="P49" s="6">
        <f t="shared" si="20"/>
        <v>0</v>
      </c>
      <c r="Q49" s="6" t="s">
        <v>35</v>
      </c>
      <c r="R49" s="6" t="s">
        <v>35</v>
      </c>
      <c r="S49" s="6">
        <v>0</v>
      </c>
      <c r="T49" s="6">
        <f t="shared" si="21"/>
        <v>0</v>
      </c>
      <c r="U49" s="6">
        <f t="shared" si="22"/>
        <v>0</v>
      </c>
      <c r="V49" s="6" t="s">
        <v>35</v>
      </c>
      <c r="W49" s="6" t="s">
        <v>35</v>
      </c>
      <c r="X49" s="6">
        <v>0</v>
      </c>
      <c r="Y49" s="6">
        <f t="shared" si="23"/>
        <v>0</v>
      </c>
      <c r="Z49" s="6">
        <f t="shared" si="24"/>
        <v>0</v>
      </c>
    </row>
    <row r="50" spans="1:26">
      <c r="A50" s="16">
        <f t="shared" si="25"/>
        <v>49</v>
      </c>
      <c r="B50" s="6" t="s">
        <v>30</v>
      </c>
      <c r="C50" s="7" t="s">
        <v>132</v>
      </c>
      <c r="D50" s="6" t="s">
        <v>140</v>
      </c>
      <c r="E50" s="6">
        <v>4</v>
      </c>
      <c r="F50" s="6">
        <v>600</v>
      </c>
      <c r="G50" s="6">
        <v>0</v>
      </c>
      <c r="H50" s="25">
        <f t="shared" si="26"/>
        <v>600</v>
      </c>
      <c r="I50" s="25">
        <f t="shared" si="18"/>
        <v>0</v>
      </c>
      <c r="J50" s="25">
        <f t="shared" si="27"/>
        <v>150</v>
      </c>
      <c r="K50" s="25">
        <f t="shared" si="28"/>
        <v>0</v>
      </c>
      <c r="L50" s="6" t="s">
        <v>141</v>
      </c>
      <c r="M50" s="6" t="str">
        <f>VLOOKUP(L50,生产选项!B:D,3,0)</f>
        <v>野外采集</v>
      </c>
      <c r="N50" s="6">
        <v>1</v>
      </c>
      <c r="O50" s="6">
        <f t="shared" si="19"/>
        <v>0</v>
      </c>
      <c r="P50" s="6">
        <f t="shared" si="20"/>
        <v>0</v>
      </c>
      <c r="Q50" s="6" t="s">
        <v>35</v>
      </c>
      <c r="R50" s="6" t="s">
        <v>35</v>
      </c>
      <c r="S50" s="6">
        <v>0</v>
      </c>
      <c r="T50" s="6">
        <f t="shared" si="21"/>
        <v>0</v>
      </c>
      <c r="U50" s="6">
        <f t="shared" si="22"/>
        <v>0</v>
      </c>
      <c r="V50" s="6" t="s">
        <v>35</v>
      </c>
      <c r="W50" s="6" t="s">
        <v>35</v>
      </c>
      <c r="X50" s="6">
        <v>0</v>
      </c>
      <c r="Y50" s="6">
        <f t="shared" si="23"/>
        <v>0</v>
      </c>
      <c r="Z50" s="6">
        <f t="shared" si="24"/>
        <v>0</v>
      </c>
    </row>
    <row r="51" spans="1:26">
      <c r="A51" s="16">
        <f t="shared" si="25"/>
        <v>50</v>
      </c>
      <c r="B51" s="6" t="s">
        <v>30</v>
      </c>
      <c r="C51" s="7" t="s">
        <v>132</v>
      </c>
      <c r="D51" s="6" t="s">
        <v>142</v>
      </c>
      <c r="E51" s="6">
        <v>8</v>
      </c>
      <c r="F51" s="6">
        <v>600</v>
      </c>
      <c r="G51" s="6">
        <v>0</v>
      </c>
      <c r="H51" s="25">
        <f t="shared" si="26"/>
        <v>600</v>
      </c>
      <c r="I51" s="25">
        <f t="shared" si="18"/>
        <v>0</v>
      </c>
      <c r="J51" s="25">
        <f t="shared" si="27"/>
        <v>75</v>
      </c>
      <c r="K51" s="25">
        <f t="shared" si="28"/>
        <v>0</v>
      </c>
      <c r="L51" s="6" t="s">
        <v>143</v>
      </c>
      <c r="M51" s="6" t="str">
        <f>VLOOKUP(L51,生产选项!B:D,3,0)</f>
        <v>野外采集</v>
      </c>
      <c r="N51" s="6">
        <v>1</v>
      </c>
      <c r="O51" s="6">
        <f t="shared" si="19"/>
        <v>0</v>
      </c>
      <c r="P51" s="6">
        <f t="shared" si="20"/>
        <v>0</v>
      </c>
      <c r="Q51" s="6" t="s">
        <v>35</v>
      </c>
      <c r="R51" s="6" t="s">
        <v>35</v>
      </c>
      <c r="S51" s="6">
        <v>0</v>
      </c>
      <c r="T51" s="6">
        <f t="shared" si="21"/>
        <v>0</v>
      </c>
      <c r="U51" s="6">
        <f t="shared" si="22"/>
        <v>0</v>
      </c>
      <c r="V51" s="6" t="s">
        <v>35</v>
      </c>
      <c r="W51" s="6" t="s">
        <v>35</v>
      </c>
      <c r="X51" s="6">
        <v>0</v>
      </c>
      <c r="Y51" s="6">
        <f t="shared" si="23"/>
        <v>0</v>
      </c>
      <c r="Z51" s="6">
        <f t="shared" si="24"/>
        <v>0</v>
      </c>
    </row>
    <row r="52" spans="1:26">
      <c r="A52" s="16">
        <f t="shared" si="25"/>
        <v>51</v>
      </c>
      <c r="B52" s="6" t="s">
        <v>144</v>
      </c>
      <c r="C52" s="7" t="s">
        <v>132</v>
      </c>
      <c r="D52" s="6" t="s">
        <v>145</v>
      </c>
      <c r="E52" s="6">
        <v>4</v>
      </c>
      <c r="F52" s="6">
        <v>450</v>
      </c>
      <c r="G52" s="6">
        <v>0</v>
      </c>
      <c r="H52" s="25">
        <f t="shared" si="26"/>
        <v>450</v>
      </c>
      <c r="I52" s="25">
        <f t="shared" si="18"/>
        <v>0</v>
      </c>
      <c r="J52" s="25">
        <f t="shared" si="27"/>
        <v>112.5</v>
      </c>
      <c r="K52" s="25">
        <f t="shared" si="28"/>
        <v>0</v>
      </c>
      <c r="L52" s="6" t="s">
        <v>68</v>
      </c>
      <c r="M52" s="6" t="str">
        <f>VLOOKUP(L52,生产选项!B:D,3,0)</f>
        <v>野外采集</v>
      </c>
      <c r="N52" s="6">
        <v>4</v>
      </c>
      <c r="O52" s="6">
        <f t="shared" si="19"/>
        <v>0</v>
      </c>
      <c r="P52" s="6">
        <f t="shared" si="20"/>
        <v>0</v>
      </c>
      <c r="Q52" s="6" t="s">
        <v>35</v>
      </c>
      <c r="R52" s="6" t="s">
        <v>35</v>
      </c>
      <c r="S52" s="6">
        <v>0</v>
      </c>
      <c r="T52" s="6">
        <f t="shared" si="21"/>
        <v>0</v>
      </c>
      <c r="U52" s="6">
        <f t="shared" si="22"/>
        <v>0</v>
      </c>
      <c r="V52" s="6" t="s">
        <v>35</v>
      </c>
      <c r="W52" s="6" t="s">
        <v>35</v>
      </c>
      <c r="X52" s="6">
        <v>0</v>
      </c>
      <c r="Y52" s="6">
        <f t="shared" si="23"/>
        <v>0</v>
      </c>
      <c r="Z52" s="6">
        <f t="shared" si="24"/>
        <v>0</v>
      </c>
    </row>
    <row r="53" spans="1:26">
      <c r="A53" s="16">
        <f t="shared" si="25"/>
        <v>52</v>
      </c>
      <c r="B53" s="6" t="s">
        <v>144</v>
      </c>
      <c r="C53" s="7" t="s">
        <v>132</v>
      </c>
      <c r="D53" s="6" t="s">
        <v>146</v>
      </c>
      <c r="E53" s="6">
        <v>3</v>
      </c>
      <c r="F53" s="6">
        <v>450</v>
      </c>
      <c r="G53" s="6">
        <v>0</v>
      </c>
      <c r="H53" s="25">
        <f t="shared" si="26"/>
        <v>672.222222222222</v>
      </c>
      <c r="I53" s="25">
        <f t="shared" si="18"/>
        <v>0</v>
      </c>
      <c r="J53" s="25">
        <f t="shared" si="27"/>
        <v>224.074074074074</v>
      </c>
      <c r="K53" s="25">
        <f t="shared" si="28"/>
        <v>0</v>
      </c>
      <c r="L53" s="6" t="s">
        <v>70</v>
      </c>
      <c r="M53" s="6" t="s">
        <v>71</v>
      </c>
      <c r="N53" s="6">
        <v>4</v>
      </c>
      <c r="O53" s="6">
        <f t="shared" si="19"/>
        <v>222.222222222222</v>
      </c>
      <c r="P53" s="6">
        <f t="shared" si="20"/>
        <v>0</v>
      </c>
      <c r="Q53" s="6" t="s">
        <v>35</v>
      </c>
      <c r="R53" s="6" t="s">
        <v>35</v>
      </c>
      <c r="S53" s="6">
        <v>0</v>
      </c>
      <c r="T53" s="6">
        <f t="shared" si="21"/>
        <v>0</v>
      </c>
      <c r="U53" s="6">
        <f t="shared" si="22"/>
        <v>0</v>
      </c>
      <c r="V53" s="6" t="s">
        <v>35</v>
      </c>
      <c r="W53" s="6" t="s">
        <v>35</v>
      </c>
      <c r="X53" s="6">
        <v>0</v>
      </c>
      <c r="Y53" s="6">
        <f t="shared" si="23"/>
        <v>0</v>
      </c>
      <c r="Z53" s="6">
        <f t="shared" si="24"/>
        <v>0</v>
      </c>
    </row>
    <row r="54" spans="1:26">
      <c r="A54" s="16">
        <f t="shared" si="25"/>
        <v>53</v>
      </c>
      <c r="B54" s="6" t="s">
        <v>144</v>
      </c>
      <c r="C54" s="7" t="s">
        <v>132</v>
      </c>
      <c r="D54" s="6" t="s">
        <v>147</v>
      </c>
      <c r="E54" s="6">
        <v>3</v>
      </c>
      <c r="F54" s="6">
        <v>450</v>
      </c>
      <c r="G54" s="6">
        <v>0</v>
      </c>
      <c r="H54" s="25">
        <f t="shared" si="26"/>
        <v>450</v>
      </c>
      <c r="I54" s="25">
        <f t="shared" si="18"/>
        <v>0</v>
      </c>
      <c r="J54" s="25">
        <f t="shared" si="27"/>
        <v>150</v>
      </c>
      <c r="K54" s="25">
        <f t="shared" si="28"/>
        <v>0</v>
      </c>
      <c r="L54" s="6" t="s">
        <v>126</v>
      </c>
      <c r="M54" s="6" t="str">
        <f>VLOOKUP(L54,生产选项!B:D,3,0)</f>
        <v>钓鱼台</v>
      </c>
      <c r="N54" s="6">
        <v>4</v>
      </c>
      <c r="O54" s="6">
        <f t="shared" si="19"/>
        <v>0</v>
      </c>
      <c r="P54" s="6">
        <f t="shared" si="20"/>
        <v>0</v>
      </c>
      <c r="Q54" s="6" t="s">
        <v>35</v>
      </c>
      <c r="R54" s="6" t="s">
        <v>35</v>
      </c>
      <c r="S54" s="6">
        <v>0</v>
      </c>
      <c r="T54" s="6">
        <f t="shared" si="21"/>
        <v>0</v>
      </c>
      <c r="U54" s="6">
        <f t="shared" si="22"/>
        <v>0</v>
      </c>
      <c r="V54" s="6" t="s">
        <v>35</v>
      </c>
      <c r="W54" s="6" t="s">
        <v>35</v>
      </c>
      <c r="X54" s="6">
        <v>0</v>
      </c>
      <c r="Y54" s="6">
        <f t="shared" si="23"/>
        <v>0</v>
      </c>
      <c r="Z54" s="6">
        <f t="shared" si="24"/>
        <v>0</v>
      </c>
    </row>
    <row r="55" spans="1:26">
      <c r="A55" s="16">
        <f t="shared" si="25"/>
        <v>54</v>
      </c>
      <c r="B55" s="6" t="s">
        <v>96</v>
      </c>
      <c r="C55" s="7" t="s">
        <v>117</v>
      </c>
      <c r="D55" s="6" t="s">
        <v>148</v>
      </c>
      <c r="E55" s="6">
        <v>3</v>
      </c>
      <c r="F55" s="6">
        <v>900</v>
      </c>
      <c r="G55" s="6">
        <v>0</v>
      </c>
      <c r="H55" s="25" t="e">
        <f t="shared" si="26"/>
        <v>#N/A</v>
      </c>
      <c r="I55" s="25" t="e">
        <f t="shared" si="18"/>
        <v>#N/A</v>
      </c>
      <c r="J55" s="25" t="e">
        <f t="shared" si="27"/>
        <v>#N/A</v>
      </c>
      <c r="K55" s="25" t="e">
        <f t="shared" si="28"/>
        <v>#N/A</v>
      </c>
      <c r="L55" s="6" t="s">
        <v>149</v>
      </c>
      <c r="M55" s="6" t="str">
        <f>VLOOKUP(L55,生产选项!B:D,3,0)</f>
        <v>野外采集</v>
      </c>
      <c r="N55" s="6">
        <v>1</v>
      </c>
      <c r="O55" s="6">
        <f t="shared" ref="O55:O86" si="29">VLOOKUP(IF(M55="无",L55,L55&amp;"("&amp;M55&amp;")"),D:J,7,0)*N55</f>
        <v>0</v>
      </c>
      <c r="P55" s="6">
        <f t="shared" ref="P55:P86" si="30">VLOOKUP(IF(M55="无",L55,L55&amp;"("&amp;M55&amp;")"),D:K,8,0)*N55</f>
        <v>0</v>
      </c>
      <c r="Q55" s="6" t="s">
        <v>112</v>
      </c>
      <c r="R55" s="6" t="str">
        <f>VLOOKUP(Q55,生产选项!B:D,3,0)</f>
        <v>野外</v>
      </c>
      <c r="S55" s="6">
        <v>2</v>
      </c>
      <c r="T55" s="6">
        <f t="shared" ref="T55:T86" si="31">VLOOKUP(IF(R55="无",Q55,Q55&amp;"("&amp;R55&amp;")"),D:J,7,0)*S55</f>
        <v>0</v>
      </c>
      <c r="U55" s="6">
        <f t="shared" ref="U55:U86" si="32">VLOOKUP(IF(R55="无",Q55,Q55&amp;"("&amp;R55&amp;")"),D:K,8,0)*S55</f>
        <v>0</v>
      </c>
      <c r="V55" s="6" t="s">
        <v>131</v>
      </c>
      <c r="W55" s="6" t="s">
        <v>35</v>
      </c>
      <c r="X55" s="6">
        <v>1</v>
      </c>
      <c r="Y55" s="6" t="e">
        <f t="shared" ref="Y55:Y86" si="33">VLOOKUP(IF(W55="无",V55,V55&amp;"("&amp;W55&amp;")"),D:J,7,0)*X55</f>
        <v>#N/A</v>
      </c>
      <c r="Z55" s="6" t="e">
        <f t="shared" ref="Z55:Z86" si="34">VLOOKUP(IF(W55="无",V55,V55&amp;"("&amp;W55&amp;")"),D:K,8,0)*X55</f>
        <v>#N/A</v>
      </c>
    </row>
    <row r="56" spans="1:26">
      <c r="A56" s="16">
        <f t="shared" si="25"/>
        <v>55</v>
      </c>
      <c r="B56" s="6" t="s">
        <v>30</v>
      </c>
      <c r="C56" s="7" t="s">
        <v>150</v>
      </c>
      <c r="D56" s="6" t="s">
        <v>151</v>
      </c>
      <c r="E56" s="6">
        <v>3</v>
      </c>
      <c r="F56" s="6">
        <v>200</v>
      </c>
      <c r="G56" s="6">
        <v>0</v>
      </c>
      <c r="H56" s="25">
        <f t="shared" si="26"/>
        <v>200</v>
      </c>
      <c r="I56" s="25">
        <f t="shared" si="18"/>
        <v>0</v>
      </c>
      <c r="J56" s="25">
        <f t="shared" si="27"/>
        <v>66.6666666666667</v>
      </c>
      <c r="K56" s="25">
        <f t="shared" si="28"/>
        <v>0</v>
      </c>
      <c r="L56" s="6" t="s">
        <v>91</v>
      </c>
      <c r="M56" s="6" t="s">
        <v>52</v>
      </c>
      <c r="N56" s="6">
        <v>1</v>
      </c>
      <c r="O56" s="6">
        <f t="shared" si="29"/>
        <v>0</v>
      </c>
      <c r="P56" s="6">
        <f t="shared" si="30"/>
        <v>0</v>
      </c>
      <c r="Q56" s="6" t="s">
        <v>35</v>
      </c>
      <c r="R56" s="6" t="s">
        <v>35</v>
      </c>
      <c r="S56" s="6">
        <v>0</v>
      </c>
      <c r="T56" s="6">
        <f t="shared" si="31"/>
        <v>0</v>
      </c>
      <c r="U56" s="6">
        <f t="shared" si="32"/>
        <v>0</v>
      </c>
      <c r="V56" s="6" t="s">
        <v>35</v>
      </c>
      <c r="W56" s="6" t="s">
        <v>35</v>
      </c>
      <c r="X56" s="6">
        <v>0</v>
      </c>
      <c r="Y56" s="6">
        <f t="shared" si="33"/>
        <v>0</v>
      </c>
      <c r="Z56" s="6">
        <f t="shared" si="34"/>
        <v>0</v>
      </c>
    </row>
    <row r="57" spans="1:26">
      <c r="A57" s="16">
        <f t="shared" si="25"/>
        <v>56</v>
      </c>
      <c r="B57" s="6" t="s">
        <v>30</v>
      </c>
      <c r="C57" s="7" t="s">
        <v>150</v>
      </c>
      <c r="D57" s="6" t="s">
        <v>152</v>
      </c>
      <c r="E57" s="6">
        <v>2</v>
      </c>
      <c r="F57" s="6">
        <v>200</v>
      </c>
      <c r="G57" s="6">
        <v>0</v>
      </c>
      <c r="H57" s="25">
        <f t="shared" si="26"/>
        <v>200</v>
      </c>
      <c r="I57" s="25">
        <f t="shared" si="18"/>
        <v>0</v>
      </c>
      <c r="J57" s="25">
        <f t="shared" si="27"/>
        <v>100</v>
      </c>
      <c r="K57" s="25">
        <f t="shared" si="28"/>
        <v>0</v>
      </c>
      <c r="L57" s="6" t="s">
        <v>105</v>
      </c>
      <c r="M57" s="6" t="s">
        <v>52</v>
      </c>
      <c r="N57" s="6">
        <v>1</v>
      </c>
      <c r="O57" s="6">
        <f t="shared" si="29"/>
        <v>0</v>
      </c>
      <c r="P57" s="6">
        <f t="shared" si="30"/>
        <v>0</v>
      </c>
      <c r="Q57" s="6" t="s">
        <v>35</v>
      </c>
      <c r="R57" s="6" t="s">
        <v>35</v>
      </c>
      <c r="S57" s="6">
        <v>0</v>
      </c>
      <c r="T57" s="6">
        <f t="shared" si="31"/>
        <v>0</v>
      </c>
      <c r="U57" s="6">
        <f t="shared" si="32"/>
        <v>0</v>
      </c>
      <c r="V57" s="6" t="s">
        <v>35</v>
      </c>
      <c r="W57" s="6" t="s">
        <v>35</v>
      </c>
      <c r="X57" s="6">
        <v>0</v>
      </c>
      <c r="Y57" s="6">
        <f t="shared" si="33"/>
        <v>0</v>
      </c>
      <c r="Z57" s="6">
        <f t="shared" si="34"/>
        <v>0</v>
      </c>
    </row>
    <row r="58" spans="1:26">
      <c r="A58" s="16">
        <f t="shared" si="25"/>
        <v>57</v>
      </c>
      <c r="B58" s="6" t="s">
        <v>30</v>
      </c>
      <c r="C58" s="7" t="s">
        <v>150</v>
      </c>
      <c r="D58" s="6" t="s">
        <v>153</v>
      </c>
      <c r="E58" s="6">
        <v>6</v>
      </c>
      <c r="F58" s="6">
        <v>200</v>
      </c>
      <c r="G58" s="6">
        <v>0</v>
      </c>
      <c r="H58" s="25">
        <f t="shared" si="26"/>
        <v>200</v>
      </c>
      <c r="I58" s="25">
        <f t="shared" si="18"/>
        <v>0</v>
      </c>
      <c r="J58" s="25">
        <f t="shared" si="27"/>
        <v>33.3333333333333</v>
      </c>
      <c r="K58" s="25">
        <f t="shared" si="28"/>
        <v>0</v>
      </c>
      <c r="L58" s="6" t="s">
        <v>91</v>
      </c>
      <c r="M58" s="6" t="s">
        <v>52</v>
      </c>
      <c r="N58" s="6">
        <v>1</v>
      </c>
      <c r="O58" s="6">
        <f t="shared" si="29"/>
        <v>0</v>
      </c>
      <c r="P58" s="6">
        <f t="shared" si="30"/>
        <v>0</v>
      </c>
      <c r="Q58" s="6" t="s">
        <v>35</v>
      </c>
      <c r="R58" s="6" t="s">
        <v>35</v>
      </c>
      <c r="S58" s="6">
        <v>0</v>
      </c>
      <c r="T58" s="6">
        <f t="shared" si="31"/>
        <v>0</v>
      </c>
      <c r="U58" s="6">
        <f t="shared" si="32"/>
        <v>0</v>
      </c>
      <c r="V58" s="6" t="s">
        <v>35</v>
      </c>
      <c r="W58" s="6" t="s">
        <v>35</v>
      </c>
      <c r="X58" s="6">
        <v>0</v>
      </c>
      <c r="Y58" s="6">
        <f t="shared" si="33"/>
        <v>0</v>
      </c>
      <c r="Z58" s="6">
        <f t="shared" si="34"/>
        <v>0</v>
      </c>
    </row>
    <row r="59" spans="1:26">
      <c r="A59" s="16">
        <f t="shared" si="25"/>
        <v>58</v>
      </c>
      <c r="B59" s="6" t="s">
        <v>30</v>
      </c>
      <c r="C59" s="7" t="s">
        <v>150</v>
      </c>
      <c r="D59" s="6" t="s">
        <v>154</v>
      </c>
      <c r="E59" s="6">
        <v>4</v>
      </c>
      <c r="F59" s="6">
        <v>200</v>
      </c>
      <c r="G59" s="6">
        <v>0</v>
      </c>
      <c r="H59" s="25">
        <f t="shared" si="26"/>
        <v>200</v>
      </c>
      <c r="I59" s="25">
        <f t="shared" si="18"/>
        <v>0</v>
      </c>
      <c r="J59" s="25">
        <f t="shared" si="27"/>
        <v>50</v>
      </c>
      <c r="K59" s="25">
        <f t="shared" si="28"/>
        <v>0</v>
      </c>
      <c r="L59" s="6" t="s">
        <v>105</v>
      </c>
      <c r="M59" s="6" t="s">
        <v>52</v>
      </c>
      <c r="N59" s="6">
        <v>1</v>
      </c>
      <c r="O59" s="6">
        <f t="shared" si="29"/>
        <v>0</v>
      </c>
      <c r="P59" s="6">
        <f t="shared" si="30"/>
        <v>0</v>
      </c>
      <c r="Q59" s="6" t="s">
        <v>35</v>
      </c>
      <c r="R59" s="6" t="s">
        <v>35</v>
      </c>
      <c r="S59" s="6">
        <v>0</v>
      </c>
      <c r="T59" s="6">
        <f t="shared" si="31"/>
        <v>0</v>
      </c>
      <c r="U59" s="6">
        <f t="shared" si="32"/>
        <v>0</v>
      </c>
      <c r="V59" s="6" t="s">
        <v>35</v>
      </c>
      <c r="W59" s="6" t="s">
        <v>35</v>
      </c>
      <c r="X59" s="6">
        <v>0</v>
      </c>
      <c r="Y59" s="6">
        <f t="shared" si="33"/>
        <v>0</v>
      </c>
      <c r="Z59" s="6">
        <f t="shared" si="34"/>
        <v>0</v>
      </c>
    </row>
    <row r="60" spans="1:26">
      <c r="A60" s="16">
        <f t="shared" si="25"/>
        <v>59</v>
      </c>
      <c r="B60" s="6" t="s">
        <v>30</v>
      </c>
      <c r="C60" s="6" t="s">
        <v>155</v>
      </c>
      <c r="D60" s="6" t="s">
        <v>156</v>
      </c>
      <c r="E60" s="6">
        <v>2</v>
      </c>
      <c r="F60" s="6">
        <v>800</v>
      </c>
      <c r="G60" s="6">
        <v>0</v>
      </c>
      <c r="H60" s="25">
        <f t="shared" si="26"/>
        <v>1375</v>
      </c>
      <c r="I60" s="25">
        <f t="shared" si="18"/>
        <v>0</v>
      </c>
      <c r="J60" s="25">
        <f t="shared" si="27"/>
        <v>687.5</v>
      </c>
      <c r="K60" s="25">
        <f t="shared" si="28"/>
        <v>0</v>
      </c>
      <c r="L60" s="6" t="s">
        <v>157</v>
      </c>
      <c r="M60" s="6" t="s">
        <v>105</v>
      </c>
      <c r="N60" s="6">
        <v>1</v>
      </c>
      <c r="O60" s="6">
        <f t="shared" si="29"/>
        <v>100</v>
      </c>
      <c r="P60" s="6">
        <f t="shared" si="30"/>
        <v>0</v>
      </c>
      <c r="Q60" s="6" t="s">
        <v>158</v>
      </c>
      <c r="R60" s="6" t="str">
        <f>VLOOKUP(Q60,生产选项!B:D,3,0)</f>
        <v>熔炉</v>
      </c>
      <c r="S60" s="6">
        <v>1</v>
      </c>
      <c r="T60" s="6">
        <f t="shared" si="31"/>
        <v>475</v>
      </c>
      <c r="U60" s="6">
        <f t="shared" si="32"/>
        <v>0</v>
      </c>
      <c r="V60" s="6" t="s">
        <v>35</v>
      </c>
      <c r="W60" s="6" t="s">
        <v>35</v>
      </c>
      <c r="X60" s="6">
        <v>0</v>
      </c>
      <c r="Y60" s="6">
        <f t="shared" si="33"/>
        <v>0</v>
      </c>
      <c r="Z60" s="6">
        <f t="shared" si="34"/>
        <v>0</v>
      </c>
    </row>
    <row r="61" spans="1:26">
      <c r="A61" s="16">
        <f t="shared" si="25"/>
        <v>60</v>
      </c>
      <c r="B61" s="6" t="s">
        <v>30</v>
      </c>
      <c r="C61" s="6" t="s">
        <v>155</v>
      </c>
      <c r="D61" s="6" t="s">
        <v>159</v>
      </c>
      <c r="E61" s="6">
        <v>3</v>
      </c>
      <c r="F61" s="6">
        <v>450</v>
      </c>
      <c r="G61" s="6">
        <v>0</v>
      </c>
      <c r="H61" s="25">
        <f t="shared" si="26"/>
        <v>500</v>
      </c>
      <c r="I61" s="25">
        <f t="shared" si="18"/>
        <v>0</v>
      </c>
      <c r="J61" s="25">
        <f t="shared" si="27"/>
        <v>166.666666666667</v>
      </c>
      <c r="K61" s="25">
        <f t="shared" si="28"/>
        <v>0</v>
      </c>
      <c r="L61" s="6" t="s">
        <v>90</v>
      </c>
      <c r="M61" s="6" t="s">
        <v>105</v>
      </c>
      <c r="N61" s="6">
        <v>1</v>
      </c>
      <c r="O61" s="6">
        <f t="shared" si="29"/>
        <v>50</v>
      </c>
      <c r="P61" s="6">
        <f t="shared" si="30"/>
        <v>0</v>
      </c>
      <c r="Q61" s="6" t="s">
        <v>35</v>
      </c>
      <c r="R61" s="6" t="s">
        <v>35</v>
      </c>
      <c r="S61" s="6">
        <v>0</v>
      </c>
      <c r="T61" s="6">
        <f t="shared" si="31"/>
        <v>0</v>
      </c>
      <c r="U61" s="6">
        <f t="shared" si="32"/>
        <v>0</v>
      </c>
      <c r="V61" s="6" t="s">
        <v>35</v>
      </c>
      <c r="W61" s="6" t="s">
        <v>35</v>
      </c>
      <c r="X61" s="6">
        <v>0</v>
      </c>
      <c r="Y61" s="6">
        <f t="shared" si="33"/>
        <v>0</v>
      </c>
      <c r="Z61" s="6">
        <f t="shared" si="34"/>
        <v>0</v>
      </c>
    </row>
    <row r="62" spans="1:26">
      <c r="A62" s="16">
        <f t="shared" si="25"/>
        <v>61</v>
      </c>
      <c r="B62" s="6" t="s">
        <v>30</v>
      </c>
      <c r="C62" s="7" t="s">
        <v>155</v>
      </c>
      <c r="D62" s="6" t="s">
        <v>160</v>
      </c>
      <c r="E62" s="6">
        <v>2</v>
      </c>
      <c r="F62" s="6">
        <v>600</v>
      </c>
      <c r="G62" s="6">
        <v>0</v>
      </c>
      <c r="H62" s="25">
        <f t="shared" si="26"/>
        <v>900</v>
      </c>
      <c r="I62" s="25">
        <f t="shared" si="18"/>
        <v>0</v>
      </c>
      <c r="J62" s="25">
        <f t="shared" si="27"/>
        <v>450</v>
      </c>
      <c r="K62" s="25">
        <f t="shared" si="28"/>
        <v>0</v>
      </c>
      <c r="L62" s="6" t="s">
        <v>157</v>
      </c>
      <c r="M62" s="6" t="s">
        <v>105</v>
      </c>
      <c r="N62" s="6">
        <v>3</v>
      </c>
      <c r="O62" s="6">
        <f t="shared" si="29"/>
        <v>300</v>
      </c>
      <c r="P62" s="6">
        <f t="shared" si="30"/>
        <v>0</v>
      </c>
      <c r="Q62" s="6" t="s">
        <v>35</v>
      </c>
      <c r="R62" s="6" t="s">
        <v>35</v>
      </c>
      <c r="S62" s="6">
        <v>0</v>
      </c>
      <c r="T62" s="6">
        <f t="shared" si="31"/>
        <v>0</v>
      </c>
      <c r="U62" s="6">
        <f t="shared" si="32"/>
        <v>0</v>
      </c>
      <c r="V62" s="6" t="s">
        <v>35</v>
      </c>
      <c r="W62" s="6" t="s">
        <v>35</v>
      </c>
      <c r="X62" s="6">
        <v>0</v>
      </c>
      <c r="Y62" s="6">
        <f t="shared" si="33"/>
        <v>0</v>
      </c>
      <c r="Z62" s="6">
        <f t="shared" si="34"/>
        <v>0</v>
      </c>
    </row>
    <row r="63" spans="1:26">
      <c r="A63" s="16">
        <f t="shared" si="25"/>
        <v>62</v>
      </c>
      <c r="B63" s="6" t="s">
        <v>30</v>
      </c>
      <c r="C63" s="7" t="s">
        <v>155</v>
      </c>
      <c r="D63" s="6" t="s">
        <v>161</v>
      </c>
      <c r="E63" s="6">
        <v>2</v>
      </c>
      <c r="F63" s="6">
        <v>1400</v>
      </c>
      <c r="G63" s="6">
        <v>0</v>
      </c>
      <c r="H63" s="25">
        <f t="shared" si="26"/>
        <v>2275</v>
      </c>
      <c r="I63" s="25">
        <f t="shared" si="18"/>
        <v>0</v>
      </c>
      <c r="J63" s="25">
        <f t="shared" si="27"/>
        <v>1137.5</v>
      </c>
      <c r="K63" s="25">
        <f t="shared" si="28"/>
        <v>0</v>
      </c>
      <c r="L63" s="6" t="s">
        <v>157</v>
      </c>
      <c r="M63" s="6" t="s">
        <v>105</v>
      </c>
      <c r="N63" s="6">
        <v>4</v>
      </c>
      <c r="O63" s="6">
        <f t="shared" si="29"/>
        <v>400</v>
      </c>
      <c r="P63" s="6">
        <f t="shared" si="30"/>
        <v>0</v>
      </c>
      <c r="Q63" s="6" t="s">
        <v>158</v>
      </c>
      <c r="R63" s="6" t="str">
        <f>VLOOKUP(Q63,生产选项!B:D,3,0)</f>
        <v>熔炉</v>
      </c>
      <c r="S63" s="6">
        <v>1</v>
      </c>
      <c r="T63" s="6">
        <f t="shared" si="31"/>
        <v>475</v>
      </c>
      <c r="U63" s="6">
        <f t="shared" si="32"/>
        <v>0</v>
      </c>
      <c r="V63" s="6" t="s">
        <v>35</v>
      </c>
      <c r="W63" s="6" t="s">
        <v>35</v>
      </c>
      <c r="X63" s="6">
        <v>0</v>
      </c>
      <c r="Y63" s="6">
        <f t="shared" si="33"/>
        <v>0</v>
      </c>
      <c r="Z63" s="6">
        <f t="shared" si="34"/>
        <v>0</v>
      </c>
    </row>
    <row r="64" spans="1:26">
      <c r="A64" s="16">
        <f t="shared" si="25"/>
        <v>63</v>
      </c>
      <c r="B64" s="6" t="s">
        <v>162</v>
      </c>
      <c r="C64" s="7" t="s">
        <v>163</v>
      </c>
      <c r="D64" s="6" t="s">
        <v>164</v>
      </c>
      <c r="E64" s="6">
        <v>4</v>
      </c>
      <c r="F64" s="6">
        <v>900</v>
      </c>
      <c r="G64" s="6">
        <v>0</v>
      </c>
      <c r="H64" s="25">
        <f t="shared" si="26"/>
        <v>3118.75</v>
      </c>
      <c r="I64" s="25">
        <f t="shared" si="18"/>
        <v>0</v>
      </c>
      <c r="J64" s="25">
        <f t="shared" si="27"/>
        <v>779.6875</v>
      </c>
      <c r="K64" s="25">
        <f t="shared" si="28"/>
        <v>0</v>
      </c>
      <c r="L64" s="6" t="s">
        <v>81</v>
      </c>
      <c r="M64" s="6" t="str">
        <f>VLOOKUP(L64,生产选项!B:D,3,0)</f>
        <v>玻璃工房</v>
      </c>
      <c r="N64" s="6">
        <v>4</v>
      </c>
      <c r="O64" s="6">
        <f t="shared" si="29"/>
        <v>1768.75</v>
      </c>
      <c r="P64" s="6">
        <f t="shared" si="30"/>
        <v>0</v>
      </c>
      <c r="Q64" s="6" t="s">
        <v>165</v>
      </c>
      <c r="R64" s="6" t="str">
        <f>VLOOKUP(Q64,生产选项!B:D,3,0)</f>
        <v>木工厂</v>
      </c>
      <c r="S64" s="6">
        <v>1</v>
      </c>
      <c r="T64" s="6">
        <f t="shared" si="31"/>
        <v>450</v>
      </c>
      <c r="U64" s="6">
        <f t="shared" si="32"/>
        <v>0</v>
      </c>
      <c r="V64" s="6" t="s">
        <v>40</v>
      </c>
      <c r="W64" s="6" t="s">
        <v>34</v>
      </c>
      <c r="X64" s="6">
        <v>4</v>
      </c>
      <c r="Y64" s="6">
        <f t="shared" si="33"/>
        <v>0</v>
      </c>
      <c r="Z64" s="6">
        <f t="shared" si="34"/>
        <v>0</v>
      </c>
    </row>
    <row r="65" spans="1:26">
      <c r="A65" s="16">
        <f t="shared" si="25"/>
        <v>64</v>
      </c>
      <c r="B65" s="6" t="s">
        <v>162</v>
      </c>
      <c r="C65" s="7" t="s">
        <v>163</v>
      </c>
      <c r="D65" s="6" t="s">
        <v>166</v>
      </c>
      <c r="E65" s="6">
        <v>9</v>
      </c>
      <c r="F65" s="6">
        <v>1200</v>
      </c>
      <c r="G65" s="6">
        <v>0</v>
      </c>
      <c r="H65" s="25" t="e">
        <f t="shared" si="26"/>
        <v>#N/A</v>
      </c>
      <c r="I65" s="25" t="e">
        <f t="shared" si="18"/>
        <v>#N/A</v>
      </c>
      <c r="J65" s="25" t="e">
        <f t="shared" si="27"/>
        <v>#N/A</v>
      </c>
      <c r="K65" s="25" t="e">
        <f t="shared" si="28"/>
        <v>#N/A</v>
      </c>
      <c r="L65" s="6" t="s">
        <v>165</v>
      </c>
      <c r="M65" s="6" t="str">
        <f>VLOOKUP(L65,生产选项!B:D,3,0)</f>
        <v>木工厂</v>
      </c>
      <c r="N65" s="6">
        <v>3</v>
      </c>
      <c r="O65" s="6">
        <f t="shared" si="29"/>
        <v>1350</v>
      </c>
      <c r="P65" s="6">
        <f t="shared" si="30"/>
        <v>0</v>
      </c>
      <c r="Q65" s="6" t="s">
        <v>75</v>
      </c>
      <c r="R65" s="6" t="s">
        <v>70</v>
      </c>
      <c r="S65" s="6">
        <v>3</v>
      </c>
      <c r="T65" s="6">
        <f t="shared" si="31"/>
        <v>541.666666666667</v>
      </c>
      <c r="U65" s="6">
        <f t="shared" si="32"/>
        <v>0</v>
      </c>
      <c r="V65" s="6" t="s">
        <v>56</v>
      </c>
      <c r="W65" s="6" t="s">
        <v>35</v>
      </c>
      <c r="X65" s="6">
        <v>3</v>
      </c>
      <c r="Y65" s="6" t="e">
        <f t="shared" si="33"/>
        <v>#N/A</v>
      </c>
      <c r="Z65" s="6" t="e">
        <f t="shared" si="34"/>
        <v>#N/A</v>
      </c>
    </row>
    <row r="66" spans="1:26">
      <c r="A66" s="16">
        <f t="shared" si="25"/>
        <v>65</v>
      </c>
      <c r="B66" s="6" t="s">
        <v>162</v>
      </c>
      <c r="C66" s="7" t="s">
        <v>163</v>
      </c>
      <c r="D66" s="6" t="s">
        <v>167</v>
      </c>
      <c r="E66" s="6">
        <v>6</v>
      </c>
      <c r="F66" s="6">
        <v>800</v>
      </c>
      <c r="G66" s="6">
        <v>0</v>
      </c>
      <c r="H66" s="25" t="e">
        <f t="shared" si="26"/>
        <v>#N/A</v>
      </c>
      <c r="I66" s="25" t="e">
        <f t="shared" si="18"/>
        <v>#N/A</v>
      </c>
      <c r="J66" s="25" t="e">
        <f t="shared" si="27"/>
        <v>#N/A</v>
      </c>
      <c r="K66" s="25" t="e">
        <f t="shared" si="28"/>
        <v>#N/A</v>
      </c>
      <c r="L66" s="6" t="s">
        <v>165</v>
      </c>
      <c r="M66" s="6" t="str">
        <f>VLOOKUP(L66,生产选项!B:D,3,0)</f>
        <v>木工厂</v>
      </c>
      <c r="N66" s="6">
        <v>2</v>
      </c>
      <c r="O66" s="6">
        <f t="shared" si="29"/>
        <v>900</v>
      </c>
      <c r="P66" s="6">
        <f t="shared" si="30"/>
        <v>0</v>
      </c>
      <c r="Q66" s="6" t="s">
        <v>138</v>
      </c>
      <c r="R66" s="6" t="s">
        <v>168</v>
      </c>
      <c r="S66" s="6">
        <v>3</v>
      </c>
      <c r="T66" s="6">
        <f t="shared" si="31"/>
        <v>0</v>
      </c>
      <c r="U66" s="6">
        <f t="shared" si="32"/>
        <v>0</v>
      </c>
      <c r="V66" s="6" t="s">
        <v>56</v>
      </c>
      <c r="W66" s="6" t="s">
        <v>35</v>
      </c>
      <c r="X66" s="6">
        <v>3</v>
      </c>
      <c r="Y66" s="6" t="e">
        <f t="shared" si="33"/>
        <v>#N/A</v>
      </c>
      <c r="Z66" s="6" t="e">
        <f t="shared" si="34"/>
        <v>#N/A</v>
      </c>
    </row>
    <row r="67" spans="1:26">
      <c r="A67" s="16">
        <f t="shared" si="25"/>
        <v>66</v>
      </c>
      <c r="B67" s="6" t="s">
        <v>30</v>
      </c>
      <c r="C67" s="7" t="s">
        <v>169</v>
      </c>
      <c r="D67" s="6" t="s">
        <v>170</v>
      </c>
      <c r="E67" s="6">
        <v>4</v>
      </c>
      <c r="F67" s="6">
        <v>800</v>
      </c>
      <c r="G67" s="6">
        <v>0</v>
      </c>
      <c r="H67" s="25">
        <f t="shared" si="26"/>
        <v>1175</v>
      </c>
      <c r="I67" s="25">
        <f t="shared" si="18"/>
        <v>0</v>
      </c>
      <c r="J67" s="25">
        <f t="shared" si="27"/>
        <v>293.75</v>
      </c>
      <c r="K67" s="25">
        <f t="shared" si="28"/>
        <v>0</v>
      </c>
      <c r="L67" s="6" t="s">
        <v>171</v>
      </c>
      <c r="M67" s="6" t="s">
        <v>39</v>
      </c>
      <c r="N67" s="6">
        <v>2</v>
      </c>
      <c r="O67" s="6">
        <f t="shared" si="29"/>
        <v>375</v>
      </c>
      <c r="P67" s="6">
        <f t="shared" si="30"/>
        <v>0</v>
      </c>
      <c r="Q67" s="6" t="s">
        <v>35</v>
      </c>
      <c r="R67" s="6" t="s">
        <v>35</v>
      </c>
      <c r="S67" s="6">
        <v>0</v>
      </c>
      <c r="T67" s="6">
        <f t="shared" si="31"/>
        <v>0</v>
      </c>
      <c r="U67" s="6">
        <f t="shared" si="32"/>
        <v>0</v>
      </c>
      <c r="V67" s="6" t="s">
        <v>35</v>
      </c>
      <c r="W67" s="6" t="s">
        <v>35</v>
      </c>
      <c r="X67" s="6">
        <v>0</v>
      </c>
      <c r="Y67" s="6">
        <f t="shared" si="33"/>
        <v>0</v>
      </c>
      <c r="Z67" s="6">
        <f t="shared" si="34"/>
        <v>0</v>
      </c>
    </row>
    <row r="68" spans="1:26">
      <c r="A68" s="16">
        <f t="shared" si="25"/>
        <v>67</v>
      </c>
      <c r="B68" s="6" t="s">
        <v>61</v>
      </c>
      <c r="C68" s="7" t="s">
        <v>169</v>
      </c>
      <c r="D68" s="6" t="s">
        <v>172</v>
      </c>
      <c r="E68" s="6">
        <v>3</v>
      </c>
      <c r="F68" s="6">
        <v>550</v>
      </c>
      <c r="G68" s="6">
        <v>0</v>
      </c>
      <c r="H68" s="25">
        <f t="shared" si="26"/>
        <v>925</v>
      </c>
      <c r="I68" s="25">
        <f t="shared" si="18"/>
        <v>0</v>
      </c>
      <c r="J68" s="25">
        <f t="shared" si="27"/>
        <v>308.333333333333</v>
      </c>
      <c r="K68" s="25">
        <f t="shared" si="28"/>
        <v>0</v>
      </c>
      <c r="L68" s="6" t="s">
        <v>171</v>
      </c>
      <c r="M68" s="6" t="s">
        <v>39</v>
      </c>
      <c r="N68" s="6">
        <v>2</v>
      </c>
      <c r="O68" s="6">
        <f t="shared" si="29"/>
        <v>375</v>
      </c>
      <c r="P68" s="6">
        <f t="shared" si="30"/>
        <v>0</v>
      </c>
      <c r="Q68" s="6" t="s">
        <v>35</v>
      </c>
      <c r="R68" s="6" t="s">
        <v>35</v>
      </c>
      <c r="S68" s="6">
        <v>0</v>
      </c>
      <c r="T68" s="6">
        <f t="shared" si="31"/>
        <v>0</v>
      </c>
      <c r="U68" s="6">
        <f t="shared" si="32"/>
        <v>0</v>
      </c>
      <c r="V68" s="6" t="s">
        <v>35</v>
      </c>
      <c r="W68" s="6" t="s">
        <v>35</v>
      </c>
      <c r="X68" s="6">
        <v>0</v>
      </c>
      <c r="Y68" s="6">
        <f t="shared" si="33"/>
        <v>0</v>
      </c>
      <c r="Z68" s="6">
        <f t="shared" si="34"/>
        <v>0</v>
      </c>
    </row>
    <row r="69" spans="1:26">
      <c r="A69" s="16">
        <f t="shared" si="25"/>
        <v>68</v>
      </c>
      <c r="B69" s="6" t="s">
        <v>61</v>
      </c>
      <c r="C69" s="7" t="s">
        <v>169</v>
      </c>
      <c r="D69" s="6" t="s">
        <v>173</v>
      </c>
      <c r="E69" s="6">
        <v>4</v>
      </c>
      <c r="F69" s="6">
        <v>900</v>
      </c>
      <c r="G69" s="6">
        <v>0</v>
      </c>
      <c r="H69" s="25">
        <f t="shared" si="26"/>
        <v>1441.66666666667</v>
      </c>
      <c r="I69" s="25">
        <f t="shared" si="18"/>
        <v>0</v>
      </c>
      <c r="J69" s="25">
        <f t="shared" si="27"/>
        <v>360.416666666667</v>
      </c>
      <c r="K69" s="25">
        <f t="shared" si="28"/>
        <v>0</v>
      </c>
      <c r="L69" s="6" t="s">
        <v>171</v>
      </c>
      <c r="M69" s="6" t="s">
        <v>39</v>
      </c>
      <c r="N69" s="6">
        <v>2</v>
      </c>
      <c r="O69" s="6">
        <f t="shared" si="29"/>
        <v>375</v>
      </c>
      <c r="P69" s="6">
        <f t="shared" si="30"/>
        <v>0</v>
      </c>
      <c r="Q69" s="6" t="s">
        <v>174</v>
      </c>
      <c r="R69" s="6" t="str">
        <f>VLOOKUP(Q69,生产选项!B:D,3,0)</f>
        <v>木工厂</v>
      </c>
      <c r="S69" s="6">
        <v>1</v>
      </c>
      <c r="T69" s="6">
        <f t="shared" si="31"/>
        <v>166.666666666667</v>
      </c>
      <c r="U69" s="6">
        <f t="shared" si="32"/>
        <v>0</v>
      </c>
      <c r="V69" s="6" t="s">
        <v>35</v>
      </c>
      <c r="W69" s="6" t="s">
        <v>35</v>
      </c>
      <c r="X69" s="6">
        <v>0</v>
      </c>
      <c r="Y69" s="6">
        <f t="shared" si="33"/>
        <v>0</v>
      </c>
      <c r="Z69" s="6">
        <f t="shared" si="34"/>
        <v>0</v>
      </c>
    </row>
    <row r="70" spans="1:26">
      <c r="A70" s="16">
        <f t="shared" si="25"/>
        <v>69</v>
      </c>
      <c r="B70" s="6" t="s">
        <v>61</v>
      </c>
      <c r="C70" s="7" t="s">
        <v>169</v>
      </c>
      <c r="D70" s="6" t="s">
        <v>175</v>
      </c>
      <c r="E70" s="6">
        <v>4</v>
      </c>
      <c r="F70" s="6">
        <v>900</v>
      </c>
      <c r="G70" s="6">
        <v>0</v>
      </c>
      <c r="H70" s="25">
        <f t="shared" si="26"/>
        <v>1275</v>
      </c>
      <c r="I70" s="25">
        <f t="shared" si="18"/>
        <v>0</v>
      </c>
      <c r="J70" s="25">
        <f t="shared" si="27"/>
        <v>318.75</v>
      </c>
      <c r="K70" s="25">
        <f t="shared" si="28"/>
        <v>0</v>
      </c>
      <c r="L70" s="6" t="s">
        <v>171</v>
      </c>
      <c r="M70" s="6" t="s">
        <v>39</v>
      </c>
      <c r="N70" s="6">
        <v>2</v>
      </c>
      <c r="O70" s="6">
        <f t="shared" si="29"/>
        <v>375</v>
      </c>
      <c r="P70" s="6">
        <f t="shared" si="30"/>
        <v>0</v>
      </c>
      <c r="Q70" s="6" t="s">
        <v>112</v>
      </c>
      <c r="R70" s="6" t="str">
        <f>VLOOKUP(Q70,生产选项!B:D,3,0)</f>
        <v>野外</v>
      </c>
      <c r="S70" s="6">
        <v>1</v>
      </c>
      <c r="T70" s="6">
        <f t="shared" si="31"/>
        <v>0</v>
      </c>
      <c r="U70" s="6">
        <f t="shared" si="32"/>
        <v>0</v>
      </c>
      <c r="V70" s="6" t="s">
        <v>35</v>
      </c>
      <c r="W70" s="6" t="s">
        <v>35</v>
      </c>
      <c r="X70" s="6">
        <v>0</v>
      </c>
      <c r="Y70" s="6">
        <f t="shared" si="33"/>
        <v>0</v>
      </c>
      <c r="Z70" s="6">
        <f t="shared" si="34"/>
        <v>0</v>
      </c>
    </row>
    <row r="71" spans="1:26">
      <c r="A71" s="16">
        <f t="shared" si="25"/>
        <v>70</v>
      </c>
      <c r="B71" s="6" t="s">
        <v>30</v>
      </c>
      <c r="C71" s="7" t="s">
        <v>176</v>
      </c>
      <c r="D71" s="6" t="s">
        <v>177</v>
      </c>
      <c r="E71" s="6">
        <v>3</v>
      </c>
      <c r="F71" s="6">
        <v>650</v>
      </c>
      <c r="G71" s="6">
        <v>0</v>
      </c>
      <c r="H71" s="25">
        <f t="shared" si="26"/>
        <v>816.666666666667</v>
      </c>
      <c r="I71" s="25">
        <f t="shared" si="18"/>
        <v>0</v>
      </c>
      <c r="J71" s="25">
        <f t="shared" si="27"/>
        <v>272.222222222222</v>
      </c>
      <c r="K71" s="25">
        <f t="shared" si="28"/>
        <v>0</v>
      </c>
      <c r="L71" s="6" t="s">
        <v>70</v>
      </c>
      <c r="M71" s="6" t="s">
        <v>71</v>
      </c>
      <c r="N71" s="6">
        <v>3</v>
      </c>
      <c r="O71" s="6">
        <f t="shared" si="29"/>
        <v>166.666666666667</v>
      </c>
      <c r="P71" s="6">
        <f t="shared" si="30"/>
        <v>0</v>
      </c>
      <c r="Q71" s="6" t="s">
        <v>56</v>
      </c>
      <c r="R71" s="6" t="str">
        <f>VLOOKUP(Q71,生产选项!B:D,3,0)</f>
        <v>储水站采集</v>
      </c>
      <c r="S71" s="6">
        <v>1</v>
      </c>
      <c r="T71" s="6">
        <f t="shared" si="31"/>
        <v>0</v>
      </c>
      <c r="U71" s="6">
        <f t="shared" si="32"/>
        <v>0</v>
      </c>
      <c r="V71" s="6" t="s">
        <v>35</v>
      </c>
      <c r="W71" s="6" t="s">
        <v>35</v>
      </c>
      <c r="X71" s="6">
        <v>0</v>
      </c>
      <c r="Y71" s="6">
        <f t="shared" si="33"/>
        <v>0</v>
      </c>
      <c r="Z71" s="6">
        <f t="shared" si="34"/>
        <v>0</v>
      </c>
    </row>
    <row r="72" spans="1:26">
      <c r="A72" s="16">
        <f t="shared" si="25"/>
        <v>71</v>
      </c>
      <c r="B72" s="6" t="s">
        <v>30</v>
      </c>
      <c r="C72" s="7" t="s">
        <v>176</v>
      </c>
      <c r="D72" s="6" t="s">
        <v>178</v>
      </c>
      <c r="E72" s="6">
        <v>3</v>
      </c>
      <c r="F72" s="6">
        <v>800</v>
      </c>
      <c r="G72" s="6">
        <v>0</v>
      </c>
      <c r="H72" s="25">
        <f t="shared" si="26"/>
        <v>800</v>
      </c>
      <c r="I72" s="25">
        <f t="shared" si="18"/>
        <v>0</v>
      </c>
      <c r="J72" s="25">
        <f t="shared" si="27"/>
        <v>266.666666666667</v>
      </c>
      <c r="K72" s="25">
        <f t="shared" si="28"/>
        <v>0</v>
      </c>
      <c r="L72" s="6" t="s">
        <v>64</v>
      </c>
      <c r="M72" s="6" t="str">
        <f>VLOOKUP(L72,生产选项!B:D,3,0)</f>
        <v>野外采集</v>
      </c>
      <c r="N72" s="6">
        <v>2</v>
      </c>
      <c r="O72" s="6">
        <f t="shared" si="29"/>
        <v>0</v>
      </c>
      <c r="P72" s="6">
        <f t="shared" si="30"/>
        <v>0</v>
      </c>
      <c r="Q72" s="6" t="s">
        <v>35</v>
      </c>
      <c r="R72" s="6" t="s">
        <v>35</v>
      </c>
      <c r="S72" s="6">
        <v>0</v>
      </c>
      <c r="T72" s="6">
        <f t="shared" si="31"/>
        <v>0</v>
      </c>
      <c r="U72" s="6">
        <f t="shared" si="32"/>
        <v>0</v>
      </c>
      <c r="V72" s="6" t="s">
        <v>35</v>
      </c>
      <c r="W72" s="6" t="s">
        <v>35</v>
      </c>
      <c r="X72" s="6">
        <v>0</v>
      </c>
      <c r="Y72" s="6">
        <f t="shared" si="33"/>
        <v>0</v>
      </c>
      <c r="Z72" s="6">
        <f t="shared" si="34"/>
        <v>0</v>
      </c>
    </row>
    <row r="73" spans="1:26">
      <c r="A73" s="16">
        <f t="shared" si="25"/>
        <v>72</v>
      </c>
      <c r="B73" s="6" t="s">
        <v>30</v>
      </c>
      <c r="C73" s="6" t="s">
        <v>179</v>
      </c>
      <c r="D73" s="6" t="s">
        <v>180</v>
      </c>
      <c r="E73" s="6">
        <v>2</v>
      </c>
      <c r="F73" s="6">
        <v>600</v>
      </c>
      <c r="G73" s="6">
        <v>0</v>
      </c>
      <c r="H73" s="25">
        <f t="shared" si="26"/>
        <v>1068.75</v>
      </c>
      <c r="I73" s="25">
        <f t="shared" si="18"/>
        <v>0</v>
      </c>
      <c r="J73" s="25">
        <f t="shared" si="27"/>
        <v>534.375</v>
      </c>
      <c r="K73" s="25">
        <f t="shared" si="28"/>
        <v>0</v>
      </c>
      <c r="L73" s="6" t="s">
        <v>181</v>
      </c>
      <c r="M73" s="6" t="str">
        <f>VLOOKUP(L73,生产选项!B:D,3,0)</f>
        <v>熔炉</v>
      </c>
      <c r="N73" s="6">
        <v>3</v>
      </c>
      <c r="O73" s="6">
        <f t="shared" si="29"/>
        <v>168.75</v>
      </c>
      <c r="P73" s="6">
        <f t="shared" si="30"/>
        <v>0</v>
      </c>
      <c r="Q73" s="6" t="s">
        <v>182</v>
      </c>
      <c r="R73" s="6" t="s">
        <v>141</v>
      </c>
      <c r="S73" s="6">
        <v>1</v>
      </c>
      <c r="T73" s="6">
        <f t="shared" si="31"/>
        <v>150</v>
      </c>
      <c r="U73" s="6">
        <f t="shared" si="32"/>
        <v>0</v>
      </c>
      <c r="V73" s="6" t="s">
        <v>69</v>
      </c>
      <c r="W73" s="6" t="s">
        <v>105</v>
      </c>
      <c r="X73" s="6">
        <v>1</v>
      </c>
      <c r="Y73" s="6">
        <f t="shared" si="33"/>
        <v>150</v>
      </c>
      <c r="Z73" s="6">
        <f t="shared" si="34"/>
        <v>0</v>
      </c>
    </row>
    <row r="74" spans="1:26">
      <c r="A74" s="16">
        <f t="shared" si="25"/>
        <v>73</v>
      </c>
      <c r="B74" s="6" t="s">
        <v>30</v>
      </c>
      <c r="C74" s="7" t="s">
        <v>179</v>
      </c>
      <c r="D74" s="6" t="s">
        <v>183</v>
      </c>
      <c r="E74" s="6">
        <v>2</v>
      </c>
      <c r="F74" s="6">
        <v>1000</v>
      </c>
      <c r="G74" s="6">
        <v>0</v>
      </c>
      <c r="H74" s="25">
        <f t="shared" si="26"/>
        <v>1150</v>
      </c>
      <c r="I74" s="25">
        <f t="shared" si="18"/>
        <v>0</v>
      </c>
      <c r="J74" s="25">
        <f t="shared" si="27"/>
        <v>575</v>
      </c>
      <c r="K74" s="25">
        <f t="shared" si="28"/>
        <v>0</v>
      </c>
      <c r="L74" s="6" t="s">
        <v>184</v>
      </c>
      <c r="M74" s="6" t="str">
        <f>VLOOKUP(L74,生产选项!B:D,3,0)</f>
        <v>野外采集</v>
      </c>
      <c r="N74" s="6">
        <v>1</v>
      </c>
      <c r="O74" s="6">
        <f t="shared" si="29"/>
        <v>0</v>
      </c>
      <c r="P74" s="6">
        <f t="shared" si="30"/>
        <v>0</v>
      </c>
      <c r="Q74" s="6" t="s">
        <v>69</v>
      </c>
      <c r="R74" s="6" t="s">
        <v>105</v>
      </c>
      <c r="S74" s="6">
        <v>1</v>
      </c>
      <c r="T74" s="6">
        <f t="shared" si="31"/>
        <v>150</v>
      </c>
      <c r="U74" s="6">
        <f t="shared" si="32"/>
        <v>0</v>
      </c>
      <c r="V74" s="6" t="s">
        <v>35</v>
      </c>
      <c r="W74" s="6" t="s">
        <v>35</v>
      </c>
      <c r="X74" s="6">
        <v>0</v>
      </c>
      <c r="Y74" s="6">
        <f t="shared" si="33"/>
        <v>0</v>
      </c>
      <c r="Z74" s="6">
        <f t="shared" si="34"/>
        <v>0</v>
      </c>
    </row>
    <row r="75" spans="1:26">
      <c r="A75" s="16">
        <f t="shared" si="25"/>
        <v>74</v>
      </c>
      <c r="B75" s="6" t="s">
        <v>30</v>
      </c>
      <c r="C75" s="7" t="s">
        <v>179</v>
      </c>
      <c r="D75" s="6" t="s">
        <v>185</v>
      </c>
      <c r="E75" s="6">
        <v>8</v>
      </c>
      <c r="F75" s="6">
        <v>450</v>
      </c>
      <c r="G75" s="6">
        <v>0</v>
      </c>
      <c r="H75" s="25">
        <f t="shared" si="26"/>
        <v>450</v>
      </c>
      <c r="I75" s="25">
        <f t="shared" si="18"/>
        <v>0</v>
      </c>
      <c r="J75" s="25">
        <f t="shared" si="27"/>
        <v>56.25</v>
      </c>
      <c r="K75" s="25">
        <f t="shared" si="28"/>
        <v>0</v>
      </c>
      <c r="L75" s="6" t="s">
        <v>186</v>
      </c>
      <c r="M75" s="6" t="str">
        <f>VLOOKUP(L75,生产选项!B:D,3,0)</f>
        <v>野外采集</v>
      </c>
      <c r="N75" s="6">
        <v>1</v>
      </c>
      <c r="O75" s="6">
        <f t="shared" si="29"/>
        <v>0</v>
      </c>
      <c r="P75" s="6">
        <f t="shared" si="30"/>
        <v>0</v>
      </c>
      <c r="Q75" s="6" t="s">
        <v>35</v>
      </c>
      <c r="R75" s="6" t="s">
        <v>35</v>
      </c>
      <c r="S75" s="6">
        <v>0</v>
      </c>
      <c r="T75" s="6">
        <f t="shared" si="31"/>
        <v>0</v>
      </c>
      <c r="U75" s="6">
        <f t="shared" si="32"/>
        <v>0</v>
      </c>
      <c r="V75" s="6" t="s">
        <v>35</v>
      </c>
      <c r="W75" s="6" t="s">
        <v>35</v>
      </c>
      <c r="X75" s="6">
        <v>0</v>
      </c>
      <c r="Y75" s="6">
        <f t="shared" si="33"/>
        <v>0</v>
      </c>
      <c r="Z75" s="6">
        <f t="shared" si="34"/>
        <v>0</v>
      </c>
    </row>
    <row r="76" spans="1:26">
      <c r="A76" s="16">
        <f t="shared" ref="A76:A110" si="35">ROW()-1</f>
        <v>75</v>
      </c>
      <c r="B76" s="6" t="s">
        <v>30</v>
      </c>
      <c r="C76" s="7" t="s">
        <v>179</v>
      </c>
      <c r="D76" s="6" t="s">
        <v>187</v>
      </c>
      <c r="E76" s="6">
        <v>2</v>
      </c>
      <c r="F76" s="6">
        <v>1000</v>
      </c>
      <c r="G76" s="6">
        <v>0</v>
      </c>
      <c r="H76" s="25" t="e">
        <f t="shared" ref="H76:H110" si="36">F76+O76+T76+Y76</f>
        <v>#N/A</v>
      </c>
      <c r="I76" s="25" t="e">
        <f t="shared" si="18"/>
        <v>#N/A</v>
      </c>
      <c r="J76" s="25" t="e">
        <f t="shared" ref="J76:J110" si="37">H76/E76</f>
        <v>#N/A</v>
      </c>
      <c r="K76" s="25" t="e">
        <f t="shared" ref="K76:K110" si="38">I76/E76</f>
        <v>#N/A</v>
      </c>
      <c r="L76" s="6" t="s">
        <v>188</v>
      </c>
      <c r="M76" s="6" t="str">
        <f>VLOOKUP(L76,生产选项!B:D,3,0)</f>
        <v>野外采集</v>
      </c>
      <c r="N76" s="6">
        <v>0</v>
      </c>
      <c r="O76" s="6">
        <f t="shared" si="29"/>
        <v>0</v>
      </c>
      <c r="P76" s="6">
        <f t="shared" si="30"/>
        <v>0</v>
      </c>
      <c r="Q76" s="6" t="s">
        <v>69</v>
      </c>
      <c r="R76" s="6" t="s">
        <v>105</v>
      </c>
      <c r="S76" s="6">
        <v>1</v>
      </c>
      <c r="T76" s="6">
        <f t="shared" si="31"/>
        <v>150</v>
      </c>
      <c r="U76" s="6">
        <f t="shared" si="32"/>
        <v>0</v>
      </c>
      <c r="V76" s="6" t="s">
        <v>122</v>
      </c>
      <c r="W76" s="6" t="s">
        <v>35</v>
      </c>
      <c r="X76" s="6">
        <v>1</v>
      </c>
      <c r="Y76" s="6" t="e">
        <f t="shared" si="33"/>
        <v>#N/A</v>
      </c>
      <c r="Z76" s="6" t="e">
        <f t="shared" si="34"/>
        <v>#N/A</v>
      </c>
    </row>
    <row r="77" spans="1:26">
      <c r="A77" s="16">
        <f t="shared" si="35"/>
        <v>76</v>
      </c>
      <c r="B77" s="6" t="s">
        <v>30</v>
      </c>
      <c r="C77" s="7" t="s">
        <v>179</v>
      </c>
      <c r="D77" s="6" t="s">
        <v>189</v>
      </c>
      <c r="E77" s="6">
        <v>2</v>
      </c>
      <c r="F77" s="6">
        <v>1000</v>
      </c>
      <c r="G77" s="6">
        <v>0</v>
      </c>
      <c r="H77" s="25">
        <f t="shared" si="36"/>
        <v>1300</v>
      </c>
      <c r="I77" s="25">
        <f t="shared" ref="I77:I115" si="39">IF(C77="贸易",G77,P77+U77+Z77)</f>
        <v>0</v>
      </c>
      <c r="J77" s="25">
        <f t="shared" si="37"/>
        <v>650</v>
      </c>
      <c r="K77" s="25">
        <f t="shared" si="38"/>
        <v>0</v>
      </c>
      <c r="L77" s="6" t="s">
        <v>188</v>
      </c>
      <c r="M77" s="6" t="str">
        <f>VLOOKUP(L77,生产选项!B:D,3,0)</f>
        <v>野外采集</v>
      </c>
      <c r="N77" s="6">
        <v>0</v>
      </c>
      <c r="O77" s="6">
        <f t="shared" si="29"/>
        <v>0</v>
      </c>
      <c r="P77" s="6">
        <f t="shared" si="30"/>
        <v>0</v>
      </c>
      <c r="Q77" s="6" t="s">
        <v>69</v>
      </c>
      <c r="R77" s="6" t="s">
        <v>105</v>
      </c>
      <c r="S77" s="6">
        <v>1</v>
      </c>
      <c r="T77" s="6">
        <f t="shared" si="31"/>
        <v>150</v>
      </c>
      <c r="U77" s="6">
        <f t="shared" si="32"/>
        <v>0</v>
      </c>
      <c r="V77" s="6" t="s">
        <v>182</v>
      </c>
      <c r="W77" s="6" t="s">
        <v>141</v>
      </c>
      <c r="X77" s="6">
        <v>1</v>
      </c>
      <c r="Y77" s="6">
        <f t="shared" si="33"/>
        <v>150</v>
      </c>
      <c r="Z77" s="6">
        <f t="shared" si="34"/>
        <v>0</v>
      </c>
    </row>
    <row r="78" spans="1:26">
      <c r="A78" s="16">
        <f t="shared" si="35"/>
        <v>77</v>
      </c>
      <c r="B78" s="6" t="s">
        <v>30</v>
      </c>
      <c r="C78" s="7" t="s">
        <v>179</v>
      </c>
      <c r="D78" s="6" t="s">
        <v>190</v>
      </c>
      <c r="E78" s="6">
        <v>2</v>
      </c>
      <c r="F78" s="6">
        <v>800</v>
      </c>
      <c r="G78" s="6">
        <v>0</v>
      </c>
      <c r="H78" s="25">
        <f t="shared" si="36"/>
        <v>950</v>
      </c>
      <c r="I78" s="25">
        <f t="shared" si="39"/>
        <v>0</v>
      </c>
      <c r="J78" s="25">
        <f t="shared" si="37"/>
        <v>475</v>
      </c>
      <c r="K78" s="25">
        <f t="shared" si="38"/>
        <v>0</v>
      </c>
      <c r="L78" s="6" t="s">
        <v>191</v>
      </c>
      <c r="M78" s="6" t="str">
        <f>VLOOKUP(L78,生产选项!B:D,3,0)</f>
        <v>野外采集</v>
      </c>
      <c r="N78" s="6">
        <v>1</v>
      </c>
      <c r="O78" s="6">
        <f t="shared" si="29"/>
        <v>0</v>
      </c>
      <c r="P78" s="6">
        <f t="shared" si="30"/>
        <v>0</v>
      </c>
      <c r="Q78" s="6" t="s">
        <v>69</v>
      </c>
      <c r="R78" s="6" t="s">
        <v>105</v>
      </c>
      <c r="S78" s="6">
        <v>1</v>
      </c>
      <c r="T78" s="6">
        <f t="shared" si="31"/>
        <v>150</v>
      </c>
      <c r="U78" s="6">
        <f t="shared" si="32"/>
        <v>0</v>
      </c>
      <c r="V78" s="6" t="s">
        <v>35</v>
      </c>
      <c r="W78" s="6" t="s">
        <v>35</v>
      </c>
      <c r="X78" s="6">
        <v>0</v>
      </c>
      <c r="Y78" s="6">
        <f t="shared" si="33"/>
        <v>0</v>
      </c>
      <c r="Z78" s="6">
        <f t="shared" si="34"/>
        <v>0</v>
      </c>
    </row>
    <row r="79" spans="1:26">
      <c r="A79" s="16">
        <f t="shared" si="35"/>
        <v>78</v>
      </c>
      <c r="B79" s="6" t="s">
        <v>30</v>
      </c>
      <c r="C79" s="7" t="s">
        <v>192</v>
      </c>
      <c r="D79" s="6" t="s">
        <v>193</v>
      </c>
      <c r="E79" s="6">
        <v>2</v>
      </c>
      <c r="F79" s="6">
        <v>400</v>
      </c>
      <c r="G79" s="6">
        <v>0</v>
      </c>
      <c r="H79" s="25">
        <f t="shared" si="36"/>
        <v>400</v>
      </c>
      <c r="I79" s="25">
        <f t="shared" si="39"/>
        <v>0</v>
      </c>
      <c r="J79" s="25">
        <f t="shared" si="37"/>
        <v>200</v>
      </c>
      <c r="K79" s="25">
        <f t="shared" si="38"/>
        <v>0</v>
      </c>
      <c r="L79" s="6" t="s">
        <v>194</v>
      </c>
      <c r="M79" s="6" t="str">
        <f>VLOOKUP(L79,生产选项!B:D,3,0)</f>
        <v>野外采集</v>
      </c>
      <c r="N79" s="6">
        <v>1</v>
      </c>
      <c r="O79" s="6">
        <f t="shared" si="29"/>
        <v>0</v>
      </c>
      <c r="P79" s="6">
        <f t="shared" si="30"/>
        <v>0</v>
      </c>
      <c r="Q79" s="6" t="s">
        <v>35</v>
      </c>
      <c r="R79" s="6" t="s">
        <v>35</v>
      </c>
      <c r="S79" s="6">
        <v>0</v>
      </c>
      <c r="T79" s="6">
        <f t="shared" si="31"/>
        <v>0</v>
      </c>
      <c r="U79" s="6">
        <f t="shared" si="32"/>
        <v>0</v>
      </c>
      <c r="V79" s="6" t="s">
        <v>35</v>
      </c>
      <c r="W79" s="6" t="s">
        <v>35</v>
      </c>
      <c r="X79" s="6">
        <v>0</v>
      </c>
      <c r="Y79" s="6">
        <f t="shared" si="33"/>
        <v>0</v>
      </c>
      <c r="Z79" s="6">
        <f t="shared" si="34"/>
        <v>0</v>
      </c>
    </row>
    <row r="80" spans="1:26">
      <c r="A80" s="16">
        <f t="shared" si="35"/>
        <v>79</v>
      </c>
      <c r="B80" s="6" t="s">
        <v>30</v>
      </c>
      <c r="C80" s="7" t="s">
        <v>195</v>
      </c>
      <c r="D80" s="6" t="s">
        <v>196</v>
      </c>
      <c r="E80" s="6">
        <v>6</v>
      </c>
      <c r="F80" s="6">
        <v>1200</v>
      </c>
      <c r="G80" s="6">
        <v>0</v>
      </c>
      <c r="H80" s="25">
        <f t="shared" si="36"/>
        <v>1200</v>
      </c>
      <c r="I80" s="25">
        <f t="shared" si="39"/>
        <v>0</v>
      </c>
      <c r="J80" s="25">
        <f t="shared" si="37"/>
        <v>200</v>
      </c>
      <c r="K80" s="25">
        <f t="shared" si="38"/>
        <v>0</v>
      </c>
      <c r="L80" s="6" t="s">
        <v>197</v>
      </c>
      <c r="M80" s="6" t="str">
        <f>VLOOKUP(L80,生产选项!B:D,3,0)</f>
        <v>野外采集</v>
      </c>
      <c r="N80" s="6">
        <v>4</v>
      </c>
      <c r="O80" s="6">
        <f t="shared" si="29"/>
        <v>0</v>
      </c>
      <c r="P80" s="6">
        <f t="shared" si="30"/>
        <v>0</v>
      </c>
      <c r="Q80" s="6" t="s">
        <v>35</v>
      </c>
      <c r="R80" s="6" t="s">
        <v>35</v>
      </c>
      <c r="S80" s="6">
        <v>0</v>
      </c>
      <c r="T80" s="6">
        <f t="shared" si="31"/>
        <v>0</v>
      </c>
      <c r="U80" s="6">
        <f t="shared" si="32"/>
        <v>0</v>
      </c>
      <c r="V80" s="6" t="s">
        <v>35</v>
      </c>
      <c r="W80" s="6" t="s">
        <v>35</v>
      </c>
      <c r="X80" s="6">
        <v>0</v>
      </c>
      <c r="Y80" s="6">
        <f t="shared" si="33"/>
        <v>0</v>
      </c>
      <c r="Z80" s="6">
        <f t="shared" si="34"/>
        <v>0</v>
      </c>
    </row>
    <row r="81" spans="1:26">
      <c r="A81" s="16">
        <f t="shared" si="35"/>
        <v>80</v>
      </c>
      <c r="B81" s="6" t="s">
        <v>61</v>
      </c>
      <c r="C81" s="7" t="s">
        <v>195</v>
      </c>
      <c r="D81" s="6" t="s">
        <v>198</v>
      </c>
      <c r="E81" s="6">
        <v>3</v>
      </c>
      <c r="F81" s="6">
        <v>1000</v>
      </c>
      <c r="G81" s="6">
        <v>0</v>
      </c>
      <c r="H81" s="25">
        <f t="shared" si="36"/>
        <v>1538.66666666667</v>
      </c>
      <c r="I81" s="25">
        <f t="shared" si="39"/>
        <v>0</v>
      </c>
      <c r="J81" s="25">
        <f t="shared" si="37"/>
        <v>512.888888888889</v>
      </c>
      <c r="K81" s="25">
        <f t="shared" si="38"/>
        <v>0</v>
      </c>
      <c r="L81" s="6" t="s">
        <v>199</v>
      </c>
      <c r="M81" s="6" t="str">
        <f>VLOOKUP(L81,生产选项!B:D,3,0)</f>
        <v>磨面厂</v>
      </c>
      <c r="N81" s="6">
        <v>1</v>
      </c>
      <c r="O81" s="6">
        <f t="shared" si="29"/>
        <v>538.666666666667</v>
      </c>
      <c r="P81" s="6">
        <f t="shared" si="30"/>
        <v>0</v>
      </c>
      <c r="Q81" s="6" t="s">
        <v>200</v>
      </c>
      <c r="R81" s="6" t="str">
        <f>VLOOKUP(Q81,生产选项!B:D,3,0)</f>
        <v>野外</v>
      </c>
      <c r="S81" s="6">
        <v>2</v>
      </c>
      <c r="T81" s="6">
        <f t="shared" si="31"/>
        <v>0</v>
      </c>
      <c r="U81" s="6">
        <f t="shared" si="32"/>
        <v>0</v>
      </c>
      <c r="V81" s="6" t="s">
        <v>35</v>
      </c>
      <c r="W81" s="6" t="s">
        <v>35</v>
      </c>
      <c r="X81" s="6">
        <v>0</v>
      </c>
      <c r="Y81" s="6">
        <f t="shared" si="33"/>
        <v>0</v>
      </c>
      <c r="Z81" s="6">
        <f t="shared" si="34"/>
        <v>0</v>
      </c>
    </row>
    <row r="82" spans="1:26">
      <c r="A82" s="16">
        <f t="shared" si="35"/>
        <v>81</v>
      </c>
      <c r="B82" s="6" t="s">
        <v>61</v>
      </c>
      <c r="C82" s="7" t="s">
        <v>195</v>
      </c>
      <c r="D82" s="6" t="s">
        <v>201</v>
      </c>
      <c r="E82" s="6">
        <v>3</v>
      </c>
      <c r="F82" s="6">
        <v>1000</v>
      </c>
      <c r="G82" s="6">
        <v>0</v>
      </c>
      <c r="H82" s="25">
        <f t="shared" si="36"/>
        <v>1000</v>
      </c>
      <c r="I82" s="25">
        <f t="shared" si="39"/>
        <v>0</v>
      </c>
      <c r="J82" s="25">
        <f t="shared" si="37"/>
        <v>333.333333333333</v>
      </c>
      <c r="K82" s="25">
        <f t="shared" si="38"/>
        <v>0</v>
      </c>
      <c r="L82" s="6" t="s">
        <v>112</v>
      </c>
      <c r="M82" s="6" t="str">
        <f>VLOOKUP(L82,生产选项!B:D,3,0)</f>
        <v>野外</v>
      </c>
      <c r="N82" s="6">
        <v>2</v>
      </c>
      <c r="O82" s="6">
        <f t="shared" si="29"/>
        <v>0</v>
      </c>
      <c r="P82" s="6">
        <f t="shared" si="30"/>
        <v>0</v>
      </c>
      <c r="Q82" s="6" t="s">
        <v>200</v>
      </c>
      <c r="R82" s="6" t="str">
        <f>VLOOKUP(Q82,生产选项!B:D,3,0)</f>
        <v>野外</v>
      </c>
      <c r="S82" s="6">
        <v>2</v>
      </c>
      <c r="T82" s="6">
        <f t="shared" si="31"/>
        <v>0</v>
      </c>
      <c r="U82" s="6">
        <f t="shared" si="32"/>
        <v>0</v>
      </c>
      <c r="V82" s="6" t="s">
        <v>35</v>
      </c>
      <c r="W82" s="6" t="s">
        <v>35</v>
      </c>
      <c r="X82" s="6">
        <v>0</v>
      </c>
      <c r="Y82" s="6">
        <f t="shared" si="33"/>
        <v>0</v>
      </c>
      <c r="Z82" s="6">
        <f t="shared" si="34"/>
        <v>0</v>
      </c>
    </row>
    <row r="83" spans="1:26">
      <c r="A83" s="16">
        <f t="shared" si="35"/>
        <v>82</v>
      </c>
      <c r="B83" s="6" t="s">
        <v>61</v>
      </c>
      <c r="C83" s="7" t="s">
        <v>195</v>
      </c>
      <c r="D83" s="6" t="s">
        <v>202</v>
      </c>
      <c r="E83" s="6">
        <v>3</v>
      </c>
      <c r="F83" s="6">
        <v>500</v>
      </c>
      <c r="G83" s="6">
        <v>0</v>
      </c>
      <c r="H83" s="25">
        <f t="shared" si="36"/>
        <v>1047.22222222222</v>
      </c>
      <c r="I83" s="25">
        <f t="shared" si="39"/>
        <v>0</v>
      </c>
      <c r="J83" s="25">
        <f t="shared" si="37"/>
        <v>349.074074074074</v>
      </c>
      <c r="K83" s="25">
        <f t="shared" si="38"/>
        <v>0</v>
      </c>
      <c r="L83" s="6" t="s">
        <v>203</v>
      </c>
      <c r="M83" s="6" t="str">
        <f>VLOOKUP(L83,生产选项!B:D,3,0)</f>
        <v>养蜂场</v>
      </c>
      <c r="N83" s="6">
        <v>2</v>
      </c>
      <c r="O83" s="6">
        <f t="shared" si="29"/>
        <v>380.555555555556</v>
      </c>
      <c r="P83" s="6">
        <f t="shared" si="30"/>
        <v>0</v>
      </c>
      <c r="Q83" s="6" t="s">
        <v>174</v>
      </c>
      <c r="R83" s="6" t="str">
        <f>VLOOKUP(Q83,生产选项!B:D,3,0)</f>
        <v>木工厂</v>
      </c>
      <c r="S83" s="6">
        <v>1</v>
      </c>
      <c r="T83" s="6">
        <f t="shared" si="31"/>
        <v>166.666666666667</v>
      </c>
      <c r="U83" s="6">
        <f t="shared" si="32"/>
        <v>0</v>
      </c>
      <c r="V83" s="6" t="s">
        <v>35</v>
      </c>
      <c r="W83" s="6" t="s">
        <v>35</v>
      </c>
      <c r="X83" s="6">
        <v>0</v>
      </c>
      <c r="Y83" s="6">
        <f t="shared" si="33"/>
        <v>0</v>
      </c>
      <c r="Z83" s="6">
        <f t="shared" si="34"/>
        <v>0</v>
      </c>
    </row>
    <row r="84" spans="1:26">
      <c r="A84" s="16">
        <f t="shared" si="35"/>
        <v>83</v>
      </c>
      <c r="B84" s="6" t="s">
        <v>61</v>
      </c>
      <c r="C84" s="7" t="s">
        <v>195</v>
      </c>
      <c r="D84" s="6" t="s">
        <v>204</v>
      </c>
      <c r="E84" s="6">
        <v>3</v>
      </c>
      <c r="F84" s="6">
        <v>500</v>
      </c>
      <c r="G84" s="6">
        <v>0</v>
      </c>
      <c r="H84" s="25">
        <f t="shared" si="36"/>
        <v>928.518518518518</v>
      </c>
      <c r="I84" s="25">
        <f t="shared" si="39"/>
        <v>0</v>
      </c>
      <c r="J84" s="25">
        <f t="shared" si="37"/>
        <v>309.506172839506</v>
      </c>
      <c r="K84" s="25">
        <f t="shared" si="38"/>
        <v>0</v>
      </c>
      <c r="L84" s="6" t="s">
        <v>65</v>
      </c>
      <c r="M84" s="6" t="str">
        <f>VLOOKUP(L84,生产选项!B:D,3,0)</f>
        <v>野外</v>
      </c>
      <c r="N84" s="6">
        <v>1</v>
      </c>
      <c r="O84" s="6">
        <f t="shared" si="29"/>
        <v>0</v>
      </c>
      <c r="P84" s="6">
        <f t="shared" si="30"/>
        <v>0</v>
      </c>
      <c r="Q84" s="6" t="s">
        <v>67</v>
      </c>
      <c r="R84" s="6" t="s">
        <v>70</v>
      </c>
      <c r="S84" s="6">
        <v>1</v>
      </c>
      <c r="T84" s="6">
        <f t="shared" si="31"/>
        <v>224.074074074074</v>
      </c>
      <c r="U84" s="6">
        <f t="shared" si="32"/>
        <v>0</v>
      </c>
      <c r="V84" s="6" t="s">
        <v>205</v>
      </c>
      <c r="W84" s="6" t="s">
        <v>90</v>
      </c>
      <c r="X84" s="6">
        <v>1</v>
      </c>
      <c r="Y84" s="6">
        <f t="shared" si="33"/>
        <v>204.444444444444</v>
      </c>
      <c r="Z84" s="6">
        <f t="shared" si="34"/>
        <v>0</v>
      </c>
    </row>
    <row r="85" spans="1:26">
      <c r="A85" s="16">
        <f t="shared" si="35"/>
        <v>84</v>
      </c>
      <c r="B85" s="6" t="s">
        <v>61</v>
      </c>
      <c r="C85" s="7" t="s">
        <v>206</v>
      </c>
      <c r="D85" s="7" t="s">
        <v>207</v>
      </c>
      <c r="E85" s="6">
        <v>3</v>
      </c>
      <c r="F85" s="6">
        <v>1800</v>
      </c>
      <c r="G85" s="6">
        <v>0</v>
      </c>
      <c r="H85" s="25" t="e">
        <f t="shared" si="36"/>
        <v>#N/A</v>
      </c>
      <c r="I85" s="25" t="e">
        <f t="shared" si="39"/>
        <v>#N/A</v>
      </c>
      <c r="J85" s="25" t="e">
        <f t="shared" si="37"/>
        <v>#N/A</v>
      </c>
      <c r="K85" s="25" t="e">
        <f t="shared" si="38"/>
        <v>#N/A</v>
      </c>
      <c r="L85" s="6" t="s">
        <v>208</v>
      </c>
      <c r="M85" s="6" t="str">
        <f>VLOOKUP(L85,生产选项!B:D,3,0)</f>
        <v>熔炉</v>
      </c>
      <c r="N85" s="6">
        <v>1</v>
      </c>
      <c r="O85" s="6">
        <f t="shared" si="29"/>
        <v>575</v>
      </c>
      <c r="P85" s="6">
        <f t="shared" si="30"/>
        <v>0</v>
      </c>
      <c r="Q85" s="6" t="s">
        <v>33</v>
      </c>
      <c r="R85" s="6" t="str">
        <f>VLOOKUP(Q85,生产选项!B:D,3,0)</f>
        <v>野外采集</v>
      </c>
      <c r="S85" s="6">
        <v>3</v>
      </c>
      <c r="T85" s="6">
        <f t="shared" si="31"/>
        <v>0</v>
      </c>
      <c r="U85" s="6">
        <f t="shared" si="32"/>
        <v>0</v>
      </c>
      <c r="V85" s="6" t="s">
        <v>174</v>
      </c>
      <c r="W85" s="6" t="s">
        <v>35</v>
      </c>
      <c r="X85" s="6">
        <v>1</v>
      </c>
      <c r="Y85" s="6" t="e">
        <f t="shared" si="33"/>
        <v>#N/A</v>
      </c>
      <c r="Z85" s="6" t="e">
        <f t="shared" si="34"/>
        <v>#N/A</v>
      </c>
    </row>
    <row r="86" spans="1:26">
      <c r="A86" s="16">
        <f t="shared" si="35"/>
        <v>85</v>
      </c>
      <c r="B86" s="6" t="s">
        <v>61</v>
      </c>
      <c r="C86" s="7" t="s">
        <v>206</v>
      </c>
      <c r="D86" s="7" t="s">
        <v>209</v>
      </c>
      <c r="E86" s="6">
        <v>3</v>
      </c>
      <c r="F86" s="6">
        <v>1800</v>
      </c>
      <c r="G86" s="6">
        <v>0</v>
      </c>
      <c r="H86" s="25">
        <f t="shared" si="36"/>
        <v>3825</v>
      </c>
      <c r="I86" s="25">
        <f t="shared" si="39"/>
        <v>0</v>
      </c>
      <c r="J86" s="25">
        <f t="shared" si="37"/>
        <v>1275</v>
      </c>
      <c r="K86" s="25">
        <f t="shared" si="38"/>
        <v>0</v>
      </c>
      <c r="L86" s="6" t="s">
        <v>208</v>
      </c>
      <c r="M86" s="6" t="str">
        <f>VLOOKUP(L86,生产选项!B:D,3,0)</f>
        <v>熔炉</v>
      </c>
      <c r="N86" s="6">
        <v>1</v>
      </c>
      <c r="O86" s="6">
        <f t="shared" si="29"/>
        <v>575</v>
      </c>
      <c r="P86" s="6">
        <f t="shared" si="30"/>
        <v>0</v>
      </c>
      <c r="Q86" s="6" t="s">
        <v>210</v>
      </c>
      <c r="R86" s="6" t="str">
        <f>VLOOKUP(Q86,生产选项!B:D,3,0)</f>
        <v>珠宝首饰店</v>
      </c>
      <c r="S86" s="6">
        <v>3</v>
      </c>
      <c r="T86" s="6">
        <f t="shared" si="31"/>
        <v>1450</v>
      </c>
      <c r="U86" s="6">
        <f t="shared" si="32"/>
        <v>0</v>
      </c>
      <c r="V86" s="6" t="s">
        <v>35</v>
      </c>
      <c r="W86" s="6" t="s">
        <v>35</v>
      </c>
      <c r="X86" s="6">
        <v>0</v>
      </c>
      <c r="Y86" s="6">
        <f t="shared" si="33"/>
        <v>0</v>
      </c>
      <c r="Z86" s="6">
        <f t="shared" si="34"/>
        <v>0</v>
      </c>
    </row>
    <row r="87" spans="1:26">
      <c r="A87" s="16">
        <f t="shared" si="35"/>
        <v>86</v>
      </c>
      <c r="B87" s="6" t="s">
        <v>61</v>
      </c>
      <c r="C87" s="7" t="s">
        <v>206</v>
      </c>
      <c r="D87" s="6" t="s">
        <v>211</v>
      </c>
      <c r="E87" s="6">
        <v>3</v>
      </c>
      <c r="F87" s="6">
        <v>900</v>
      </c>
      <c r="G87" s="6">
        <v>0</v>
      </c>
      <c r="H87" s="25">
        <f t="shared" si="36"/>
        <v>1575</v>
      </c>
      <c r="I87" s="25">
        <f t="shared" si="39"/>
        <v>0</v>
      </c>
      <c r="J87" s="25">
        <f t="shared" si="37"/>
        <v>525</v>
      </c>
      <c r="K87" s="25">
        <f t="shared" si="38"/>
        <v>0</v>
      </c>
      <c r="L87" s="6" t="s">
        <v>158</v>
      </c>
      <c r="M87" s="6" t="str">
        <f>VLOOKUP(L87,生产选项!B:D,3,0)</f>
        <v>熔炉</v>
      </c>
      <c r="N87" s="6">
        <v>1</v>
      </c>
      <c r="O87" s="6">
        <f t="shared" ref="O87:O115" si="40">VLOOKUP(IF(M87="无",L87,L87&amp;"("&amp;M87&amp;")"),D:J,7,0)*N87</f>
        <v>475</v>
      </c>
      <c r="P87" s="6">
        <f t="shared" ref="P87:P93" si="41">VLOOKUP(IF(M87="无",L87,L87&amp;"("&amp;M87&amp;")"),D:K,8,0)*N87</f>
        <v>0</v>
      </c>
      <c r="Q87" s="6" t="s">
        <v>174</v>
      </c>
      <c r="R87" s="6" t="str">
        <f>VLOOKUP(Q87,生产选项!B:D,3,0)</f>
        <v>木工厂</v>
      </c>
      <c r="S87" s="6">
        <v>1</v>
      </c>
      <c r="T87" s="6">
        <f t="shared" ref="T87:T115" si="42">VLOOKUP(IF(R87="无",Q87,Q87&amp;"("&amp;R87&amp;")"),D:J,7,0)*S87</f>
        <v>166.666666666667</v>
      </c>
      <c r="U87" s="6">
        <f t="shared" ref="U87:U93" si="43">VLOOKUP(IF(R87="无",Q87,Q87&amp;"("&amp;R87&amp;")"),D:K,8,0)*S87</f>
        <v>0</v>
      </c>
      <c r="V87" s="6" t="s">
        <v>90</v>
      </c>
      <c r="W87" s="6" t="s">
        <v>91</v>
      </c>
      <c r="X87" s="6">
        <v>1</v>
      </c>
      <c r="Y87" s="6">
        <f t="shared" ref="Y87:Y115" si="44">VLOOKUP(IF(W87="无",V87,V87&amp;"("&amp;W87&amp;")"),D:J,7,0)*X87</f>
        <v>33.3333333333333</v>
      </c>
      <c r="Z87" s="6">
        <f t="shared" ref="Z87:Z93" si="45">VLOOKUP(IF(W87="无",V87,V87&amp;"("&amp;W87&amp;")"),D:K,8,0)*X87</f>
        <v>0</v>
      </c>
    </row>
    <row r="88" spans="1:26">
      <c r="A88" s="16">
        <f t="shared" si="35"/>
        <v>87</v>
      </c>
      <c r="B88" s="6" t="s">
        <v>61</v>
      </c>
      <c r="C88" s="7" t="s">
        <v>206</v>
      </c>
      <c r="D88" s="6" t="s">
        <v>212</v>
      </c>
      <c r="E88" s="6">
        <v>3</v>
      </c>
      <c r="F88" s="6">
        <v>900</v>
      </c>
      <c r="G88" s="6">
        <v>0</v>
      </c>
      <c r="H88" s="25">
        <f t="shared" si="36"/>
        <v>1575</v>
      </c>
      <c r="I88" s="25">
        <f t="shared" si="39"/>
        <v>0</v>
      </c>
      <c r="J88" s="25">
        <f t="shared" si="37"/>
        <v>525</v>
      </c>
      <c r="K88" s="25">
        <f t="shared" si="38"/>
        <v>0</v>
      </c>
      <c r="L88" s="6" t="s">
        <v>158</v>
      </c>
      <c r="M88" s="6" t="str">
        <f>VLOOKUP(L88,生产选项!B:D,3,0)</f>
        <v>熔炉</v>
      </c>
      <c r="N88" s="6">
        <v>1</v>
      </c>
      <c r="O88" s="6">
        <f t="shared" si="40"/>
        <v>475</v>
      </c>
      <c r="P88" s="6">
        <f t="shared" si="41"/>
        <v>0</v>
      </c>
      <c r="Q88" s="6" t="s">
        <v>174</v>
      </c>
      <c r="R88" s="6" t="str">
        <f>VLOOKUP(Q88,生产选项!B:D,3,0)</f>
        <v>木工厂</v>
      </c>
      <c r="S88" s="6">
        <v>1</v>
      </c>
      <c r="T88" s="6">
        <f t="shared" si="42"/>
        <v>166.666666666667</v>
      </c>
      <c r="U88" s="6">
        <f t="shared" si="43"/>
        <v>0</v>
      </c>
      <c r="V88" s="6" t="s">
        <v>90</v>
      </c>
      <c r="W88" s="6" t="s">
        <v>91</v>
      </c>
      <c r="X88" s="6">
        <v>1</v>
      </c>
      <c r="Y88" s="6">
        <f t="shared" si="44"/>
        <v>33.3333333333333</v>
      </c>
      <c r="Z88" s="6">
        <f t="shared" si="45"/>
        <v>0</v>
      </c>
    </row>
    <row r="89" spans="1:26">
      <c r="A89" s="16">
        <f t="shared" si="35"/>
        <v>88</v>
      </c>
      <c r="B89" s="6" t="s">
        <v>30</v>
      </c>
      <c r="C89" s="6" t="s">
        <v>213</v>
      </c>
      <c r="D89" s="18" t="s">
        <v>214</v>
      </c>
      <c r="E89" s="6">
        <v>4</v>
      </c>
      <c r="F89" s="6">
        <v>500</v>
      </c>
      <c r="G89" s="6">
        <v>0</v>
      </c>
      <c r="H89" s="25">
        <f t="shared" si="36"/>
        <v>750</v>
      </c>
      <c r="I89" s="25">
        <f t="shared" si="39"/>
        <v>0</v>
      </c>
      <c r="J89" s="25">
        <f t="shared" si="37"/>
        <v>187.5</v>
      </c>
      <c r="K89" s="25">
        <f t="shared" si="38"/>
        <v>0</v>
      </c>
      <c r="L89" s="6" t="s">
        <v>39</v>
      </c>
      <c r="M89" s="6" t="s">
        <v>79</v>
      </c>
      <c r="N89" s="6">
        <v>1</v>
      </c>
      <c r="O89" s="6">
        <f t="shared" si="40"/>
        <v>250</v>
      </c>
      <c r="P89" s="6">
        <f t="shared" si="41"/>
        <v>0</v>
      </c>
      <c r="Q89" s="6" t="s">
        <v>35</v>
      </c>
      <c r="R89" s="6" t="s">
        <v>35</v>
      </c>
      <c r="S89" s="6">
        <v>0</v>
      </c>
      <c r="T89" s="6">
        <f t="shared" si="42"/>
        <v>0</v>
      </c>
      <c r="U89" s="6">
        <f t="shared" si="43"/>
        <v>0</v>
      </c>
      <c r="V89" s="6" t="s">
        <v>35</v>
      </c>
      <c r="W89" s="6" t="s">
        <v>35</v>
      </c>
      <c r="X89" s="6">
        <v>0</v>
      </c>
      <c r="Y89" s="6">
        <f t="shared" si="44"/>
        <v>0</v>
      </c>
      <c r="Z89" s="6">
        <f t="shared" si="45"/>
        <v>0</v>
      </c>
    </row>
    <row r="90" spans="1:26">
      <c r="A90" s="16">
        <f t="shared" si="35"/>
        <v>89</v>
      </c>
      <c r="B90" s="6" t="s">
        <v>30</v>
      </c>
      <c r="C90" s="7" t="s">
        <v>108</v>
      </c>
      <c r="D90" s="6" t="s">
        <v>215</v>
      </c>
      <c r="E90" s="6">
        <v>8</v>
      </c>
      <c r="F90" s="6">
        <v>800</v>
      </c>
      <c r="G90" s="6">
        <v>0</v>
      </c>
      <c r="H90" s="25">
        <f t="shared" si="36"/>
        <v>800</v>
      </c>
      <c r="I90" s="25">
        <f t="shared" si="39"/>
        <v>0</v>
      </c>
      <c r="J90" s="25">
        <f t="shared" si="37"/>
        <v>100</v>
      </c>
      <c r="K90" s="25">
        <f t="shared" si="38"/>
        <v>0</v>
      </c>
      <c r="L90" s="6" t="s">
        <v>216</v>
      </c>
      <c r="M90" s="6" t="s">
        <v>79</v>
      </c>
      <c r="N90" s="6">
        <v>1</v>
      </c>
      <c r="O90" s="6">
        <f t="shared" si="40"/>
        <v>0</v>
      </c>
      <c r="P90" s="6">
        <f t="shared" si="41"/>
        <v>0</v>
      </c>
      <c r="Q90" s="6" t="s">
        <v>35</v>
      </c>
      <c r="R90" s="6" t="s">
        <v>35</v>
      </c>
      <c r="S90" s="6">
        <v>0</v>
      </c>
      <c r="T90" s="6">
        <f t="shared" si="42"/>
        <v>0</v>
      </c>
      <c r="U90" s="6">
        <f t="shared" si="43"/>
        <v>0</v>
      </c>
      <c r="V90" s="6" t="s">
        <v>35</v>
      </c>
      <c r="W90" s="6" t="s">
        <v>35</v>
      </c>
      <c r="X90" s="6">
        <v>0</v>
      </c>
      <c r="Y90" s="6">
        <f t="shared" si="44"/>
        <v>0</v>
      </c>
      <c r="Z90" s="6">
        <f t="shared" si="45"/>
        <v>0</v>
      </c>
    </row>
    <row r="91" spans="1:26">
      <c r="A91" s="16">
        <f t="shared" si="35"/>
        <v>90</v>
      </c>
      <c r="B91" s="6" t="s">
        <v>30</v>
      </c>
      <c r="C91" s="7" t="s">
        <v>108</v>
      </c>
      <c r="D91" s="6" t="s">
        <v>217</v>
      </c>
      <c r="E91" s="6">
        <v>4</v>
      </c>
      <c r="F91" s="6">
        <v>500</v>
      </c>
      <c r="G91" s="6">
        <v>0</v>
      </c>
      <c r="H91" s="25">
        <f t="shared" si="36"/>
        <v>750</v>
      </c>
      <c r="I91" s="25">
        <f t="shared" si="39"/>
        <v>0</v>
      </c>
      <c r="J91" s="25">
        <f t="shared" si="37"/>
        <v>187.5</v>
      </c>
      <c r="K91" s="25">
        <f t="shared" si="38"/>
        <v>0</v>
      </c>
      <c r="L91" s="6" t="s">
        <v>39</v>
      </c>
      <c r="M91" s="6" t="s">
        <v>79</v>
      </c>
      <c r="N91" s="6">
        <v>1</v>
      </c>
      <c r="O91" s="6">
        <f t="shared" si="40"/>
        <v>250</v>
      </c>
      <c r="P91" s="6">
        <f t="shared" si="41"/>
        <v>0</v>
      </c>
      <c r="Q91" s="6" t="s">
        <v>35</v>
      </c>
      <c r="R91" s="6" t="s">
        <v>35</v>
      </c>
      <c r="S91" s="6">
        <v>0</v>
      </c>
      <c r="T91" s="6">
        <f t="shared" si="42"/>
        <v>0</v>
      </c>
      <c r="U91" s="6">
        <f t="shared" si="43"/>
        <v>0</v>
      </c>
      <c r="V91" s="6" t="s">
        <v>35</v>
      </c>
      <c r="W91" s="6" t="s">
        <v>35</v>
      </c>
      <c r="X91" s="6">
        <v>0</v>
      </c>
      <c r="Y91" s="6">
        <f t="shared" si="44"/>
        <v>0</v>
      </c>
      <c r="Z91" s="6">
        <f t="shared" si="45"/>
        <v>0</v>
      </c>
    </row>
    <row r="92" spans="1:26">
      <c r="A92" s="16">
        <f t="shared" si="35"/>
        <v>91</v>
      </c>
      <c r="B92" s="6" t="s">
        <v>96</v>
      </c>
      <c r="C92" s="7" t="s">
        <v>117</v>
      </c>
      <c r="D92" s="6" t="s">
        <v>218</v>
      </c>
      <c r="E92" s="6">
        <v>3</v>
      </c>
      <c r="F92" s="6">
        <v>650</v>
      </c>
      <c r="G92" s="6">
        <v>0</v>
      </c>
      <c r="H92" s="25">
        <f t="shared" si="36"/>
        <v>1105</v>
      </c>
      <c r="I92" s="25">
        <f t="shared" si="39"/>
        <v>0</v>
      </c>
      <c r="J92" s="25">
        <f t="shared" si="37"/>
        <v>368.333333333333</v>
      </c>
      <c r="K92" s="25">
        <f t="shared" si="38"/>
        <v>0</v>
      </c>
      <c r="L92" s="6" t="s">
        <v>38</v>
      </c>
      <c r="M92" s="6" t="s">
        <v>39</v>
      </c>
      <c r="N92" s="6">
        <v>2</v>
      </c>
      <c r="O92" s="6">
        <f t="shared" si="40"/>
        <v>380</v>
      </c>
      <c r="P92" s="6">
        <f t="shared" si="41"/>
        <v>0</v>
      </c>
      <c r="Q92" s="6" t="s">
        <v>73</v>
      </c>
      <c r="R92" s="6" t="str">
        <f>VLOOKUP(Q92,生产选项!B:D,3,0)</f>
        <v>磨面厂</v>
      </c>
      <c r="S92" s="6">
        <v>1</v>
      </c>
      <c r="T92" s="6">
        <f t="shared" si="42"/>
        <v>75</v>
      </c>
      <c r="U92" s="6">
        <f t="shared" si="43"/>
        <v>0</v>
      </c>
      <c r="V92" s="6" t="s">
        <v>35</v>
      </c>
      <c r="W92" s="6" t="s">
        <v>35</v>
      </c>
      <c r="X92" s="6">
        <v>0</v>
      </c>
      <c r="Y92" s="6">
        <f t="shared" si="44"/>
        <v>0</v>
      </c>
      <c r="Z92" s="6">
        <f t="shared" si="45"/>
        <v>0</v>
      </c>
    </row>
    <row r="93" spans="1:26">
      <c r="A93" s="16">
        <f t="shared" si="35"/>
        <v>92</v>
      </c>
      <c r="B93" s="6" t="s">
        <v>96</v>
      </c>
      <c r="C93" s="7" t="s">
        <v>219</v>
      </c>
      <c r="D93" s="6" t="s">
        <v>220</v>
      </c>
      <c r="E93" s="6">
        <v>2</v>
      </c>
      <c r="F93" s="6">
        <v>450</v>
      </c>
      <c r="G93" s="6">
        <v>0</v>
      </c>
      <c r="H93" s="25">
        <f t="shared" si="36"/>
        <v>633.333333333333</v>
      </c>
      <c r="I93" s="25">
        <f t="shared" si="39"/>
        <v>0</v>
      </c>
      <c r="J93" s="25">
        <f t="shared" si="37"/>
        <v>316.666666666667</v>
      </c>
      <c r="K93" s="25">
        <f t="shared" si="38"/>
        <v>0</v>
      </c>
      <c r="L93" s="6" t="s">
        <v>221</v>
      </c>
      <c r="M93" s="6" t="str">
        <f>VLOOKUP(L93,生产选项!B:D,3,0)</f>
        <v>磨面厂</v>
      </c>
      <c r="N93" s="6">
        <v>2</v>
      </c>
      <c r="O93" s="6">
        <f t="shared" si="40"/>
        <v>183.333333333333</v>
      </c>
      <c r="P93" s="6">
        <f t="shared" si="41"/>
        <v>0</v>
      </c>
      <c r="Q93" s="6" t="s">
        <v>56</v>
      </c>
      <c r="R93" s="6" t="str">
        <f>VLOOKUP(Q93,生产选项!B:D,3,0)</f>
        <v>储水站采集</v>
      </c>
      <c r="S93" s="6">
        <v>1</v>
      </c>
      <c r="T93" s="6">
        <f t="shared" si="42"/>
        <v>0</v>
      </c>
      <c r="U93" s="6">
        <f t="shared" si="43"/>
        <v>0</v>
      </c>
      <c r="V93" s="6" t="s">
        <v>35</v>
      </c>
      <c r="W93" s="6" t="s">
        <v>35</v>
      </c>
      <c r="X93" s="6">
        <v>0</v>
      </c>
      <c r="Y93" s="6">
        <f t="shared" si="44"/>
        <v>0</v>
      </c>
      <c r="Z93" s="6">
        <f t="shared" si="45"/>
        <v>0</v>
      </c>
    </row>
    <row r="94" spans="1:26">
      <c r="A94" s="16">
        <f t="shared" si="35"/>
        <v>93</v>
      </c>
      <c r="B94" s="6" t="s">
        <v>35</v>
      </c>
      <c r="C94" s="7" t="s">
        <v>35</v>
      </c>
      <c r="D94" s="6" t="s">
        <v>35</v>
      </c>
      <c r="E94" s="6">
        <v>1</v>
      </c>
      <c r="F94" s="6">
        <v>0</v>
      </c>
      <c r="G94" s="6">
        <v>0</v>
      </c>
      <c r="H94" s="25">
        <f t="shared" si="36"/>
        <v>0</v>
      </c>
      <c r="I94" s="25">
        <f t="shared" si="39"/>
        <v>0</v>
      </c>
      <c r="J94" s="25">
        <f t="shared" si="37"/>
        <v>0</v>
      </c>
      <c r="K94" s="25">
        <f t="shared" si="38"/>
        <v>0</v>
      </c>
      <c r="L94" s="6"/>
      <c r="M94" s="6"/>
      <c r="N94" s="6"/>
      <c r="O94" s="6"/>
      <c r="P94" s="6"/>
      <c r="Q94" s="6"/>
      <c r="R94" s="6"/>
      <c r="S94" s="6"/>
      <c r="T94" s="6"/>
      <c r="U94" s="6"/>
      <c r="V94" s="6"/>
      <c r="W94" s="6"/>
      <c r="X94" s="6"/>
      <c r="Y94" s="6"/>
      <c r="Z94" s="6"/>
    </row>
    <row r="95" spans="1:26">
      <c r="A95" s="16">
        <f t="shared" si="35"/>
        <v>94</v>
      </c>
      <c r="B95" s="6" t="s">
        <v>30</v>
      </c>
      <c r="C95" s="6" t="s">
        <v>222</v>
      </c>
      <c r="D95" s="6" t="s">
        <v>223</v>
      </c>
      <c r="E95" s="6">
        <v>4</v>
      </c>
      <c r="F95" s="6">
        <v>1800</v>
      </c>
      <c r="G95" s="6">
        <v>0</v>
      </c>
      <c r="H95" s="25">
        <f t="shared" si="36"/>
        <v>2087.22222222222</v>
      </c>
      <c r="I95" s="25">
        <f t="shared" si="39"/>
        <v>0</v>
      </c>
      <c r="J95" s="25">
        <f t="shared" si="37"/>
        <v>521.805555555556</v>
      </c>
      <c r="K95" s="25">
        <f t="shared" si="38"/>
        <v>0</v>
      </c>
      <c r="L95" s="6" t="s">
        <v>87</v>
      </c>
      <c r="M95" s="6" t="str">
        <f>VLOOKUP(L95,生产选项!$B:$E,3,0)</f>
        <v>草场种植</v>
      </c>
      <c r="N95" s="6">
        <v>4</v>
      </c>
      <c r="O95" s="6">
        <f t="shared" ref="O95:O115" si="46">VLOOKUP(IF(M95="无",L95,L95&amp;"("&amp;M95&amp;")"),D:J,7,0)*N95</f>
        <v>106.666666666667</v>
      </c>
      <c r="P95" s="6">
        <f t="shared" ref="P95:P115" si="47">VLOOKUP(IF(M95="无",L95,L95&amp;"("&amp;M95&amp;")"),D:K,8,0)*N95</f>
        <v>0</v>
      </c>
      <c r="Q95" s="6" t="s">
        <v>75</v>
      </c>
      <c r="R95" s="6" t="str">
        <f>VLOOKUP(Q95,生产选项!$B:$E,3,0)</f>
        <v>花朵</v>
      </c>
      <c r="S95" s="6">
        <v>1</v>
      </c>
      <c r="T95" s="6">
        <f t="shared" ref="T95:T115" si="48">VLOOKUP(IF(R95="无",Q95,Q95&amp;"("&amp;R95&amp;")"),D:J,7,0)*S95</f>
        <v>180.555555555556</v>
      </c>
      <c r="U95" s="6">
        <f t="shared" ref="U95:U115" si="49">VLOOKUP(IF(R95="无",Q95,Q95&amp;"("&amp;R95&amp;")"),D:K,8,0)*S95</f>
        <v>0</v>
      </c>
      <c r="V95" s="6" t="s">
        <v>35</v>
      </c>
      <c r="W95" s="6" t="str">
        <f>VLOOKUP(V95,生产选项!$B:$D,2,0)</f>
        <v>无</v>
      </c>
      <c r="X95" s="6">
        <v>0</v>
      </c>
      <c r="Y95" s="6">
        <f t="shared" ref="Y95:Y115" si="50">VLOOKUP(IF(W95="无",V95,V95&amp;"("&amp;W95&amp;")"),D:J,7,0)*X95</f>
        <v>0</v>
      </c>
      <c r="Z95" s="6">
        <f t="shared" ref="Z95:Z115" si="51">VLOOKUP(IF(W95="无",V95,V95&amp;"("&amp;W95&amp;")"),D:K,8,0)*X95</f>
        <v>0</v>
      </c>
    </row>
    <row r="96" spans="1:26">
      <c r="A96" s="16">
        <f t="shared" si="35"/>
        <v>95</v>
      </c>
      <c r="B96" s="6" t="s">
        <v>30</v>
      </c>
      <c r="C96" s="7" t="s">
        <v>42</v>
      </c>
      <c r="D96" s="7" t="s">
        <v>224</v>
      </c>
      <c r="E96" s="6">
        <v>1</v>
      </c>
      <c r="F96" s="6">
        <v>0</v>
      </c>
      <c r="G96" s="6">
        <v>0</v>
      </c>
      <c r="H96" s="25">
        <f t="shared" si="36"/>
        <v>0</v>
      </c>
      <c r="I96" s="25">
        <f t="shared" si="39"/>
        <v>0</v>
      </c>
      <c r="J96" s="25">
        <f t="shared" si="37"/>
        <v>0</v>
      </c>
      <c r="K96" s="25">
        <f t="shared" si="38"/>
        <v>0</v>
      </c>
      <c r="L96" s="6" t="s">
        <v>35</v>
      </c>
      <c r="M96" s="6" t="s">
        <v>35</v>
      </c>
      <c r="N96" s="6">
        <v>0</v>
      </c>
      <c r="O96" s="6">
        <f t="shared" si="46"/>
        <v>0</v>
      </c>
      <c r="P96" s="6">
        <f t="shared" si="47"/>
        <v>0</v>
      </c>
      <c r="Q96" s="6" t="s">
        <v>35</v>
      </c>
      <c r="R96" s="6" t="s">
        <v>35</v>
      </c>
      <c r="S96" s="6">
        <v>0</v>
      </c>
      <c r="T96" s="6">
        <f t="shared" si="48"/>
        <v>0</v>
      </c>
      <c r="U96" s="6">
        <f t="shared" si="49"/>
        <v>0</v>
      </c>
      <c r="V96" s="6" t="s">
        <v>35</v>
      </c>
      <c r="W96" s="6" t="s">
        <v>35</v>
      </c>
      <c r="X96" s="6">
        <v>0</v>
      </c>
      <c r="Y96" s="6">
        <f t="shared" si="50"/>
        <v>0</v>
      </c>
      <c r="Z96" s="6">
        <f t="shared" si="51"/>
        <v>0</v>
      </c>
    </row>
    <row r="97" spans="1:26">
      <c r="A97" s="16">
        <f t="shared" si="35"/>
        <v>96</v>
      </c>
      <c r="B97" s="6" t="s">
        <v>30</v>
      </c>
      <c r="C97" s="7" t="s">
        <v>42</v>
      </c>
      <c r="D97" s="7" t="s">
        <v>225</v>
      </c>
      <c r="E97" s="6">
        <v>1</v>
      </c>
      <c r="F97" s="6">
        <v>0</v>
      </c>
      <c r="G97" s="6">
        <v>0</v>
      </c>
      <c r="H97" s="25">
        <f t="shared" ref="H97" si="52">F97+O97+T97+Y97</f>
        <v>0</v>
      </c>
      <c r="I97" s="25">
        <f t="shared" ref="I97" si="53">IF(C97="贸易",G97,P97+U97+Z97)</f>
        <v>0</v>
      </c>
      <c r="J97" s="25">
        <f t="shared" ref="J97" si="54">H97/E97</f>
        <v>0</v>
      </c>
      <c r="K97" s="25">
        <f t="shared" ref="K97" si="55">I97/E97</f>
        <v>0</v>
      </c>
      <c r="L97" s="6" t="s">
        <v>35</v>
      </c>
      <c r="M97" s="6" t="s">
        <v>35</v>
      </c>
      <c r="N97" s="6">
        <v>0</v>
      </c>
      <c r="O97" s="6">
        <f t="shared" si="46"/>
        <v>0</v>
      </c>
      <c r="P97" s="6">
        <f t="shared" si="47"/>
        <v>0</v>
      </c>
      <c r="Q97" s="6" t="s">
        <v>35</v>
      </c>
      <c r="R97" s="6" t="s">
        <v>35</v>
      </c>
      <c r="S97" s="6">
        <v>0</v>
      </c>
      <c r="T97" s="6">
        <f t="shared" si="48"/>
        <v>0</v>
      </c>
      <c r="U97" s="6">
        <f t="shared" si="49"/>
        <v>0</v>
      </c>
      <c r="V97" s="6" t="s">
        <v>35</v>
      </c>
      <c r="W97" s="6" t="s">
        <v>35</v>
      </c>
      <c r="X97" s="6">
        <v>0</v>
      </c>
      <c r="Y97" s="6">
        <f t="shared" si="50"/>
        <v>0</v>
      </c>
      <c r="Z97" s="6">
        <f t="shared" si="51"/>
        <v>0</v>
      </c>
    </row>
    <row r="98" spans="1:26">
      <c r="A98" s="16">
        <f t="shared" si="35"/>
        <v>97</v>
      </c>
      <c r="B98" s="6" t="s">
        <v>30</v>
      </c>
      <c r="C98" s="6" t="s">
        <v>222</v>
      </c>
      <c r="D98" s="6" t="s">
        <v>226</v>
      </c>
      <c r="E98" s="6">
        <v>4</v>
      </c>
      <c r="F98" s="6">
        <v>900</v>
      </c>
      <c r="G98" s="6">
        <v>0</v>
      </c>
      <c r="H98" s="25">
        <f t="shared" si="36"/>
        <v>1060</v>
      </c>
      <c r="I98" s="25">
        <f t="shared" si="39"/>
        <v>0</v>
      </c>
      <c r="J98" s="25">
        <f t="shared" si="37"/>
        <v>265</v>
      </c>
      <c r="K98" s="25">
        <f t="shared" si="38"/>
        <v>0</v>
      </c>
      <c r="L98" s="6" t="s">
        <v>87</v>
      </c>
      <c r="M98" s="6" t="s">
        <v>88</v>
      </c>
      <c r="N98" s="6">
        <v>6</v>
      </c>
      <c r="O98" s="6">
        <f t="shared" si="46"/>
        <v>160</v>
      </c>
      <c r="P98" s="6">
        <f t="shared" si="47"/>
        <v>0</v>
      </c>
      <c r="Q98" s="6" t="s">
        <v>35</v>
      </c>
      <c r="R98" s="6" t="s">
        <v>35</v>
      </c>
      <c r="S98" s="6">
        <v>0</v>
      </c>
      <c r="T98" s="6">
        <f t="shared" si="48"/>
        <v>0</v>
      </c>
      <c r="U98" s="6">
        <f t="shared" si="49"/>
        <v>0</v>
      </c>
      <c r="V98" s="6" t="s">
        <v>35</v>
      </c>
      <c r="W98" s="6" t="s">
        <v>35</v>
      </c>
      <c r="X98" s="6">
        <v>0</v>
      </c>
      <c r="Y98" s="6">
        <f t="shared" si="50"/>
        <v>0</v>
      </c>
      <c r="Z98" s="6">
        <f t="shared" si="51"/>
        <v>0</v>
      </c>
    </row>
    <row r="99" spans="1:26">
      <c r="A99" s="16">
        <f t="shared" si="35"/>
        <v>98</v>
      </c>
      <c r="B99" s="6" t="s">
        <v>96</v>
      </c>
      <c r="C99" s="7" t="s">
        <v>117</v>
      </c>
      <c r="D99" s="6" t="s">
        <v>227</v>
      </c>
      <c r="E99" s="6">
        <v>3</v>
      </c>
      <c r="F99" s="6">
        <v>800</v>
      </c>
      <c r="G99" s="6">
        <v>0</v>
      </c>
      <c r="H99" s="25">
        <f t="shared" si="36"/>
        <v>1024.07407407407</v>
      </c>
      <c r="I99" s="25">
        <f t="shared" si="39"/>
        <v>0</v>
      </c>
      <c r="J99" s="25">
        <f t="shared" si="37"/>
        <v>341.358024691358</v>
      </c>
      <c r="K99" s="25">
        <f t="shared" si="38"/>
        <v>0</v>
      </c>
      <c r="L99" s="6" t="s">
        <v>228</v>
      </c>
      <c r="M99" s="6" t="str">
        <f>VLOOKUP(L99,生产选项!B:D,3,0)</f>
        <v>捕猎</v>
      </c>
      <c r="N99" s="6">
        <v>1</v>
      </c>
      <c r="O99" s="6">
        <f t="shared" si="46"/>
        <v>0</v>
      </c>
      <c r="P99" s="6">
        <f t="shared" si="47"/>
        <v>0</v>
      </c>
      <c r="Q99" s="6" t="s">
        <v>138</v>
      </c>
      <c r="R99" s="6" t="str">
        <f>VLOOKUP(Q99,生产选项!B:D,3,0)</f>
        <v>小花盆种植</v>
      </c>
      <c r="S99" s="6">
        <v>3</v>
      </c>
      <c r="T99" s="6">
        <f t="shared" si="48"/>
        <v>0</v>
      </c>
      <c r="U99" s="6">
        <f t="shared" si="49"/>
        <v>0</v>
      </c>
      <c r="V99" s="6" t="s">
        <v>67</v>
      </c>
      <c r="W99" s="6" t="s">
        <v>70</v>
      </c>
      <c r="X99" s="6">
        <v>1</v>
      </c>
      <c r="Y99" s="6">
        <f t="shared" si="50"/>
        <v>224.074074074074</v>
      </c>
      <c r="Z99" s="6">
        <f t="shared" si="51"/>
        <v>0</v>
      </c>
    </row>
    <row r="100" spans="1:26">
      <c r="A100" s="16">
        <f t="shared" si="35"/>
        <v>99</v>
      </c>
      <c r="B100" s="6" t="s">
        <v>96</v>
      </c>
      <c r="C100" s="7" t="s">
        <v>117</v>
      </c>
      <c r="D100" s="6" t="s">
        <v>229</v>
      </c>
      <c r="E100" s="6">
        <v>3</v>
      </c>
      <c r="F100" s="6">
        <v>800</v>
      </c>
      <c r="G100" s="6">
        <v>0</v>
      </c>
      <c r="H100" s="25" t="e">
        <f t="shared" si="36"/>
        <v>#N/A</v>
      </c>
      <c r="I100" s="25" t="e">
        <f t="shared" si="39"/>
        <v>#N/A</v>
      </c>
      <c r="J100" s="25" t="e">
        <f t="shared" si="37"/>
        <v>#N/A</v>
      </c>
      <c r="K100" s="25" t="e">
        <f t="shared" si="38"/>
        <v>#N/A</v>
      </c>
      <c r="L100" s="6" t="s">
        <v>221</v>
      </c>
      <c r="M100" s="6" t="str">
        <f>VLOOKUP(L100,生产选项!B:D,3,0)</f>
        <v>磨面厂</v>
      </c>
      <c r="N100" s="6">
        <v>3</v>
      </c>
      <c r="O100" s="6">
        <f t="shared" si="46"/>
        <v>275</v>
      </c>
      <c r="P100" s="6">
        <f t="shared" si="47"/>
        <v>0</v>
      </c>
      <c r="Q100" s="6" t="s">
        <v>40</v>
      </c>
      <c r="R100" s="6" t="s">
        <v>34</v>
      </c>
      <c r="S100" s="6">
        <v>3</v>
      </c>
      <c r="T100" s="6">
        <f t="shared" si="48"/>
        <v>0</v>
      </c>
      <c r="U100" s="6">
        <f t="shared" si="49"/>
        <v>0</v>
      </c>
      <c r="V100" s="6" t="s">
        <v>131</v>
      </c>
      <c r="W100" s="6" t="s">
        <v>35</v>
      </c>
      <c r="X100" s="6">
        <v>2</v>
      </c>
      <c r="Y100" s="6" t="e">
        <f t="shared" si="50"/>
        <v>#N/A</v>
      </c>
      <c r="Z100" s="6" t="e">
        <f t="shared" si="51"/>
        <v>#N/A</v>
      </c>
    </row>
    <row r="101" spans="1:26">
      <c r="A101" s="16">
        <f t="shared" si="35"/>
        <v>100</v>
      </c>
      <c r="B101" s="6" t="s">
        <v>30</v>
      </c>
      <c r="C101" s="6" t="s">
        <v>230</v>
      </c>
      <c r="D101" s="6" t="s">
        <v>231</v>
      </c>
      <c r="E101" s="6">
        <v>4</v>
      </c>
      <c r="F101" s="6">
        <v>650</v>
      </c>
      <c r="G101" s="6">
        <v>0</v>
      </c>
      <c r="H101" s="25">
        <f t="shared" si="36"/>
        <v>761.111111111111</v>
      </c>
      <c r="I101" s="25">
        <f t="shared" si="39"/>
        <v>0</v>
      </c>
      <c r="J101" s="25">
        <f t="shared" si="37"/>
        <v>190.277777777778</v>
      </c>
      <c r="K101" s="25">
        <f t="shared" si="38"/>
        <v>0</v>
      </c>
      <c r="L101" s="6" t="s">
        <v>70</v>
      </c>
      <c r="M101" s="6" t="s">
        <v>71</v>
      </c>
      <c r="N101" s="6">
        <v>2</v>
      </c>
      <c r="O101" s="6">
        <f t="shared" si="46"/>
        <v>111.111111111111</v>
      </c>
      <c r="P101" s="6">
        <f t="shared" si="47"/>
        <v>0</v>
      </c>
      <c r="Q101" s="6" t="s">
        <v>35</v>
      </c>
      <c r="R101" s="6" t="s">
        <v>35</v>
      </c>
      <c r="S101" s="6">
        <v>0</v>
      </c>
      <c r="T101" s="6">
        <f t="shared" si="48"/>
        <v>0</v>
      </c>
      <c r="U101" s="6">
        <f t="shared" si="49"/>
        <v>0</v>
      </c>
      <c r="V101" s="6" t="s">
        <v>35</v>
      </c>
      <c r="W101" s="6" t="s">
        <v>35</v>
      </c>
      <c r="X101" s="6">
        <v>0</v>
      </c>
      <c r="Y101" s="6">
        <f t="shared" si="50"/>
        <v>0</v>
      </c>
      <c r="Z101" s="6">
        <f t="shared" si="51"/>
        <v>0</v>
      </c>
    </row>
    <row r="102" spans="1:26">
      <c r="A102" s="16">
        <f t="shared" si="35"/>
        <v>101</v>
      </c>
      <c r="B102" s="6" t="s">
        <v>30</v>
      </c>
      <c r="C102" s="7" t="s">
        <v>230</v>
      </c>
      <c r="D102" s="6" t="s">
        <v>232</v>
      </c>
      <c r="E102" s="6">
        <v>4</v>
      </c>
      <c r="F102" s="6">
        <v>1600</v>
      </c>
      <c r="G102" s="6">
        <v>0</v>
      </c>
      <c r="H102" s="25">
        <f t="shared" si="36"/>
        <v>1822.22222222222</v>
      </c>
      <c r="I102" s="25">
        <f t="shared" si="39"/>
        <v>0</v>
      </c>
      <c r="J102" s="25">
        <f t="shared" si="37"/>
        <v>455.555555555556</v>
      </c>
      <c r="K102" s="25">
        <f t="shared" si="38"/>
        <v>0</v>
      </c>
      <c r="L102" s="6" t="s">
        <v>70</v>
      </c>
      <c r="M102" s="6" t="str">
        <f>VLOOKUP(L102,生产选项!$B:$E,3,0)</f>
        <v>花园种植</v>
      </c>
      <c r="N102" s="6">
        <v>4</v>
      </c>
      <c r="O102" s="6">
        <f t="shared" si="46"/>
        <v>222.222222222222</v>
      </c>
      <c r="P102" s="6">
        <f t="shared" si="47"/>
        <v>0</v>
      </c>
      <c r="Q102" s="6" t="s">
        <v>35</v>
      </c>
      <c r="R102" s="6" t="str">
        <f>VLOOKUP(Q102,生产选项!B:D,2,0)</f>
        <v>无</v>
      </c>
      <c r="S102" s="6">
        <v>0</v>
      </c>
      <c r="T102" s="6">
        <f t="shared" si="48"/>
        <v>0</v>
      </c>
      <c r="U102" s="6">
        <f t="shared" si="49"/>
        <v>0</v>
      </c>
      <c r="V102" s="6" t="s">
        <v>35</v>
      </c>
      <c r="W102" s="6" t="str">
        <f>VLOOKUP(V102,生产选项!$B:$D,2,0)</f>
        <v>无</v>
      </c>
      <c r="X102" s="6">
        <v>0</v>
      </c>
      <c r="Y102" s="6">
        <f t="shared" si="50"/>
        <v>0</v>
      </c>
      <c r="Z102" s="6">
        <f t="shared" si="51"/>
        <v>0</v>
      </c>
    </row>
    <row r="103" spans="1:26">
      <c r="A103" s="16">
        <f t="shared" si="35"/>
        <v>102</v>
      </c>
      <c r="B103" s="6" t="s">
        <v>30</v>
      </c>
      <c r="C103" s="7" t="s">
        <v>115</v>
      </c>
      <c r="D103" s="6" t="s">
        <v>233</v>
      </c>
      <c r="E103" s="6">
        <v>8</v>
      </c>
      <c r="F103" s="6">
        <v>2400</v>
      </c>
      <c r="G103" s="6">
        <v>0</v>
      </c>
      <c r="H103" s="25">
        <f t="shared" si="36"/>
        <v>2826.66666666667</v>
      </c>
      <c r="I103" s="25">
        <f t="shared" si="39"/>
        <v>0</v>
      </c>
      <c r="J103" s="25">
        <f t="shared" si="37"/>
        <v>353.333333333333</v>
      </c>
      <c r="K103" s="25">
        <f t="shared" si="38"/>
        <v>0</v>
      </c>
      <c r="L103" s="6" t="s">
        <v>138</v>
      </c>
      <c r="M103" s="6" t="s">
        <v>168</v>
      </c>
      <c r="N103" s="6">
        <v>4</v>
      </c>
      <c r="O103" s="6">
        <f t="shared" si="46"/>
        <v>0</v>
      </c>
      <c r="P103" s="6">
        <f t="shared" si="47"/>
        <v>0</v>
      </c>
      <c r="Q103" s="6" t="s">
        <v>87</v>
      </c>
      <c r="R103" s="6" t="s">
        <v>88</v>
      </c>
      <c r="S103" s="6">
        <v>16</v>
      </c>
      <c r="T103" s="6">
        <f t="shared" si="48"/>
        <v>426.666666666667</v>
      </c>
      <c r="U103" s="6">
        <f t="shared" si="49"/>
        <v>0</v>
      </c>
      <c r="V103" s="6" t="s">
        <v>35</v>
      </c>
      <c r="W103" s="6" t="s">
        <v>35</v>
      </c>
      <c r="X103" s="6">
        <v>0</v>
      </c>
      <c r="Y103" s="6">
        <f t="shared" si="50"/>
        <v>0</v>
      </c>
      <c r="Z103" s="6">
        <f t="shared" si="51"/>
        <v>0</v>
      </c>
    </row>
    <row r="104" spans="1:26">
      <c r="A104" s="16">
        <f t="shared" si="35"/>
        <v>103</v>
      </c>
      <c r="B104" s="6" t="s">
        <v>30</v>
      </c>
      <c r="C104" s="7" t="s">
        <v>42</v>
      </c>
      <c r="D104" s="7" t="s">
        <v>234</v>
      </c>
      <c r="E104" s="6">
        <v>1</v>
      </c>
      <c r="F104" s="6">
        <v>0</v>
      </c>
      <c r="G104" s="6">
        <v>0</v>
      </c>
      <c r="H104" s="25">
        <f t="shared" ref="H104" si="56">F104+O104+T104+Y104</f>
        <v>0</v>
      </c>
      <c r="I104" s="25">
        <f t="shared" ref="I104" si="57">IF(C104="贸易",G104,P104+U104+Z104)</f>
        <v>0</v>
      </c>
      <c r="J104" s="25">
        <f t="shared" ref="J104" si="58">H104/E104</f>
        <v>0</v>
      </c>
      <c r="K104" s="25">
        <f t="shared" ref="K104" si="59">I104/E104</f>
        <v>0</v>
      </c>
      <c r="L104" s="6" t="s">
        <v>35</v>
      </c>
      <c r="M104" s="6" t="s">
        <v>35</v>
      </c>
      <c r="N104" s="6">
        <v>0</v>
      </c>
      <c r="O104" s="6">
        <f t="shared" si="46"/>
        <v>0</v>
      </c>
      <c r="P104" s="6">
        <f t="shared" si="47"/>
        <v>0</v>
      </c>
      <c r="Q104" s="6" t="s">
        <v>35</v>
      </c>
      <c r="R104" s="6" t="s">
        <v>35</v>
      </c>
      <c r="S104" s="6">
        <v>0</v>
      </c>
      <c r="T104" s="6">
        <f t="shared" si="48"/>
        <v>0</v>
      </c>
      <c r="U104" s="6">
        <f t="shared" si="49"/>
        <v>0</v>
      </c>
      <c r="V104" s="6" t="s">
        <v>35</v>
      </c>
      <c r="W104" s="6" t="s">
        <v>35</v>
      </c>
      <c r="X104" s="6">
        <v>0</v>
      </c>
      <c r="Y104" s="6">
        <f t="shared" si="50"/>
        <v>0</v>
      </c>
      <c r="Z104" s="6">
        <f t="shared" si="51"/>
        <v>0</v>
      </c>
    </row>
    <row r="105" spans="1:26">
      <c r="A105" s="16">
        <f t="shared" si="35"/>
        <v>104</v>
      </c>
      <c r="B105" s="6" t="s">
        <v>96</v>
      </c>
      <c r="C105" s="7" t="s">
        <v>117</v>
      </c>
      <c r="D105" s="6" t="s">
        <v>235</v>
      </c>
      <c r="E105" s="6">
        <v>3</v>
      </c>
      <c r="F105" s="6">
        <v>800</v>
      </c>
      <c r="G105" s="6">
        <v>0</v>
      </c>
      <c r="H105" s="25" t="e">
        <f t="shared" si="36"/>
        <v>#N/A</v>
      </c>
      <c r="I105" s="25" t="e">
        <f t="shared" si="39"/>
        <v>#N/A</v>
      </c>
      <c r="J105" s="25" t="e">
        <f t="shared" si="37"/>
        <v>#N/A</v>
      </c>
      <c r="K105" s="25" t="e">
        <f t="shared" si="38"/>
        <v>#N/A</v>
      </c>
      <c r="L105" s="6" t="s">
        <v>38</v>
      </c>
      <c r="M105" s="6" t="s">
        <v>39</v>
      </c>
      <c r="N105" s="6">
        <v>2</v>
      </c>
      <c r="O105" s="6">
        <f t="shared" si="46"/>
        <v>380</v>
      </c>
      <c r="P105" s="6">
        <f t="shared" si="47"/>
        <v>0</v>
      </c>
      <c r="Q105" s="6" t="s">
        <v>138</v>
      </c>
      <c r="R105" s="6" t="str">
        <f>VLOOKUP(Q105,生产选项!B:D,3,0)</f>
        <v>小花盆种植</v>
      </c>
      <c r="S105" s="6">
        <v>3</v>
      </c>
      <c r="T105" s="6">
        <f t="shared" si="48"/>
        <v>0</v>
      </c>
      <c r="U105" s="6">
        <f t="shared" si="49"/>
        <v>0</v>
      </c>
      <c r="V105" s="6" t="s">
        <v>236</v>
      </c>
      <c r="W105" s="6" t="s">
        <v>35</v>
      </c>
      <c r="X105" s="6">
        <v>1</v>
      </c>
      <c r="Y105" s="6" t="e">
        <f t="shared" si="50"/>
        <v>#N/A</v>
      </c>
      <c r="Z105" s="6" t="e">
        <f t="shared" si="51"/>
        <v>#N/A</v>
      </c>
    </row>
    <row r="106" spans="1:26">
      <c r="A106" s="16">
        <f t="shared" si="35"/>
        <v>105</v>
      </c>
      <c r="B106" s="6" t="s">
        <v>30</v>
      </c>
      <c r="C106" s="7" t="s">
        <v>237</v>
      </c>
      <c r="D106" s="6" t="s">
        <v>238</v>
      </c>
      <c r="E106" s="6">
        <v>5</v>
      </c>
      <c r="F106" s="6">
        <v>600</v>
      </c>
      <c r="G106" s="6">
        <v>0</v>
      </c>
      <c r="H106" s="25">
        <f t="shared" si="36"/>
        <v>600</v>
      </c>
      <c r="I106" s="25">
        <f t="shared" si="39"/>
        <v>0</v>
      </c>
      <c r="J106" s="25">
        <f t="shared" si="37"/>
        <v>120</v>
      </c>
      <c r="K106" s="25">
        <f t="shared" si="38"/>
        <v>0</v>
      </c>
      <c r="L106" s="6" t="s">
        <v>91</v>
      </c>
      <c r="M106" s="6" t="str">
        <f>VLOOKUP(L106,生产选项!$B:$E,3,0)</f>
        <v>大花盆采集</v>
      </c>
      <c r="N106" s="6">
        <v>2</v>
      </c>
      <c r="O106" s="6">
        <f t="shared" si="46"/>
        <v>0</v>
      </c>
      <c r="P106" s="6">
        <f t="shared" si="47"/>
        <v>0</v>
      </c>
      <c r="Q106" s="6" t="s">
        <v>35</v>
      </c>
      <c r="R106" s="6" t="str">
        <f>VLOOKUP(Q106,生产选项!B:D,2,0)</f>
        <v>无</v>
      </c>
      <c r="S106" s="6">
        <v>0</v>
      </c>
      <c r="T106" s="6">
        <f t="shared" si="48"/>
        <v>0</v>
      </c>
      <c r="U106" s="6">
        <f t="shared" si="49"/>
        <v>0</v>
      </c>
      <c r="V106" s="6" t="s">
        <v>35</v>
      </c>
      <c r="W106" s="6" t="str">
        <f>VLOOKUP(V106,生产选项!$B:$D,2,0)</f>
        <v>无</v>
      </c>
      <c r="X106" s="6">
        <v>0</v>
      </c>
      <c r="Y106" s="6">
        <f t="shared" si="50"/>
        <v>0</v>
      </c>
      <c r="Z106" s="6">
        <f t="shared" si="51"/>
        <v>0</v>
      </c>
    </row>
    <row r="107" spans="1:26">
      <c r="A107" s="16">
        <f t="shared" si="35"/>
        <v>106</v>
      </c>
      <c r="B107" s="6" t="s">
        <v>30</v>
      </c>
      <c r="C107" s="7" t="s">
        <v>237</v>
      </c>
      <c r="D107" s="6" t="s">
        <v>239</v>
      </c>
      <c r="E107" s="6">
        <v>4</v>
      </c>
      <c r="F107" s="6">
        <v>600</v>
      </c>
      <c r="G107" s="6">
        <v>0</v>
      </c>
      <c r="H107" s="25">
        <f t="shared" si="36"/>
        <v>600</v>
      </c>
      <c r="I107" s="25">
        <f t="shared" si="39"/>
        <v>0</v>
      </c>
      <c r="J107" s="25">
        <f t="shared" si="37"/>
        <v>150</v>
      </c>
      <c r="K107" s="25">
        <f t="shared" si="38"/>
        <v>0</v>
      </c>
      <c r="L107" s="6" t="s">
        <v>105</v>
      </c>
      <c r="M107" s="6" t="str">
        <f>VLOOKUP(L107,生产选项!$B:$E,3,0)</f>
        <v>大花盆采集</v>
      </c>
      <c r="N107" s="6">
        <v>2</v>
      </c>
      <c r="O107" s="6">
        <f t="shared" si="46"/>
        <v>0</v>
      </c>
      <c r="P107" s="6">
        <f t="shared" si="47"/>
        <v>0</v>
      </c>
      <c r="Q107" s="6" t="s">
        <v>35</v>
      </c>
      <c r="R107" s="6" t="str">
        <f>VLOOKUP(Q107,生产选项!B:D,2,0)</f>
        <v>无</v>
      </c>
      <c r="S107" s="6">
        <v>0</v>
      </c>
      <c r="T107" s="6">
        <f t="shared" si="48"/>
        <v>0</v>
      </c>
      <c r="U107" s="6">
        <f t="shared" si="49"/>
        <v>0</v>
      </c>
      <c r="V107" s="6" t="s">
        <v>35</v>
      </c>
      <c r="W107" s="6" t="str">
        <f>VLOOKUP(V107,生产选项!$B:$D,2,0)</f>
        <v>无</v>
      </c>
      <c r="X107" s="6">
        <v>0</v>
      </c>
      <c r="Y107" s="6">
        <f t="shared" si="50"/>
        <v>0</v>
      </c>
      <c r="Z107" s="6">
        <f t="shared" si="51"/>
        <v>0</v>
      </c>
    </row>
    <row r="108" spans="1:26">
      <c r="A108" s="16">
        <f t="shared" si="35"/>
        <v>107</v>
      </c>
      <c r="B108" s="6" t="s">
        <v>61</v>
      </c>
      <c r="C108" s="7" t="s">
        <v>237</v>
      </c>
      <c r="D108" s="6" t="s">
        <v>240</v>
      </c>
      <c r="E108" s="6">
        <v>3</v>
      </c>
      <c r="F108" s="6">
        <v>600</v>
      </c>
      <c r="G108" s="6">
        <v>0</v>
      </c>
      <c r="H108" s="25">
        <f t="shared" si="36"/>
        <v>600</v>
      </c>
      <c r="I108" s="25">
        <f t="shared" si="39"/>
        <v>0</v>
      </c>
      <c r="J108" s="25">
        <f t="shared" si="37"/>
        <v>200</v>
      </c>
      <c r="K108" s="25">
        <f t="shared" si="38"/>
        <v>0</v>
      </c>
      <c r="L108" s="6" t="s">
        <v>57</v>
      </c>
      <c r="M108" s="6" t="str">
        <f>VLOOKUP(L108,生产选项!B:D,3,0)</f>
        <v>野外采集</v>
      </c>
      <c r="N108" s="6">
        <v>1</v>
      </c>
      <c r="O108" s="6">
        <f t="shared" si="46"/>
        <v>0</v>
      </c>
      <c r="P108" s="6">
        <f t="shared" si="47"/>
        <v>0</v>
      </c>
      <c r="Q108" s="6" t="s">
        <v>56</v>
      </c>
      <c r="R108" s="6" t="str">
        <f>VLOOKUP(Q108,生产选项!B:D,3,0)</f>
        <v>储水站采集</v>
      </c>
      <c r="S108" s="6">
        <v>1</v>
      </c>
      <c r="T108" s="6">
        <f t="shared" si="48"/>
        <v>0</v>
      </c>
      <c r="U108" s="6">
        <f t="shared" si="49"/>
        <v>0</v>
      </c>
      <c r="V108" s="6" t="s">
        <v>35</v>
      </c>
      <c r="W108" s="6" t="s">
        <v>35</v>
      </c>
      <c r="X108" s="6">
        <v>0</v>
      </c>
      <c r="Y108" s="6">
        <f t="shared" si="50"/>
        <v>0</v>
      </c>
      <c r="Z108" s="6">
        <f t="shared" si="51"/>
        <v>0</v>
      </c>
    </row>
    <row r="109" spans="1:26">
      <c r="A109" s="16">
        <f t="shared" si="35"/>
        <v>108</v>
      </c>
      <c r="B109" s="6" t="s">
        <v>61</v>
      </c>
      <c r="C109" s="7" t="s">
        <v>237</v>
      </c>
      <c r="D109" s="6" t="s">
        <v>241</v>
      </c>
      <c r="E109" s="6">
        <v>3</v>
      </c>
      <c r="F109" s="6">
        <v>600</v>
      </c>
      <c r="G109" s="6">
        <v>0</v>
      </c>
      <c r="H109" s="25">
        <f t="shared" si="36"/>
        <v>600</v>
      </c>
      <c r="I109" s="25">
        <f t="shared" si="39"/>
        <v>0</v>
      </c>
      <c r="J109" s="25">
        <f t="shared" si="37"/>
        <v>200</v>
      </c>
      <c r="K109" s="25">
        <f t="shared" si="38"/>
        <v>0</v>
      </c>
      <c r="L109" s="6" t="s">
        <v>242</v>
      </c>
      <c r="M109" s="6" t="str">
        <f>VLOOKUP(L109,生产选项!B:D,3,0)</f>
        <v>野外采集</v>
      </c>
      <c r="N109" s="6">
        <v>1</v>
      </c>
      <c r="O109" s="6">
        <f t="shared" si="46"/>
        <v>0</v>
      </c>
      <c r="P109" s="6">
        <f t="shared" si="47"/>
        <v>0</v>
      </c>
      <c r="Q109" s="6" t="s">
        <v>35</v>
      </c>
      <c r="R109" s="6" t="s">
        <v>35</v>
      </c>
      <c r="S109" s="6">
        <v>0</v>
      </c>
      <c r="T109" s="6">
        <f t="shared" si="48"/>
        <v>0</v>
      </c>
      <c r="U109" s="6">
        <f t="shared" si="49"/>
        <v>0</v>
      </c>
      <c r="V109" s="6" t="s">
        <v>35</v>
      </c>
      <c r="W109" s="6" t="s">
        <v>35</v>
      </c>
      <c r="X109" s="6">
        <v>0</v>
      </c>
      <c r="Y109" s="6">
        <f t="shared" si="50"/>
        <v>0</v>
      </c>
      <c r="Z109" s="6">
        <f t="shared" si="51"/>
        <v>0</v>
      </c>
    </row>
    <row r="110" spans="1:26">
      <c r="A110" s="16">
        <f t="shared" si="35"/>
        <v>109</v>
      </c>
      <c r="B110" s="6" t="s">
        <v>30</v>
      </c>
      <c r="C110" s="6" t="s">
        <v>42</v>
      </c>
      <c r="D110" s="6" t="s">
        <v>243</v>
      </c>
      <c r="E110" s="6">
        <v>1</v>
      </c>
      <c r="F110" s="6">
        <v>0</v>
      </c>
      <c r="G110" s="6">
        <v>0</v>
      </c>
      <c r="H110" s="25">
        <f t="shared" si="36"/>
        <v>0</v>
      </c>
      <c r="I110" s="25">
        <f t="shared" si="39"/>
        <v>0</v>
      </c>
      <c r="J110" s="25">
        <f t="shared" si="37"/>
        <v>0</v>
      </c>
      <c r="K110" s="25">
        <f t="shared" si="38"/>
        <v>0</v>
      </c>
      <c r="L110" s="6" t="s">
        <v>35</v>
      </c>
      <c r="M110" s="6" t="s">
        <v>35</v>
      </c>
      <c r="N110" s="6">
        <v>0</v>
      </c>
      <c r="O110" s="6">
        <f t="shared" si="46"/>
        <v>0</v>
      </c>
      <c r="P110" s="6">
        <f t="shared" si="47"/>
        <v>0</v>
      </c>
      <c r="Q110" s="6" t="s">
        <v>35</v>
      </c>
      <c r="R110" s="6" t="s">
        <v>35</v>
      </c>
      <c r="S110" s="6">
        <v>0</v>
      </c>
      <c r="T110" s="6">
        <f t="shared" si="48"/>
        <v>0</v>
      </c>
      <c r="U110" s="6">
        <f t="shared" si="49"/>
        <v>0</v>
      </c>
      <c r="V110" s="6" t="s">
        <v>35</v>
      </c>
      <c r="W110" s="6" t="s">
        <v>35</v>
      </c>
      <c r="X110" s="6">
        <v>0</v>
      </c>
      <c r="Y110" s="6">
        <f t="shared" si="50"/>
        <v>0</v>
      </c>
      <c r="Z110" s="6">
        <f t="shared" si="51"/>
        <v>0</v>
      </c>
    </row>
    <row r="111" spans="1:26">
      <c r="A111" s="16">
        <f>ROW()-1</f>
        <v>110</v>
      </c>
      <c r="B111" s="6" t="s">
        <v>30</v>
      </c>
      <c r="C111" s="6" t="s">
        <v>42</v>
      </c>
      <c r="D111" s="6" t="s">
        <v>244</v>
      </c>
      <c r="E111" s="6">
        <v>1</v>
      </c>
      <c r="F111" s="6">
        <v>0</v>
      </c>
      <c r="G111" s="6">
        <v>0</v>
      </c>
      <c r="H111" s="25">
        <f>F111+O111+T111+Y111</f>
        <v>0</v>
      </c>
      <c r="I111" s="25">
        <f t="shared" si="39"/>
        <v>0</v>
      </c>
      <c r="J111" s="25">
        <f>H111/E111</f>
        <v>0</v>
      </c>
      <c r="K111" s="25">
        <f>I111/E111</f>
        <v>0</v>
      </c>
      <c r="L111" s="6" t="s">
        <v>35</v>
      </c>
      <c r="M111" s="6" t="s">
        <v>35</v>
      </c>
      <c r="N111" s="6">
        <v>0</v>
      </c>
      <c r="O111" s="6">
        <f t="shared" si="46"/>
        <v>0</v>
      </c>
      <c r="P111" s="6">
        <f t="shared" si="47"/>
        <v>0</v>
      </c>
      <c r="Q111" s="6" t="s">
        <v>35</v>
      </c>
      <c r="R111" s="6" t="s">
        <v>35</v>
      </c>
      <c r="S111" s="6">
        <v>0</v>
      </c>
      <c r="T111" s="6">
        <f t="shared" si="48"/>
        <v>0</v>
      </c>
      <c r="U111" s="6">
        <f t="shared" si="49"/>
        <v>0</v>
      </c>
      <c r="V111" s="6" t="s">
        <v>35</v>
      </c>
      <c r="W111" s="6" t="s">
        <v>35</v>
      </c>
      <c r="X111" s="6">
        <v>0</v>
      </c>
      <c r="Y111" s="6">
        <f t="shared" si="50"/>
        <v>0</v>
      </c>
      <c r="Z111" s="6">
        <f t="shared" si="51"/>
        <v>0</v>
      </c>
    </row>
    <row r="112" spans="1:26">
      <c r="A112" s="16">
        <f>ROW()-1</f>
        <v>111</v>
      </c>
      <c r="B112" s="6" t="s">
        <v>30</v>
      </c>
      <c r="C112" s="6" t="s">
        <v>42</v>
      </c>
      <c r="D112" s="6" t="s">
        <v>245</v>
      </c>
      <c r="E112" s="6">
        <v>1</v>
      </c>
      <c r="F112" s="6">
        <v>0</v>
      </c>
      <c r="G112" s="6">
        <v>0</v>
      </c>
      <c r="H112" s="25">
        <f>F112+O112+T112+Y112</f>
        <v>0</v>
      </c>
      <c r="I112" s="25">
        <f t="shared" si="39"/>
        <v>0</v>
      </c>
      <c r="J112" s="25">
        <f>H112/E112</f>
        <v>0</v>
      </c>
      <c r="K112" s="25">
        <f>I112/E112</f>
        <v>0</v>
      </c>
      <c r="L112" s="6" t="s">
        <v>35</v>
      </c>
      <c r="M112" s="6" t="s">
        <v>35</v>
      </c>
      <c r="N112" s="6">
        <v>0</v>
      </c>
      <c r="O112" s="6">
        <f t="shared" si="46"/>
        <v>0</v>
      </c>
      <c r="P112" s="6">
        <f t="shared" si="47"/>
        <v>0</v>
      </c>
      <c r="Q112" s="6" t="s">
        <v>35</v>
      </c>
      <c r="R112" s="6" t="s">
        <v>35</v>
      </c>
      <c r="S112" s="6">
        <v>0</v>
      </c>
      <c r="T112" s="6">
        <f t="shared" si="48"/>
        <v>0</v>
      </c>
      <c r="U112" s="6">
        <f t="shared" si="49"/>
        <v>0</v>
      </c>
      <c r="V112" s="6" t="s">
        <v>35</v>
      </c>
      <c r="W112" s="6" t="s">
        <v>35</v>
      </c>
      <c r="X112" s="6">
        <v>0</v>
      </c>
      <c r="Y112" s="6">
        <f t="shared" si="50"/>
        <v>0</v>
      </c>
      <c r="Z112" s="6">
        <f t="shared" si="51"/>
        <v>0</v>
      </c>
    </row>
    <row r="113" spans="1:26">
      <c r="A113" s="16">
        <f>ROW()-1</f>
        <v>112</v>
      </c>
      <c r="B113" s="6" t="s">
        <v>30</v>
      </c>
      <c r="C113" s="7" t="s">
        <v>42</v>
      </c>
      <c r="D113" s="6" t="s">
        <v>246</v>
      </c>
      <c r="E113" s="6">
        <v>1</v>
      </c>
      <c r="F113" s="6">
        <v>0</v>
      </c>
      <c r="G113" s="6">
        <v>0</v>
      </c>
      <c r="H113" s="25">
        <f>F113+O113+T113+Y113</f>
        <v>0</v>
      </c>
      <c r="I113" s="25">
        <f t="shared" si="39"/>
        <v>0</v>
      </c>
      <c r="J113" s="25">
        <f>H113/E113</f>
        <v>0</v>
      </c>
      <c r="K113" s="25">
        <f>I113/E113</f>
        <v>0</v>
      </c>
      <c r="L113" s="6" t="s">
        <v>35</v>
      </c>
      <c r="M113" s="6" t="s">
        <v>35</v>
      </c>
      <c r="N113" s="6">
        <v>0</v>
      </c>
      <c r="O113" s="6">
        <f t="shared" si="46"/>
        <v>0</v>
      </c>
      <c r="P113" s="6">
        <f t="shared" si="47"/>
        <v>0</v>
      </c>
      <c r="Q113" s="6" t="s">
        <v>35</v>
      </c>
      <c r="R113" s="6" t="s">
        <v>35</v>
      </c>
      <c r="S113" s="6">
        <v>0</v>
      </c>
      <c r="T113" s="6">
        <f t="shared" si="48"/>
        <v>0</v>
      </c>
      <c r="U113" s="6">
        <f t="shared" si="49"/>
        <v>0</v>
      </c>
      <c r="V113" s="6" t="s">
        <v>35</v>
      </c>
      <c r="W113" s="6" t="s">
        <v>35</v>
      </c>
      <c r="X113" s="6">
        <v>0</v>
      </c>
      <c r="Y113" s="6">
        <f t="shared" si="50"/>
        <v>0</v>
      </c>
      <c r="Z113" s="6">
        <f t="shared" si="51"/>
        <v>0</v>
      </c>
    </row>
    <row r="114" spans="1:26">
      <c r="A114" s="16">
        <f>ROW()-1</f>
        <v>113</v>
      </c>
      <c r="B114" s="6" t="s">
        <v>30</v>
      </c>
      <c r="C114" s="7" t="s">
        <v>42</v>
      </c>
      <c r="D114" s="6" t="s">
        <v>247</v>
      </c>
      <c r="E114" s="6">
        <v>1</v>
      </c>
      <c r="F114" s="6">
        <v>0</v>
      </c>
      <c r="G114" s="6">
        <v>0</v>
      </c>
      <c r="H114" s="25">
        <f>F114+O114+T114+Y114</f>
        <v>0</v>
      </c>
      <c r="I114" s="25">
        <f t="shared" si="39"/>
        <v>0</v>
      </c>
      <c r="J114" s="25">
        <f>H114/E114</f>
        <v>0</v>
      </c>
      <c r="K114" s="25">
        <f>I114/E114</f>
        <v>0</v>
      </c>
      <c r="L114" s="6" t="s">
        <v>35</v>
      </c>
      <c r="M114" s="6" t="s">
        <v>35</v>
      </c>
      <c r="N114" s="6">
        <v>0</v>
      </c>
      <c r="O114" s="6">
        <f t="shared" si="46"/>
        <v>0</v>
      </c>
      <c r="P114" s="6">
        <f t="shared" si="47"/>
        <v>0</v>
      </c>
      <c r="Q114" s="6" t="s">
        <v>35</v>
      </c>
      <c r="R114" s="6" t="s">
        <v>35</v>
      </c>
      <c r="S114" s="6">
        <v>0</v>
      </c>
      <c r="T114" s="6">
        <f t="shared" si="48"/>
        <v>0</v>
      </c>
      <c r="U114" s="6">
        <f t="shared" si="49"/>
        <v>0</v>
      </c>
      <c r="V114" s="6" t="s">
        <v>35</v>
      </c>
      <c r="W114" s="6" t="s">
        <v>35</v>
      </c>
      <c r="X114" s="6">
        <v>0</v>
      </c>
      <c r="Y114" s="6">
        <f t="shared" si="50"/>
        <v>0</v>
      </c>
      <c r="Z114" s="6">
        <f t="shared" si="51"/>
        <v>0</v>
      </c>
    </row>
    <row r="115" spans="1:26">
      <c r="A115" s="16">
        <f>ROW()-1</f>
        <v>114</v>
      </c>
      <c r="B115" s="6" t="s">
        <v>30</v>
      </c>
      <c r="C115" s="7" t="s">
        <v>42</v>
      </c>
      <c r="D115" s="7" t="s">
        <v>248</v>
      </c>
      <c r="E115" s="6">
        <v>1</v>
      </c>
      <c r="F115" s="6">
        <v>0</v>
      </c>
      <c r="G115" s="6">
        <v>0</v>
      </c>
      <c r="H115" s="25">
        <f>F115+O115+T115+Y115</f>
        <v>0</v>
      </c>
      <c r="I115" s="25">
        <f t="shared" si="39"/>
        <v>0</v>
      </c>
      <c r="J115" s="25">
        <f>H115/E115</f>
        <v>0</v>
      </c>
      <c r="K115" s="25">
        <f>I115/E115</f>
        <v>0</v>
      </c>
      <c r="L115" s="6" t="s">
        <v>35</v>
      </c>
      <c r="M115" s="6" t="s">
        <v>35</v>
      </c>
      <c r="N115" s="6">
        <v>0</v>
      </c>
      <c r="O115" s="6">
        <f t="shared" si="46"/>
        <v>0</v>
      </c>
      <c r="P115" s="6">
        <f t="shared" si="47"/>
        <v>0</v>
      </c>
      <c r="Q115" s="6" t="s">
        <v>35</v>
      </c>
      <c r="R115" s="6" t="s">
        <v>35</v>
      </c>
      <c r="S115" s="6">
        <v>0</v>
      </c>
      <c r="T115" s="6">
        <f t="shared" si="48"/>
        <v>0</v>
      </c>
      <c r="U115" s="6">
        <f t="shared" si="49"/>
        <v>0</v>
      </c>
      <c r="V115" s="6" t="s">
        <v>35</v>
      </c>
      <c r="W115" s="6" t="s">
        <v>35</v>
      </c>
      <c r="X115" s="6">
        <v>0</v>
      </c>
      <c r="Y115" s="6">
        <f t="shared" si="50"/>
        <v>0</v>
      </c>
      <c r="Z115" s="6">
        <f t="shared" si="51"/>
        <v>0</v>
      </c>
    </row>
    <row r="116" spans="1:26">
      <c r="A116" s="16">
        <f>ROW()-1</f>
        <v>115</v>
      </c>
      <c r="B116" s="6" t="s">
        <v>30</v>
      </c>
      <c r="C116" s="7" t="s">
        <v>249</v>
      </c>
      <c r="D116" s="7" t="s">
        <v>250</v>
      </c>
      <c r="E116" s="6">
        <v>1</v>
      </c>
      <c r="F116" s="6">
        <v>0</v>
      </c>
      <c r="G116" s="6">
        <v>0</v>
      </c>
      <c r="H116" s="25">
        <f t="shared" ref="H116" si="60">F116+O116+T116+Y116</f>
        <v>0</v>
      </c>
      <c r="I116" s="25">
        <f t="shared" ref="I116" si="61">IF(C116="贸易",G116,P116+U116+Z116)</f>
        <v>0</v>
      </c>
      <c r="J116" s="25">
        <f t="shared" ref="J116" si="62">H116/E116</f>
        <v>0</v>
      </c>
      <c r="K116" s="25">
        <f t="shared" ref="K116" si="63">I116/E116</f>
        <v>0</v>
      </c>
      <c r="L116" s="6" t="s">
        <v>35</v>
      </c>
      <c r="M116" s="6" t="s">
        <v>35</v>
      </c>
      <c r="N116" s="6">
        <v>0</v>
      </c>
      <c r="O116" s="6">
        <f>VLOOKUP(IF(M116="无",L116,L116&amp;"("&amp;M116&amp;")"),D:J,7,0)*N116</f>
        <v>0</v>
      </c>
      <c r="P116" s="6">
        <f>VLOOKUP(IF(M116="无",L116,L116&amp;"("&amp;M116&amp;")"),D:K,8,0)*N116</f>
        <v>0</v>
      </c>
      <c r="Q116" s="6" t="s">
        <v>35</v>
      </c>
      <c r="R116" s="6" t="s">
        <v>35</v>
      </c>
      <c r="S116" s="6">
        <v>0</v>
      </c>
      <c r="T116" s="6">
        <f>VLOOKUP(IF(R116="无",Q116,Q116&amp;"("&amp;R116&amp;")"),D:J,7,0)*S116</f>
        <v>0</v>
      </c>
      <c r="U116" s="6">
        <f>VLOOKUP(IF(R116="无",Q116,Q116&amp;"("&amp;R116&amp;")"),D:K,8,0)*S116</f>
        <v>0</v>
      </c>
      <c r="V116" s="6" t="s">
        <v>35</v>
      </c>
      <c r="W116" s="6" t="s">
        <v>35</v>
      </c>
      <c r="X116" s="6">
        <v>0</v>
      </c>
      <c r="Y116" s="6">
        <f>VLOOKUP(IF(W116="无",V116,V116&amp;"("&amp;W116&amp;")"),D:J,7,0)*X116</f>
        <v>0</v>
      </c>
      <c r="Z116" s="6">
        <f>VLOOKUP(IF(W116="无",V116,V116&amp;"("&amp;W116&amp;")"),D:K,8,0)*X116</f>
        <v>0</v>
      </c>
    </row>
    <row r="117" spans="1:26">
      <c r="A117" s="16">
        <f>ROW()-1</f>
        <v>116</v>
      </c>
      <c r="B117" s="6" t="s">
        <v>30</v>
      </c>
      <c r="C117" s="7" t="s">
        <v>42</v>
      </c>
      <c r="D117" s="7" t="s">
        <v>251</v>
      </c>
      <c r="E117" s="6">
        <v>1</v>
      </c>
      <c r="F117" s="6">
        <v>0</v>
      </c>
      <c r="G117" s="6">
        <v>0</v>
      </c>
      <c r="H117" s="25">
        <f>F117+O117+T117+Y117</f>
        <v>0</v>
      </c>
      <c r="I117" s="25">
        <f>IF(C117="贸易",G117,P117+U117+Z117)</f>
        <v>0</v>
      </c>
      <c r="J117" s="25">
        <f>H117/E117</f>
        <v>0</v>
      </c>
      <c r="K117" s="25">
        <f>I117/E117</f>
        <v>0</v>
      </c>
      <c r="L117" s="6" t="s">
        <v>35</v>
      </c>
      <c r="M117" s="6" t="s">
        <v>35</v>
      </c>
      <c r="N117" s="6">
        <v>0</v>
      </c>
      <c r="O117" s="6">
        <f>VLOOKUP(IF(M117="无",L117,L117&amp;"("&amp;M117&amp;")"),D:J,7,0)*N117</f>
        <v>0</v>
      </c>
      <c r="P117" s="6">
        <f>VLOOKUP(IF(M117="无",L117,L117&amp;"("&amp;M117&amp;")"),D:K,8,0)*N117</f>
        <v>0</v>
      </c>
      <c r="Q117" s="6" t="s">
        <v>35</v>
      </c>
      <c r="R117" s="6" t="s">
        <v>35</v>
      </c>
      <c r="S117" s="6">
        <v>0</v>
      </c>
      <c r="T117" s="6">
        <f>VLOOKUP(IF(R117="无",Q117,Q117&amp;"("&amp;R117&amp;")"),D:J,7,0)*S117</f>
        <v>0</v>
      </c>
      <c r="U117" s="6">
        <f>VLOOKUP(IF(R117="无",Q117,Q117&amp;"("&amp;R117&amp;")"),D:K,8,0)*S117</f>
        <v>0</v>
      </c>
      <c r="V117" s="6" t="s">
        <v>35</v>
      </c>
      <c r="W117" s="6" t="s">
        <v>35</v>
      </c>
      <c r="X117" s="6">
        <v>0</v>
      </c>
      <c r="Y117" s="6">
        <f>VLOOKUP(IF(W117="无",V117,V117&amp;"("&amp;W117&amp;")"),D:J,7,0)*X117</f>
        <v>0</v>
      </c>
      <c r="Z117" s="6">
        <f>VLOOKUP(IF(W117="无",V117,V117&amp;"("&amp;W117&amp;")"),D:K,8,0)*X117</f>
        <v>0</v>
      </c>
    </row>
    <row r="118" spans="1:26">
      <c r="A118" s="16">
        <f>ROW()-1</f>
        <v>117</v>
      </c>
      <c r="B118" s="6" t="s">
        <v>30</v>
      </c>
      <c r="C118" s="7" t="s">
        <v>249</v>
      </c>
      <c r="D118" s="7" t="s">
        <v>252</v>
      </c>
      <c r="E118" s="6">
        <v>1</v>
      </c>
      <c r="F118" s="6">
        <v>0</v>
      </c>
      <c r="G118" s="6">
        <v>0</v>
      </c>
      <c r="H118" s="25">
        <f>F118+O118+T118+Y118</f>
        <v>0</v>
      </c>
      <c r="I118" s="25">
        <f>IF(C118="贸易",G118,P118+U118+Z118)</f>
        <v>0</v>
      </c>
      <c r="J118" s="25">
        <f>H118/E118</f>
        <v>0</v>
      </c>
      <c r="K118" s="25">
        <f>I118/E118</f>
        <v>0</v>
      </c>
      <c r="L118" s="6" t="s">
        <v>35</v>
      </c>
      <c r="M118" s="6" t="s">
        <v>35</v>
      </c>
      <c r="N118" s="6">
        <v>0</v>
      </c>
      <c r="O118" s="6">
        <f>VLOOKUP(IF(M118="无",L118,L118&amp;"("&amp;M118&amp;")"),D:J,7,0)*N118</f>
        <v>0</v>
      </c>
      <c r="P118" s="6">
        <f>VLOOKUP(IF(M118="无",L118,L118&amp;"("&amp;M118&amp;")"),D:K,8,0)*N118</f>
        <v>0</v>
      </c>
      <c r="Q118" s="6" t="s">
        <v>35</v>
      </c>
      <c r="R118" s="6" t="s">
        <v>35</v>
      </c>
      <c r="S118" s="6">
        <v>0</v>
      </c>
      <c r="T118" s="6">
        <f>VLOOKUP(IF(R118="无",Q118,Q118&amp;"("&amp;R118&amp;")"),D:J,7,0)*S118</f>
        <v>0</v>
      </c>
      <c r="U118" s="6">
        <f>VLOOKUP(IF(R118="无",Q118,Q118&amp;"("&amp;R118&amp;")"),D:K,8,0)*S118</f>
        <v>0</v>
      </c>
      <c r="V118" s="6" t="s">
        <v>35</v>
      </c>
      <c r="W118" s="6" t="s">
        <v>35</v>
      </c>
      <c r="X118" s="6">
        <v>0</v>
      </c>
      <c r="Y118" s="6">
        <f>VLOOKUP(IF(W118="无",V118,V118&amp;"("&amp;W118&amp;")"),D:J,7,0)*X118</f>
        <v>0</v>
      </c>
      <c r="Z118" s="6">
        <f>VLOOKUP(IF(W118="无",V118,V118&amp;"("&amp;W118&amp;")"),D:K,8,0)*X118</f>
        <v>0</v>
      </c>
    </row>
    <row r="119" spans="1:26">
      <c r="A119" s="16">
        <f>ROW()-1</f>
        <v>118</v>
      </c>
      <c r="B119" s="6" t="s">
        <v>30</v>
      </c>
      <c r="C119" s="7" t="s">
        <v>42</v>
      </c>
      <c r="D119" s="6" t="s">
        <v>253</v>
      </c>
      <c r="E119" s="6">
        <v>1</v>
      </c>
      <c r="F119" s="6">
        <v>0</v>
      </c>
      <c r="G119" s="6">
        <v>0</v>
      </c>
      <c r="H119" s="25">
        <f>F119+O119+T119+Y119</f>
        <v>0</v>
      </c>
      <c r="I119" s="25">
        <f>IF(C119="贸易",G119,P119+U119+Z119)</f>
        <v>0</v>
      </c>
      <c r="J119" s="25">
        <f>H119/E119</f>
        <v>0</v>
      </c>
      <c r="K119" s="25">
        <f>I119/E119</f>
        <v>0</v>
      </c>
      <c r="L119" s="6" t="s">
        <v>35</v>
      </c>
      <c r="M119" s="6" t="s">
        <v>35</v>
      </c>
      <c r="N119" s="6">
        <v>0</v>
      </c>
      <c r="O119" s="6">
        <f>VLOOKUP(IF(M119="无",L119,L119&amp;"("&amp;M119&amp;")"),D:J,7,0)*N119</f>
        <v>0</v>
      </c>
      <c r="P119" s="6">
        <f>VLOOKUP(IF(M119="无",L119,L119&amp;"("&amp;M119&amp;")"),D:K,8,0)*N119</f>
        <v>0</v>
      </c>
      <c r="Q119" s="6" t="s">
        <v>35</v>
      </c>
      <c r="R119" s="6" t="s">
        <v>35</v>
      </c>
      <c r="S119" s="6">
        <v>0</v>
      </c>
      <c r="T119" s="6">
        <f>VLOOKUP(IF(R119="无",Q119,Q119&amp;"("&amp;R119&amp;")"),D:J,7,0)*S119</f>
        <v>0</v>
      </c>
      <c r="U119" s="6">
        <f>VLOOKUP(IF(R119="无",Q119,Q119&amp;"("&amp;R119&amp;")"),D:K,8,0)*S119</f>
        <v>0</v>
      </c>
      <c r="V119" s="6" t="s">
        <v>35</v>
      </c>
      <c r="W119" s="6" t="s">
        <v>35</v>
      </c>
      <c r="X119" s="6">
        <v>0</v>
      </c>
      <c r="Y119" s="6">
        <f>VLOOKUP(IF(W119="无",V119,V119&amp;"("&amp;W119&amp;")"),D:J,7,0)*X119</f>
        <v>0</v>
      </c>
      <c r="Z119" s="6">
        <f>VLOOKUP(IF(W119="无",V119,V119&amp;"("&amp;W119&amp;")"),D:K,8,0)*X119</f>
        <v>0</v>
      </c>
    </row>
    <row r="120" spans="1:26">
      <c r="A120" s="16">
        <f>ROW()-1</f>
        <v>119</v>
      </c>
      <c r="B120" s="6" t="s">
        <v>30</v>
      </c>
      <c r="C120" s="7" t="s">
        <v>42</v>
      </c>
      <c r="D120" s="6" t="s">
        <v>254</v>
      </c>
      <c r="E120" s="6">
        <v>1</v>
      </c>
      <c r="F120" s="6">
        <v>0</v>
      </c>
      <c r="G120" s="6">
        <v>0</v>
      </c>
      <c r="H120" s="25">
        <f>F120+O120+T120+Y120</f>
        <v>0</v>
      </c>
      <c r="I120" s="25">
        <f>IF(C120="贸易",G120,P120+U120+Z120)</f>
        <v>0</v>
      </c>
      <c r="J120" s="25">
        <f>H120/E120</f>
        <v>0</v>
      </c>
      <c r="K120" s="25">
        <f>I120/E120</f>
        <v>0</v>
      </c>
      <c r="L120" s="6" t="s">
        <v>35</v>
      </c>
      <c r="M120" s="6" t="s">
        <v>35</v>
      </c>
      <c r="N120" s="6">
        <v>0</v>
      </c>
      <c r="O120" s="6">
        <f>VLOOKUP(IF(M120="无",L120,L120&amp;"("&amp;M120&amp;")"),D:J,7,0)*N120</f>
        <v>0</v>
      </c>
      <c r="P120" s="6">
        <f>VLOOKUP(IF(M120="无",L120,L120&amp;"("&amp;M120&amp;")"),D:K,8,0)*N120</f>
        <v>0</v>
      </c>
      <c r="Q120" s="6" t="s">
        <v>35</v>
      </c>
      <c r="R120" s="6" t="s">
        <v>35</v>
      </c>
      <c r="S120" s="6">
        <v>0</v>
      </c>
      <c r="T120" s="6">
        <f>VLOOKUP(IF(R120="无",Q120,Q120&amp;"("&amp;R120&amp;")"),D:J,7,0)*S120</f>
        <v>0</v>
      </c>
      <c r="U120" s="6">
        <f>VLOOKUP(IF(R120="无",Q120,Q120&amp;"("&amp;R120&amp;")"),D:K,8,0)*S120</f>
        <v>0</v>
      </c>
      <c r="V120" s="6" t="s">
        <v>35</v>
      </c>
      <c r="W120" s="6" t="s">
        <v>35</v>
      </c>
      <c r="X120" s="6">
        <v>0</v>
      </c>
      <c r="Y120" s="6">
        <f>VLOOKUP(IF(W120="无",V120,V120&amp;"("&amp;W120&amp;")"),D:J,7,0)*X120</f>
        <v>0</v>
      </c>
      <c r="Z120" s="6">
        <f>VLOOKUP(IF(W120="无",V120,V120&amp;"("&amp;W120&amp;")"),D:K,8,0)*X120</f>
        <v>0</v>
      </c>
    </row>
    <row r="121" spans="1:26">
      <c r="A121" s="16">
        <f>ROW()-1</f>
        <v>120</v>
      </c>
      <c r="B121" s="6" t="s">
        <v>30</v>
      </c>
      <c r="C121" s="7" t="s">
        <v>42</v>
      </c>
      <c r="D121" s="7" t="s">
        <v>255</v>
      </c>
      <c r="E121" s="6">
        <v>1</v>
      </c>
      <c r="F121" s="6">
        <v>0</v>
      </c>
      <c r="G121" s="6">
        <v>0</v>
      </c>
      <c r="H121" s="25">
        <f>F121+O121+T121+Y121</f>
        <v>0</v>
      </c>
      <c r="I121" s="25">
        <f>IF(C121="贸易",G121,P121+U121+Z121)</f>
        <v>0</v>
      </c>
      <c r="J121" s="25">
        <f>H121/E121</f>
        <v>0</v>
      </c>
      <c r="K121" s="25">
        <f>I121/E121</f>
        <v>0</v>
      </c>
      <c r="L121" s="6" t="s">
        <v>35</v>
      </c>
      <c r="M121" s="6" t="s">
        <v>35</v>
      </c>
      <c r="N121" s="6">
        <v>0</v>
      </c>
      <c r="O121" s="6">
        <f>VLOOKUP(IF(M121="无",L121,L121&amp;"("&amp;M121&amp;")"),D:J,7,0)*N121</f>
        <v>0</v>
      </c>
      <c r="P121" s="6">
        <f>VLOOKUP(IF(M121="无",L121,L121&amp;"("&amp;M121&amp;")"),D:K,8,0)*N121</f>
        <v>0</v>
      </c>
      <c r="Q121" s="6" t="s">
        <v>35</v>
      </c>
      <c r="R121" s="6" t="s">
        <v>35</v>
      </c>
      <c r="S121" s="6">
        <v>0</v>
      </c>
      <c r="T121" s="6">
        <f>VLOOKUP(IF(R121="无",Q121,Q121&amp;"("&amp;R121&amp;")"),D:J,7,0)*S121</f>
        <v>0</v>
      </c>
      <c r="U121" s="6">
        <f>VLOOKUP(IF(R121="无",Q121,Q121&amp;"("&amp;R121&amp;")"),D:K,8,0)*S121</f>
        <v>0</v>
      </c>
      <c r="V121" s="6" t="s">
        <v>35</v>
      </c>
      <c r="W121" s="6" t="s">
        <v>35</v>
      </c>
      <c r="X121" s="6">
        <v>0</v>
      </c>
      <c r="Y121" s="6">
        <f>VLOOKUP(IF(W121="无",V121,V121&amp;"("&amp;W121&amp;")"),D:J,7,0)*X121</f>
        <v>0</v>
      </c>
      <c r="Z121" s="6">
        <f>VLOOKUP(IF(W121="无",V121,V121&amp;"("&amp;W121&amp;")"),D:K,8,0)*X121</f>
        <v>0</v>
      </c>
    </row>
    <row r="122" spans="1:26">
      <c r="A122" s="16">
        <f>ROW()-1</f>
        <v>121</v>
      </c>
      <c r="B122" s="6" t="s">
        <v>30</v>
      </c>
      <c r="C122" s="7" t="s">
        <v>42</v>
      </c>
      <c r="D122" s="7" t="s">
        <v>256</v>
      </c>
      <c r="E122" s="6">
        <v>1</v>
      </c>
      <c r="F122" s="6">
        <v>0</v>
      </c>
      <c r="G122" s="6">
        <v>0</v>
      </c>
      <c r="H122" s="25">
        <f t="shared" ref="H122" si="64">F122+O122+T122+Y122</f>
        <v>0</v>
      </c>
      <c r="I122" s="25">
        <f t="shared" ref="I122" si="65">IF(C122="贸易",G122,P122+U122+Z122)</f>
        <v>0</v>
      </c>
      <c r="J122" s="25">
        <f t="shared" ref="J122" si="66">H122/E122</f>
        <v>0</v>
      </c>
      <c r="K122" s="25">
        <f t="shared" ref="K122" si="67">I122/E122</f>
        <v>0</v>
      </c>
      <c r="L122" s="6" t="s">
        <v>35</v>
      </c>
      <c r="M122" s="6" t="s">
        <v>35</v>
      </c>
      <c r="N122" s="6">
        <v>0</v>
      </c>
      <c r="O122" s="6">
        <f>VLOOKUP(IF(M122="无",L122,L122&amp;"("&amp;M122&amp;")"),D:J,7,0)*N122</f>
        <v>0</v>
      </c>
      <c r="P122" s="6">
        <f>VLOOKUP(IF(M122="无",L122,L122&amp;"("&amp;M122&amp;")"),D:K,8,0)*N122</f>
        <v>0</v>
      </c>
      <c r="Q122" s="6" t="s">
        <v>35</v>
      </c>
      <c r="R122" s="6" t="s">
        <v>35</v>
      </c>
      <c r="S122" s="6">
        <v>0</v>
      </c>
      <c r="T122" s="6">
        <f>VLOOKUP(IF(R122="无",Q122,Q122&amp;"("&amp;R122&amp;")"),D:J,7,0)*S122</f>
        <v>0</v>
      </c>
      <c r="U122" s="6">
        <f>VLOOKUP(IF(R122="无",Q122,Q122&amp;"("&amp;R122&amp;")"),D:K,8,0)*S122</f>
        <v>0</v>
      </c>
      <c r="V122" s="6" t="s">
        <v>35</v>
      </c>
      <c r="W122" s="6" t="s">
        <v>35</v>
      </c>
      <c r="X122" s="6">
        <v>0</v>
      </c>
      <c r="Y122" s="6">
        <f>VLOOKUP(IF(W122="无",V122,V122&amp;"("&amp;W122&amp;")"),D:J,7,0)*X122</f>
        <v>0</v>
      </c>
      <c r="Z122" s="6">
        <f>VLOOKUP(IF(W122="无",V122,V122&amp;"("&amp;W122&amp;")"),D:K,8,0)*X122</f>
        <v>0</v>
      </c>
    </row>
    <row r="123" spans="1:26">
      <c r="A123" s="16">
        <f>ROW()-1</f>
        <v>122</v>
      </c>
      <c r="B123" s="6" t="s">
        <v>30</v>
      </c>
      <c r="C123" s="7" t="s">
        <v>42</v>
      </c>
      <c r="D123" s="7" t="s">
        <v>257</v>
      </c>
      <c r="E123" s="6">
        <v>1</v>
      </c>
      <c r="F123" s="6">
        <v>0</v>
      </c>
      <c r="G123" s="6">
        <v>0</v>
      </c>
      <c r="H123" s="25">
        <f>F123+O123+T123+Y123</f>
        <v>0</v>
      </c>
      <c r="I123" s="25">
        <f>IF(C123="贸易",G123,P123+U123+Z123)</f>
        <v>0</v>
      </c>
      <c r="J123" s="25">
        <f>H123/E123</f>
        <v>0</v>
      </c>
      <c r="K123" s="25">
        <f>I123/E123</f>
        <v>0</v>
      </c>
      <c r="L123" s="6" t="s">
        <v>35</v>
      </c>
      <c r="M123" s="6" t="s">
        <v>35</v>
      </c>
      <c r="N123" s="6">
        <v>0</v>
      </c>
      <c r="O123" s="6">
        <f>VLOOKUP(IF(M123="无",L123,L123&amp;"("&amp;M123&amp;")"),D:J,7,0)*N123</f>
        <v>0</v>
      </c>
      <c r="P123" s="6">
        <f>VLOOKUP(IF(M123="无",L123,L123&amp;"("&amp;M123&amp;")"),D:K,8,0)*N123</f>
        <v>0</v>
      </c>
      <c r="Q123" s="6" t="s">
        <v>35</v>
      </c>
      <c r="R123" s="6" t="s">
        <v>35</v>
      </c>
      <c r="S123" s="6">
        <v>0</v>
      </c>
      <c r="T123" s="6">
        <f>VLOOKUP(IF(R123="无",Q123,Q123&amp;"("&amp;R123&amp;")"),D:J,7,0)*S123</f>
        <v>0</v>
      </c>
      <c r="U123" s="6">
        <f>VLOOKUP(IF(R123="无",Q123,Q123&amp;"("&amp;R123&amp;")"),D:K,8,0)*S123</f>
        <v>0</v>
      </c>
      <c r="V123" s="6" t="s">
        <v>35</v>
      </c>
      <c r="W123" s="6" t="s">
        <v>35</v>
      </c>
      <c r="X123" s="6">
        <v>0</v>
      </c>
      <c r="Y123" s="6">
        <f>VLOOKUP(IF(W123="无",V123,V123&amp;"("&amp;W123&amp;")"),D:J,7,0)*X123</f>
        <v>0</v>
      </c>
      <c r="Z123" s="6">
        <f>VLOOKUP(IF(W123="无",V123,V123&amp;"("&amp;W123&amp;")"),D:K,8,0)*X123</f>
        <v>0</v>
      </c>
    </row>
    <row r="124" spans="1:26">
      <c r="A124" s="16">
        <f>ROW()-1</f>
        <v>123</v>
      </c>
      <c r="B124" s="6" t="s">
        <v>30</v>
      </c>
      <c r="C124" s="7" t="s">
        <v>42</v>
      </c>
      <c r="D124" s="7" t="s">
        <v>258</v>
      </c>
      <c r="E124" s="6">
        <v>1</v>
      </c>
      <c r="F124" s="6">
        <v>0</v>
      </c>
      <c r="G124" s="6">
        <v>0</v>
      </c>
      <c r="H124" s="25">
        <f t="shared" ref="H124" si="68">F124+O124+T124+Y124</f>
        <v>0</v>
      </c>
      <c r="I124" s="25">
        <f t="shared" ref="I124" si="69">IF(C124="贸易",G124,P124+U124+Z124)</f>
        <v>0</v>
      </c>
      <c r="J124" s="25">
        <f t="shared" ref="J124" si="70">H124/E124</f>
        <v>0</v>
      </c>
      <c r="K124" s="25">
        <f t="shared" ref="K124" si="71">I124/E124</f>
        <v>0</v>
      </c>
      <c r="L124" s="6" t="s">
        <v>35</v>
      </c>
      <c r="M124" s="6" t="s">
        <v>35</v>
      </c>
      <c r="N124" s="6">
        <v>0</v>
      </c>
      <c r="O124" s="6">
        <f>VLOOKUP(IF(M124="无",L124,L124&amp;"("&amp;M124&amp;")"),D:J,7,0)*N124</f>
        <v>0</v>
      </c>
      <c r="P124" s="6">
        <f>VLOOKUP(IF(M124="无",L124,L124&amp;"("&amp;M124&amp;")"),D:K,8,0)*N124</f>
        <v>0</v>
      </c>
      <c r="Q124" s="6" t="s">
        <v>35</v>
      </c>
      <c r="R124" s="6" t="s">
        <v>35</v>
      </c>
      <c r="S124" s="6">
        <v>0</v>
      </c>
      <c r="T124" s="6">
        <f>VLOOKUP(IF(R124="无",Q124,Q124&amp;"("&amp;R124&amp;")"),D:J,7,0)*S124</f>
        <v>0</v>
      </c>
      <c r="U124" s="6">
        <f>VLOOKUP(IF(R124="无",Q124,Q124&amp;"("&amp;R124&amp;")"),D:K,8,0)*S124</f>
        <v>0</v>
      </c>
      <c r="V124" s="6" t="s">
        <v>35</v>
      </c>
      <c r="W124" s="6" t="s">
        <v>35</v>
      </c>
      <c r="X124" s="6">
        <v>0</v>
      </c>
      <c r="Y124" s="6">
        <f>VLOOKUP(IF(W124="无",V124,V124&amp;"("&amp;W124&amp;")"),D:J,7,0)*X124</f>
        <v>0</v>
      </c>
      <c r="Z124" s="6">
        <f>VLOOKUP(IF(W124="无",V124,V124&amp;"("&amp;W124&amp;")"),D:K,8,0)*X124</f>
        <v>0</v>
      </c>
    </row>
    <row r="125" spans="1:26">
      <c r="A125" s="16">
        <f>ROW()-1</f>
        <v>124</v>
      </c>
      <c r="B125" s="6" t="s">
        <v>30</v>
      </c>
      <c r="C125" s="7" t="s">
        <v>42</v>
      </c>
      <c r="D125" s="6" t="s">
        <v>259</v>
      </c>
      <c r="E125" s="6">
        <v>1</v>
      </c>
      <c r="F125" s="6">
        <v>0</v>
      </c>
      <c r="G125" s="6">
        <v>0</v>
      </c>
      <c r="H125" s="25">
        <f>F125+O125+T125+Y125</f>
        <v>0</v>
      </c>
      <c r="I125" s="25">
        <f>IF(C125="贸易",G125,P125+U125+Z125)</f>
        <v>0</v>
      </c>
      <c r="J125" s="25">
        <f>H125/E125</f>
        <v>0</v>
      </c>
      <c r="K125" s="25">
        <f>I125/E125</f>
        <v>0</v>
      </c>
      <c r="L125" s="6" t="s">
        <v>35</v>
      </c>
      <c r="M125" s="6" t="s">
        <v>35</v>
      </c>
      <c r="N125" s="6">
        <v>0</v>
      </c>
      <c r="O125" s="6">
        <f>VLOOKUP(IF(M125="无",L125,L125&amp;"("&amp;M125&amp;")"),D:J,7,0)*N125</f>
        <v>0</v>
      </c>
      <c r="P125" s="6">
        <f>VLOOKUP(IF(M125="无",L125,L125&amp;"("&amp;M125&amp;")"),D:K,8,0)*N125</f>
        <v>0</v>
      </c>
      <c r="Q125" s="6" t="s">
        <v>35</v>
      </c>
      <c r="R125" s="6" t="s">
        <v>35</v>
      </c>
      <c r="S125" s="6">
        <v>0</v>
      </c>
      <c r="T125" s="6">
        <f>VLOOKUP(IF(R125="无",Q125,Q125&amp;"("&amp;R125&amp;")"),D:J,7,0)*S125</f>
        <v>0</v>
      </c>
      <c r="U125" s="6">
        <f>VLOOKUP(IF(R125="无",Q125,Q125&amp;"("&amp;R125&amp;")"),D:K,8,0)*S125</f>
        <v>0</v>
      </c>
      <c r="V125" s="6" t="s">
        <v>35</v>
      </c>
      <c r="W125" s="6" t="s">
        <v>35</v>
      </c>
      <c r="X125" s="6">
        <v>0</v>
      </c>
      <c r="Y125" s="6">
        <f>VLOOKUP(IF(W125="无",V125,V125&amp;"("&amp;W125&amp;")"),D:J,7,0)*X125</f>
        <v>0</v>
      </c>
      <c r="Z125" s="6">
        <f>VLOOKUP(IF(W125="无",V125,V125&amp;"("&amp;W125&amp;")"),D:K,8,0)*X125</f>
        <v>0</v>
      </c>
    </row>
    <row r="126" spans="1:26">
      <c r="A126" s="16">
        <f>ROW()-1</f>
        <v>125</v>
      </c>
      <c r="B126" s="6" t="s">
        <v>30</v>
      </c>
      <c r="C126" s="7" t="s">
        <v>42</v>
      </c>
      <c r="D126" s="6" t="s">
        <v>260</v>
      </c>
      <c r="E126" s="6">
        <v>1</v>
      </c>
      <c r="F126" s="6">
        <v>0</v>
      </c>
      <c r="G126" s="6">
        <v>0</v>
      </c>
      <c r="H126" s="25">
        <f>F126+O126+T126+Y126</f>
        <v>0</v>
      </c>
      <c r="I126" s="25">
        <f>IF(C126="贸易",G126,P126+U126+Z126)</f>
        <v>0</v>
      </c>
      <c r="J126" s="25">
        <f>H126/E126</f>
        <v>0</v>
      </c>
      <c r="K126" s="25">
        <f>I126/E126</f>
        <v>0</v>
      </c>
      <c r="L126" s="6" t="s">
        <v>35</v>
      </c>
      <c r="M126" s="6" t="s">
        <v>35</v>
      </c>
      <c r="N126" s="6">
        <v>0</v>
      </c>
      <c r="O126" s="6">
        <f>VLOOKUP(IF(M126="无",L126,L126&amp;"("&amp;M126&amp;")"),D:J,7,0)*N126</f>
        <v>0</v>
      </c>
      <c r="P126" s="6">
        <f>VLOOKUP(IF(M126="无",L126,L126&amp;"("&amp;M126&amp;")"),D:K,8,0)*N126</f>
        <v>0</v>
      </c>
      <c r="Q126" s="6" t="s">
        <v>35</v>
      </c>
      <c r="R126" s="6" t="s">
        <v>35</v>
      </c>
      <c r="S126" s="6">
        <v>0</v>
      </c>
      <c r="T126" s="6">
        <f>VLOOKUP(IF(R126="无",Q126,Q126&amp;"("&amp;R126&amp;")"),D:J,7,0)*S126</f>
        <v>0</v>
      </c>
      <c r="U126" s="6">
        <f>VLOOKUP(IF(R126="无",Q126,Q126&amp;"("&amp;R126&amp;")"),D:K,8,0)*S126</f>
        <v>0</v>
      </c>
      <c r="V126" s="6" t="s">
        <v>35</v>
      </c>
      <c r="W126" s="6" t="s">
        <v>35</v>
      </c>
      <c r="X126" s="6">
        <v>0</v>
      </c>
      <c r="Y126" s="6">
        <f>VLOOKUP(IF(W126="无",V126,V126&amp;"("&amp;W126&amp;")"),D:J,7,0)*X126</f>
        <v>0</v>
      </c>
      <c r="Z126" s="6">
        <f>VLOOKUP(IF(W126="无",V126,V126&amp;"("&amp;W126&amp;")"),D:K,8,0)*X126</f>
        <v>0</v>
      </c>
    </row>
    <row r="127" spans="1:26">
      <c r="A127" s="16">
        <f>ROW()-1</f>
        <v>126</v>
      </c>
      <c r="B127" s="6" t="s">
        <v>30</v>
      </c>
      <c r="C127" s="7" t="s">
        <v>42</v>
      </c>
      <c r="D127" s="6" t="s">
        <v>261</v>
      </c>
      <c r="E127" s="6">
        <v>1</v>
      </c>
      <c r="F127" s="6">
        <v>0</v>
      </c>
      <c r="G127" s="6">
        <v>0</v>
      </c>
      <c r="H127" s="25">
        <f>F127+O127+T127+Y127</f>
        <v>0</v>
      </c>
      <c r="I127" s="25">
        <f>IF(C127="贸易",G127,P127+U127+Z127)</f>
        <v>0</v>
      </c>
      <c r="J127" s="25">
        <f>H127/E127</f>
        <v>0</v>
      </c>
      <c r="K127" s="25">
        <f>I127/E127</f>
        <v>0</v>
      </c>
      <c r="L127" s="6" t="s">
        <v>35</v>
      </c>
      <c r="M127" s="6" t="s">
        <v>35</v>
      </c>
      <c r="N127" s="6">
        <v>0</v>
      </c>
      <c r="O127" s="6">
        <f>VLOOKUP(IF(M127="无",L127,L127&amp;"("&amp;M127&amp;")"),D:J,7,0)*N127</f>
        <v>0</v>
      </c>
      <c r="P127" s="6">
        <f>VLOOKUP(IF(M127="无",L127,L127&amp;"("&amp;M127&amp;")"),D:K,8,0)*N127</f>
        <v>0</v>
      </c>
      <c r="Q127" s="6" t="s">
        <v>35</v>
      </c>
      <c r="R127" s="6" t="s">
        <v>35</v>
      </c>
      <c r="S127" s="6">
        <v>0</v>
      </c>
      <c r="T127" s="6">
        <f>VLOOKUP(IF(R127="无",Q127,Q127&amp;"("&amp;R127&amp;")"),D:J,7,0)*S127</f>
        <v>0</v>
      </c>
      <c r="U127" s="6">
        <f>VLOOKUP(IF(R127="无",Q127,Q127&amp;"("&amp;R127&amp;")"),D:K,8,0)*S127</f>
        <v>0</v>
      </c>
      <c r="V127" s="6" t="s">
        <v>35</v>
      </c>
      <c r="W127" s="6" t="s">
        <v>35</v>
      </c>
      <c r="X127" s="6">
        <v>0</v>
      </c>
      <c r="Y127" s="6">
        <f>VLOOKUP(IF(W127="无",V127,V127&amp;"("&amp;W127&amp;")"),D:J,7,0)*X127</f>
        <v>0</v>
      </c>
      <c r="Z127" s="6">
        <f>VLOOKUP(IF(W127="无",V127,V127&amp;"("&amp;W127&amp;")"),D:K,8,0)*X127</f>
        <v>0</v>
      </c>
    </row>
    <row r="128" spans="1:26">
      <c r="A128" s="16">
        <f>ROW()-1</f>
        <v>127</v>
      </c>
      <c r="B128" s="6" t="s">
        <v>30</v>
      </c>
      <c r="C128" s="7" t="s">
        <v>42</v>
      </c>
      <c r="D128" s="6" t="s">
        <v>262</v>
      </c>
      <c r="E128" s="6">
        <v>1</v>
      </c>
      <c r="F128" s="6">
        <v>0</v>
      </c>
      <c r="G128" s="6">
        <v>0</v>
      </c>
      <c r="H128" s="25">
        <f>F128+O128+T128+Y128</f>
        <v>0</v>
      </c>
      <c r="I128" s="25">
        <f>IF(C128="贸易",G128,P128+U128+Z128)</f>
        <v>0</v>
      </c>
      <c r="J128" s="25">
        <f>H128/E128</f>
        <v>0</v>
      </c>
      <c r="K128" s="25">
        <f>I128/E128</f>
        <v>0</v>
      </c>
      <c r="L128" s="6" t="s">
        <v>35</v>
      </c>
      <c r="M128" s="6" t="s">
        <v>35</v>
      </c>
      <c r="N128" s="6">
        <v>0</v>
      </c>
      <c r="O128" s="6">
        <f>VLOOKUP(IF(M128="无",L128,L128&amp;"("&amp;M128&amp;")"),D:J,7,0)*N128</f>
        <v>0</v>
      </c>
      <c r="P128" s="6">
        <f>VLOOKUP(IF(M128="无",L128,L128&amp;"("&amp;M128&amp;")"),D:K,8,0)*N128</f>
        <v>0</v>
      </c>
      <c r="Q128" s="6" t="s">
        <v>35</v>
      </c>
      <c r="R128" s="6" t="s">
        <v>35</v>
      </c>
      <c r="S128" s="6">
        <v>0</v>
      </c>
      <c r="T128" s="6">
        <f>VLOOKUP(IF(R128="无",Q128,Q128&amp;"("&amp;R128&amp;")"),D:J,7,0)*S128</f>
        <v>0</v>
      </c>
      <c r="U128" s="6">
        <f>VLOOKUP(IF(R128="无",Q128,Q128&amp;"("&amp;R128&amp;")"),D:K,8,0)*S128</f>
        <v>0</v>
      </c>
      <c r="V128" s="6" t="s">
        <v>35</v>
      </c>
      <c r="W128" s="6" t="s">
        <v>35</v>
      </c>
      <c r="X128" s="6">
        <v>0</v>
      </c>
      <c r="Y128" s="6">
        <f>VLOOKUP(IF(W128="无",V128,V128&amp;"("&amp;W128&amp;")"),D:J,7,0)*X128</f>
        <v>0</v>
      </c>
      <c r="Z128" s="6">
        <f>VLOOKUP(IF(W128="无",V128,V128&amp;"("&amp;W128&amp;")"),D:K,8,0)*X128</f>
        <v>0</v>
      </c>
    </row>
    <row r="129" spans="1:26">
      <c r="A129" s="16">
        <f>ROW()-1</f>
        <v>128</v>
      </c>
      <c r="B129" s="6" t="s">
        <v>30</v>
      </c>
      <c r="C129" s="7" t="s">
        <v>42</v>
      </c>
      <c r="D129" s="6" t="s">
        <v>263</v>
      </c>
      <c r="E129" s="6">
        <v>1</v>
      </c>
      <c r="F129" s="6">
        <v>0</v>
      </c>
      <c r="G129" s="6">
        <v>0</v>
      </c>
      <c r="H129" s="25">
        <f>F129+O129+T129+Y129</f>
        <v>0</v>
      </c>
      <c r="I129" s="25">
        <f>IF(C129="贸易",G129,P129+U129+Z129)</f>
        <v>0</v>
      </c>
      <c r="J129" s="25">
        <f>H129/E129</f>
        <v>0</v>
      </c>
      <c r="K129" s="25">
        <f>I129/E129</f>
        <v>0</v>
      </c>
      <c r="L129" s="6" t="s">
        <v>35</v>
      </c>
      <c r="M129" s="6" t="s">
        <v>35</v>
      </c>
      <c r="N129" s="6">
        <v>0</v>
      </c>
      <c r="O129" s="6">
        <f>VLOOKUP(IF(M129="无",L129,L129&amp;"("&amp;M129&amp;")"),D:J,7,0)*N129</f>
        <v>0</v>
      </c>
      <c r="P129" s="6">
        <f>VLOOKUP(IF(M129="无",L129,L129&amp;"("&amp;M129&amp;")"),D:K,8,0)*N129</f>
        <v>0</v>
      </c>
      <c r="Q129" s="6" t="s">
        <v>35</v>
      </c>
      <c r="R129" s="6" t="s">
        <v>35</v>
      </c>
      <c r="S129" s="6">
        <v>0</v>
      </c>
      <c r="T129" s="6">
        <f>VLOOKUP(IF(R129="无",Q129,Q129&amp;"("&amp;R129&amp;")"),D:J,7,0)*S129</f>
        <v>0</v>
      </c>
      <c r="U129" s="6">
        <f>VLOOKUP(IF(R129="无",Q129,Q129&amp;"("&amp;R129&amp;")"),D:K,8,0)*S129</f>
        <v>0</v>
      </c>
      <c r="V129" s="6" t="s">
        <v>35</v>
      </c>
      <c r="W129" s="6" t="s">
        <v>35</v>
      </c>
      <c r="X129" s="6">
        <v>0</v>
      </c>
      <c r="Y129" s="6">
        <f>VLOOKUP(IF(W129="无",V129,V129&amp;"("&amp;W129&amp;")"),D:J,7,0)*X129</f>
        <v>0</v>
      </c>
      <c r="Z129" s="6">
        <f>VLOOKUP(IF(W129="无",V129,V129&amp;"("&amp;W129&amp;")"),D:K,8,0)*X129</f>
        <v>0</v>
      </c>
    </row>
    <row r="130" spans="1:26">
      <c r="A130" s="16">
        <f>ROW()-1</f>
        <v>129</v>
      </c>
      <c r="B130" s="6" t="s">
        <v>30</v>
      </c>
      <c r="C130" s="7" t="s">
        <v>42</v>
      </c>
      <c r="D130" s="6" t="s">
        <v>264</v>
      </c>
      <c r="E130" s="6">
        <v>1</v>
      </c>
      <c r="F130" s="6">
        <v>0</v>
      </c>
      <c r="G130" s="6">
        <v>0</v>
      </c>
      <c r="H130" s="25">
        <f>F130+O130+T130+Y130</f>
        <v>0</v>
      </c>
      <c r="I130" s="25">
        <f>IF(C130="贸易",G130,P130+U130+Z130)</f>
        <v>0</v>
      </c>
      <c r="J130" s="25">
        <f>H130/E130</f>
        <v>0</v>
      </c>
      <c r="K130" s="25">
        <f>I130/E130</f>
        <v>0</v>
      </c>
      <c r="L130" s="6" t="s">
        <v>35</v>
      </c>
      <c r="M130" s="6" t="s">
        <v>35</v>
      </c>
      <c r="N130" s="6">
        <v>0</v>
      </c>
      <c r="O130" s="6">
        <f>VLOOKUP(IF(M130="无",L130,L130&amp;"("&amp;M130&amp;")"),D:J,7,0)*N130</f>
        <v>0</v>
      </c>
      <c r="P130" s="6">
        <f>VLOOKUP(IF(M130="无",L130,L130&amp;"("&amp;M130&amp;")"),D:K,8,0)*N130</f>
        <v>0</v>
      </c>
      <c r="Q130" s="6" t="s">
        <v>35</v>
      </c>
      <c r="R130" s="6" t="s">
        <v>35</v>
      </c>
      <c r="S130" s="6">
        <v>0</v>
      </c>
      <c r="T130" s="6">
        <f>VLOOKUP(IF(R130="无",Q130,Q130&amp;"("&amp;R130&amp;")"),D:J,7,0)*S130</f>
        <v>0</v>
      </c>
      <c r="U130" s="6">
        <f>VLOOKUP(IF(R130="无",Q130,Q130&amp;"("&amp;R130&amp;")"),D:K,8,0)*S130</f>
        <v>0</v>
      </c>
      <c r="V130" s="6" t="s">
        <v>35</v>
      </c>
      <c r="W130" s="6" t="s">
        <v>35</v>
      </c>
      <c r="X130" s="6">
        <v>0</v>
      </c>
      <c r="Y130" s="6">
        <f>VLOOKUP(IF(W130="无",V130,V130&amp;"("&amp;W130&amp;")"),D:J,7,0)*X130</f>
        <v>0</v>
      </c>
      <c r="Z130" s="6">
        <f>VLOOKUP(IF(W130="无",V130,V130&amp;"("&amp;W130&amp;")"),D:K,8,0)*X130</f>
        <v>0</v>
      </c>
    </row>
    <row r="131" spans="1:26">
      <c r="A131" s="16">
        <f>ROW()-1</f>
        <v>130</v>
      </c>
      <c r="B131" s="6" t="s">
        <v>30</v>
      </c>
      <c r="C131" s="7" t="s">
        <v>42</v>
      </c>
      <c r="D131" s="7" t="s">
        <v>265</v>
      </c>
      <c r="E131" s="6">
        <v>1</v>
      </c>
      <c r="F131" s="6">
        <v>0</v>
      </c>
      <c r="G131" s="6">
        <v>0</v>
      </c>
      <c r="H131" s="25">
        <f>F131+O131+T131+Y131</f>
        <v>0</v>
      </c>
      <c r="I131" s="25">
        <f>IF(C131="贸易",G131,P131+U131+Z131)</f>
        <v>0</v>
      </c>
      <c r="J131" s="25">
        <f>H131/E131</f>
        <v>0</v>
      </c>
      <c r="K131" s="25">
        <f>I131/E131</f>
        <v>0</v>
      </c>
      <c r="L131" s="6" t="s">
        <v>35</v>
      </c>
      <c r="M131" s="6" t="s">
        <v>35</v>
      </c>
      <c r="N131" s="6">
        <v>0</v>
      </c>
      <c r="O131" s="6">
        <f>VLOOKUP(IF(M131="无",L131,L131&amp;"("&amp;M131&amp;")"),D:J,7,0)*N131</f>
        <v>0</v>
      </c>
      <c r="P131" s="6">
        <f>VLOOKUP(IF(M131="无",L131,L131&amp;"("&amp;M131&amp;")"),D:K,8,0)*N131</f>
        <v>0</v>
      </c>
      <c r="Q131" s="6" t="s">
        <v>35</v>
      </c>
      <c r="R131" s="6" t="s">
        <v>35</v>
      </c>
      <c r="S131" s="6">
        <v>0</v>
      </c>
      <c r="T131" s="6">
        <f>VLOOKUP(IF(R131="无",Q131,Q131&amp;"("&amp;R131&amp;")"),D:J,7,0)*S131</f>
        <v>0</v>
      </c>
      <c r="U131" s="6">
        <f>VLOOKUP(IF(R131="无",Q131,Q131&amp;"("&amp;R131&amp;")"),D:K,8,0)*S131</f>
        <v>0</v>
      </c>
      <c r="V131" s="6" t="s">
        <v>35</v>
      </c>
      <c r="W131" s="6" t="s">
        <v>35</v>
      </c>
      <c r="X131" s="6">
        <v>0</v>
      </c>
      <c r="Y131" s="6">
        <f>VLOOKUP(IF(W131="无",V131,V131&amp;"("&amp;W131&amp;")"),D:J,7,0)*X131</f>
        <v>0</v>
      </c>
      <c r="Z131" s="6">
        <f>VLOOKUP(IF(W131="无",V131,V131&amp;"("&amp;W131&amp;")"),D:K,8,0)*X131</f>
        <v>0</v>
      </c>
    </row>
    <row r="132" spans="1:26">
      <c r="A132" s="16">
        <f>ROW()-1</f>
        <v>131</v>
      </c>
      <c r="B132" s="6" t="s">
        <v>30</v>
      </c>
      <c r="C132" s="7" t="s">
        <v>249</v>
      </c>
      <c r="D132" s="7" t="s">
        <v>266</v>
      </c>
      <c r="E132" s="6">
        <v>1</v>
      </c>
      <c r="F132" s="6">
        <v>0</v>
      </c>
      <c r="G132" s="6">
        <v>0</v>
      </c>
      <c r="H132" s="25">
        <f>F132+O132+T132+Y132</f>
        <v>0</v>
      </c>
      <c r="I132" s="25">
        <f>IF(C132="贸易",G132,P132+U132+Z132)</f>
        <v>0</v>
      </c>
      <c r="J132" s="25">
        <f>H132/E132</f>
        <v>0</v>
      </c>
      <c r="K132" s="25">
        <f>I132/E132</f>
        <v>0</v>
      </c>
      <c r="L132" s="6" t="s">
        <v>35</v>
      </c>
      <c r="M132" s="6" t="s">
        <v>35</v>
      </c>
      <c r="N132" s="6">
        <v>0</v>
      </c>
      <c r="O132" s="6">
        <f>VLOOKUP(IF(M132="无",L132,L132&amp;"("&amp;M132&amp;")"),D:J,7,0)*N132</f>
        <v>0</v>
      </c>
      <c r="P132" s="6">
        <f>VLOOKUP(IF(M132="无",L132,L132&amp;"("&amp;M132&amp;")"),D:K,8,0)*N132</f>
        <v>0</v>
      </c>
      <c r="Q132" s="6" t="s">
        <v>35</v>
      </c>
      <c r="R132" s="6" t="s">
        <v>35</v>
      </c>
      <c r="S132" s="6">
        <v>0</v>
      </c>
      <c r="T132" s="6">
        <f>VLOOKUP(IF(R132="无",Q132,Q132&amp;"("&amp;R132&amp;")"),D:J,7,0)*S132</f>
        <v>0</v>
      </c>
      <c r="U132" s="6">
        <f>VLOOKUP(IF(R132="无",Q132,Q132&amp;"("&amp;R132&amp;")"),D:K,8,0)*S132</f>
        <v>0</v>
      </c>
      <c r="V132" s="6" t="s">
        <v>35</v>
      </c>
      <c r="W132" s="6" t="s">
        <v>35</v>
      </c>
      <c r="X132" s="6">
        <v>0</v>
      </c>
      <c r="Y132" s="6">
        <f>VLOOKUP(IF(W132="无",V132,V132&amp;"("&amp;W132&amp;")"),D:J,7,0)*X132</f>
        <v>0</v>
      </c>
      <c r="Z132" s="6">
        <f>VLOOKUP(IF(W132="无",V132,V132&amp;"("&amp;W132&amp;")"),D:K,8,0)*X132</f>
        <v>0</v>
      </c>
    </row>
    <row r="133" spans="1:26">
      <c r="A133" s="16">
        <f>ROW()-1</f>
        <v>132</v>
      </c>
      <c r="B133" s="6" t="s">
        <v>30</v>
      </c>
      <c r="C133" s="7" t="s">
        <v>42</v>
      </c>
      <c r="D133" s="7" t="s">
        <v>267</v>
      </c>
      <c r="E133" s="6">
        <v>1</v>
      </c>
      <c r="F133" s="6">
        <v>0</v>
      </c>
      <c r="G133" s="6">
        <v>0</v>
      </c>
      <c r="H133" s="25">
        <f>F133+O133+T133+Y133</f>
        <v>0</v>
      </c>
      <c r="I133" s="25">
        <f>IF(C133="贸易",G133,P133+U133+Z133)</f>
        <v>0</v>
      </c>
      <c r="J133" s="25">
        <f>H133/E133</f>
        <v>0</v>
      </c>
      <c r="K133" s="25">
        <f>I133/E133</f>
        <v>0</v>
      </c>
      <c r="L133" s="6" t="s">
        <v>35</v>
      </c>
      <c r="M133" s="6" t="s">
        <v>35</v>
      </c>
      <c r="N133" s="6">
        <v>0</v>
      </c>
      <c r="O133" s="6">
        <f>VLOOKUP(IF(M133="无",L133,L133&amp;"("&amp;M133&amp;")"),D:J,7,0)*N133</f>
        <v>0</v>
      </c>
      <c r="P133" s="6">
        <f>VLOOKUP(IF(M133="无",L133,L133&amp;"("&amp;M133&amp;")"),D:K,8,0)*N133</f>
        <v>0</v>
      </c>
      <c r="Q133" s="6" t="s">
        <v>35</v>
      </c>
      <c r="R133" s="6" t="s">
        <v>35</v>
      </c>
      <c r="S133" s="6">
        <v>0</v>
      </c>
      <c r="T133" s="6">
        <f>VLOOKUP(IF(R133="无",Q133,Q133&amp;"("&amp;R133&amp;")"),D:J,7,0)*S133</f>
        <v>0</v>
      </c>
      <c r="U133" s="6">
        <f>VLOOKUP(IF(R133="无",Q133,Q133&amp;"("&amp;R133&amp;")"),D:K,8,0)*S133</f>
        <v>0</v>
      </c>
      <c r="V133" s="6" t="s">
        <v>35</v>
      </c>
      <c r="W133" s="6" t="s">
        <v>35</v>
      </c>
      <c r="X133" s="6">
        <v>0</v>
      </c>
      <c r="Y133" s="6">
        <f>VLOOKUP(IF(W133="无",V133,V133&amp;"("&amp;W133&amp;")"),D:J,7,0)*X133</f>
        <v>0</v>
      </c>
      <c r="Z133" s="6">
        <f>VLOOKUP(IF(W133="无",V133,V133&amp;"("&amp;W133&amp;")"),D:K,8,0)*X133</f>
        <v>0</v>
      </c>
    </row>
    <row r="134" spans="1:26">
      <c r="A134" s="16">
        <f>ROW()-1</f>
        <v>133</v>
      </c>
      <c r="B134" s="6" t="s">
        <v>30</v>
      </c>
      <c r="C134" s="7" t="s">
        <v>249</v>
      </c>
      <c r="D134" s="7" t="s">
        <v>268</v>
      </c>
      <c r="E134" s="6">
        <v>1</v>
      </c>
      <c r="F134" s="6">
        <v>0</v>
      </c>
      <c r="G134" s="6">
        <v>0</v>
      </c>
      <c r="H134" s="25">
        <f>F134+O134+T134+Y134</f>
        <v>0</v>
      </c>
      <c r="I134" s="25">
        <f>IF(C134="贸易",G134,P134+U134+Z134)</f>
        <v>0</v>
      </c>
      <c r="J134" s="25">
        <f>H134/E134</f>
        <v>0</v>
      </c>
      <c r="K134" s="25">
        <f>I134/E134</f>
        <v>0</v>
      </c>
      <c r="L134" s="6" t="s">
        <v>35</v>
      </c>
      <c r="M134" s="6" t="s">
        <v>35</v>
      </c>
      <c r="N134" s="6">
        <v>0</v>
      </c>
      <c r="O134" s="6">
        <f>VLOOKUP(IF(M134="无",L134,L134&amp;"("&amp;M134&amp;")"),D:J,7,0)*N134</f>
        <v>0</v>
      </c>
      <c r="P134" s="6">
        <f>VLOOKUP(IF(M134="无",L134,L134&amp;"("&amp;M134&amp;")"),D:K,8,0)*N134</f>
        <v>0</v>
      </c>
      <c r="Q134" s="6" t="s">
        <v>35</v>
      </c>
      <c r="R134" s="6" t="s">
        <v>35</v>
      </c>
      <c r="S134" s="6">
        <v>0</v>
      </c>
      <c r="T134" s="6">
        <f>VLOOKUP(IF(R134="无",Q134,Q134&amp;"("&amp;R134&amp;")"),D:J,7,0)*S134</f>
        <v>0</v>
      </c>
      <c r="U134" s="6">
        <f>VLOOKUP(IF(R134="无",Q134,Q134&amp;"("&amp;R134&amp;")"),D:K,8,0)*S134</f>
        <v>0</v>
      </c>
      <c r="V134" s="6" t="s">
        <v>35</v>
      </c>
      <c r="W134" s="6" t="s">
        <v>35</v>
      </c>
      <c r="X134" s="6">
        <v>0</v>
      </c>
      <c r="Y134" s="6">
        <f>VLOOKUP(IF(W134="无",V134,V134&amp;"("&amp;W134&amp;")"),D:J,7,0)*X134</f>
        <v>0</v>
      </c>
      <c r="Z134" s="6">
        <f>VLOOKUP(IF(W134="无",V134,V134&amp;"("&amp;W134&amp;")"),D:K,8,0)*X134</f>
        <v>0</v>
      </c>
    </row>
    <row r="135" spans="1:26">
      <c r="A135" s="16">
        <f t="shared" ref="A135:A149" si="72">ROW()-1</f>
        <v>134</v>
      </c>
      <c r="B135" s="6" t="s">
        <v>30</v>
      </c>
      <c r="C135" s="7" t="s">
        <v>42</v>
      </c>
      <c r="D135" s="6" t="s">
        <v>269</v>
      </c>
      <c r="E135" s="6">
        <v>1</v>
      </c>
      <c r="F135" s="6">
        <v>0</v>
      </c>
      <c r="G135" s="6">
        <v>0</v>
      </c>
      <c r="H135" s="25">
        <f t="shared" ref="H135:H149" si="73">F135+O135+T135+Y135</f>
        <v>0</v>
      </c>
      <c r="I135" s="25">
        <f>IF(C135="贸易",G135,P135+U135+Z135)</f>
        <v>0</v>
      </c>
      <c r="J135" s="25">
        <f t="shared" ref="J135:J149" si="74">H135/E135</f>
        <v>0</v>
      </c>
      <c r="K135" s="25">
        <f t="shared" ref="K135:K149" si="75">I135/E135</f>
        <v>0</v>
      </c>
      <c r="L135" s="6" t="s">
        <v>35</v>
      </c>
      <c r="M135" s="6" t="s">
        <v>35</v>
      </c>
      <c r="N135" s="6">
        <v>0</v>
      </c>
      <c r="O135" s="6">
        <f t="shared" ref="O135:O150" si="76">VLOOKUP(IF(M135="无",L135,L135&amp;"("&amp;M135&amp;")"),D:J,7,0)*N135</f>
        <v>0</v>
      </c>
      <c r="P135" s="6">
        <f t="shared" ref="P135:P150" si="77">VLOOKUP(IF(M135="无",L135,L135&amp;"("&amp;M135&amp;")"),D:K,8,0)*N135</f>
        <v>0</v>
      </c>
      <c r="Q135" s="6" t="s">
        <v>35</v>
      </c>
      <c r="R135" s="6" t="s">
        <v>35</v>
      </c>
      <c r="S135" s="6">
        <v>0</v>
      </c>
      <c r="T135" s="6">
        <f t="shared" ref="T135:T150" si="78">VLOOKUP(IF(R135="无",Q135,Q135&amp;"("&amp;R135&amp;")"),D:J,7,0)*S135</f>
        <v>0</v>
      </c>
      <c r="U135" s="6">
        <f t="shared" ref="U135:U150" si="79">VLOOKUP(IF(R135="无",Q135,Q135&amp;"("&amp;R135&amp;")"),D:K,8,0)*S135</f>
        <v>0</v>
      </c>
      <c r="V135" s="6" t="s">
        <v>35</v>
      </c>
      <c r="W135" s="6" t="s">
        <v>35</v>
      </c>
      <c r="X135" s="6">
        <v>0</v>
      </c>
      <c r="Y135" s="6">
        <f t="shared" ref="Y135:Y150" si="80">VLOOKUP(IF(W135="无",V135,V135&amp;"("&amp;W135&amp;")"),D:J,7,0)*X135</f>
        <v>0</v>
      </c>
      <c r="Z135" s="6">
        <f t="shared" ref="Z135:Z150" si="81">VLOOKUP(IF(W135="无",V135,V135&amp;"("&amp;W135&amp;")"),D:K,8,0)*X135</f>
        <v>0</v>
      </c>
    </row>
    <row r="136" spans="1:26">
      <c r="A136" s="16">
        <f t="shared" si="72"/>
        <v>135</v>
      </c>
      <c r="B136" s="6" t="s">
        <v>30</v>
      </c>
      <c r="C136" s="7" t="s">
        <v>42</v>
      </c>
      <c r="D136" s="6" t="s">
        <v>270</v>
      </c>
      <c r="E136" s="6">
        <v>1</v>
      </c>
      <c r="F136" s="6">
        <v>0</v>
      </c>
      <c r="G136" s="6">
        <v>0</v>
      </c>
      <c r="H136" s="25">
        <f t="shared" si="73"/>
        <v>0</v>
      </c>
      <c r="I136" s="25">
        <f>IF(C136="贸易",G136,P136+U136+Z136)</f>
        <v>0</v>
      </c>
      <c r="J136" s="25">
        <f t="shared" si="74"/>
        <v>0</v>
      </c>
      <c r="K136" s="25">
        <f t="shared" si="75"/>
        <v>0</v>
      </c>
      <c r="L136" s="6" t="s">
        <v>35</v>
      </c>
      <c r="M136" s="6" t="s">
        <v>35</v>
      </c>
      <c r="N136" s="6">
        <v>0</v>
      </c>
      <c r="O136" s="6">
        <f t="shared" si="76"/>
        <v>0</v>
      </c>
      <c r="P136" s="6">
        <f t="shared" si="77"/>
        <v>0</v>
      </c>
      <c r="Q136" s="6" t="s">
        <v>35</v>
      </c>
      <c r="R136" s="6" t="s">
        <v>35</v>
      </c>
      <c r="S136" s="6">
        <v>0</v>
      </c>
      <c r="T136" s="6">
        <f t="shared" si="78"/>
        <v>0</v>
      </c>
      <c r="U136" s="6">
        <f t="shared" si="79"/>
        <v>0</v>
      </c>
      <c r="V136" s="6" t="s">
        <v>35</v>
      </c>
      <c r="W136" s="6" t="s">
        <v>35</v>
      </c>
      <c r="X136" s="6">
        <v>0</v>
      </c>
      <c r="Y136" s="6">
        <f t="shared" si="80"/>
        <v>0</v>
      </c>
      <c r="Z136" s="6">
        <f t="shared" si="81"/>
        <v>0</v>
      </c>
    </row>
    <row r="137" spans="1:26">
      <c r="A137" s="16">
        <f t="shared" si="72"/>
        <v>136</v>
      </c>
      <c r="B137" s="6" t="s">
        <v>30</v>
      </c>
      <c r="C137" s="7" t="s">
        <v>42</v>
      </c>
      <c r="D137" s="7" t="s">
        <v>271</v>
      </c>
      <c r="E137" s="6">
        <v>4</v>
      </c>
      <c r="F137" s="6">
        <v>1000</v>
      </c>
      <c r="G137" s="6">
        <v>0</v>
      </c>
      <c r="H137" s="25">
        <f t="shared" si="73"/>
        <v>1000</v>
      </c>
      <c r="I137" s="25">
        <f>IF(C137="贸易",G137,P137+U137+Z137)</f>
        <v>0</v>
      </c>
      <c r="J137" s="25">
        <f t="shared" si="74"/>
        <v>250</v>
      </c>
      <c r="K137" s="25">
        <f t="shared" si="75"/>
        <v>0</v>
      </c>
      <c r="L137" s="6" t="s">
        <v>35</v>
      </c>
      <c r="M137" s="6" t="s">
        <v>35</v>
      </c>
      <c r="N137" s="6">
        <v>0</v>
      </c>
      <c r="O137" s="6">
        <f t="shared" si="76"/>
        <v>0</v>
      </c>
      <c r="P137" s="6">
        <f t="shared" si="77"/>
        <v>0</v>
      </c>
      <c r="Q137" s="6" t="s">
        <v>35</v>
      </c>
      <c r="R137" s="6" t="s">
        <v>35</v>
      </c>
      <c r="S137" s="6">
        <v>0</v>
      </c>
      <c r="T137" s="6">
        <f t="shared" si="78"/>
        <v>0</v>
      </c>
      <c r="U137" s="6">
        <f t="shared" si="79"/>
        <v>0</v>
      </c>
      <c r="V137" s="6" t="s">
        <v>35</v>
      </c>
      <c r="W137" s="6" t="s">
        <v>35</v>
      </c>
      <c r="X137" s="6">
        <v>0</v>
      </c>
      <c r="Y137" s="6">
        <f t="shared" si="80"/>
        <v>0</v>
      </c>
      <c r="Z137" s="6">
        <f t="shared" si="81"/>
        <v>0</v>
      </c>
    </row>
    <row r="138" spans="1:26">
      <c r="A138" s="16">
        <f t="shared" si="72"/>
        <v>137</v>
      </c>
      <c r="B138" s="6" t="s">
        <v>30</v>
      </c>
      <c r="C138" s="7" t="s">
        <v>42</v>
      </c>
      <c r="D138" s="7" t="s">
        <v>272</v>
      </c>
      <c r="E138" s="6">
        <v>1</v>
      </c>
      <c r="F138" s="6">
        <v>0</v>
      </c>
      <c r="G138" s="6">
        <v>0</v>
      </c>
      <c r="H138" s="25">
        <f t="shared" ref="H138:H139" si="82">F138+O138+T138+Y138</f>
        <v>0</v>
      </c>
      <c r="I138" s="25">
        <f t="shared" ref="I138:I139" si="83">IF(C138="贸易",G138,P138+U138+Z138)</f>
        <v>0</v>
      </c>
      <c r="J138" s="25">
        <f t="shared" ref="J138:J139" si="84">H138/E138</f>
        <v>0</v>
      </c>
      <c r="K138" s="25">
        <f t="shared" ref="K138:K139" si="85">I138/E138</f>
        <v>0</v>
      </c>
      <c r="L138" s="6" t="s">
        <v>35</v>
      </c>
      <c r="M138" s="6" t="s">
        <v>35</v>
      </c>
      <c r="N138" s="6">
        <v>0</v>
      </c>
      <c r="O138" s="6">
        <f t="shared" si="76"/>
        <v>0</v>
      </c>
      <c r="P138" s="6">
        <f t="shared" si="77"/>
        <v>0</v>
      </c>
      <c r="Q138" s="6" t="s">
        <v>35</v>
      </c>
      <c r="R138" s="6" t="s">
        <v>35</v>
      </c>
      <c r="S138" s="6">
        <v>0</v>
      </c>
      <c r="T138" s="6">
        <f t="shared" si="78"/>
        <v>0</v>
      </c>
      <c r="U138" s="6">
        <f t="shared" si="79"/>
        <v>0</v>
      </c>
      <c r="V138" s="6" t="s">
        <v>35</v>
      </c>
      <c r="W138" s="6" t="s">
        <v>35</v>
      </c>
      <c r="X138" s="6">
        <v>0</v>
      </c>
      <c r="Y138" s="6">
        <f t="shared" si="80"/>
        <v>0</v>
      </c>
      <c r="Z138" s="6">
        <f t="shared" si="81"/>
        <v>0</v>
      </c>
    </row>
    <row r="139" spans="1:26">
      <c r="A139" s="16">
        <f t="shared" si="72"/>
        <v>138</v>
      </c>
      <c r="B139" s="6" t="s">
        <v>30</v>
      </c>
      <c r="C139" s="7" t="s">
        <v>42</v>
      </c>
      <c r="D139" s="7" t="s">
        <v>273</v>
      </c>
      <c r="E139" s="6">
        <v>1</v>
      </c>
      <c r="F139" s="6">
        <v>0</v>
      </c>
      <c r="G139" s="6">
        <v>0</v>
      </c>
      <c r="H139" s="25">
        <f t="shared" si="82"/>
        <v>0</v>
      </c>
      <c r="I139" s="25">
        <f t="shared" si="83"/>
        <v>0</v>
      </c>
      <c r="J139" s="25">
        <f t="shared" si="84"/>
        <v>0</v>
      </c>
      <c r="K139" s="25">
        <f t="shared" si="85"/>
        <v>0</v>
      </c>
      <c r="L139" s="6" t="s">
        <v>35</v>
      </c>
      <c r="M139" s="6" t="s">
        <v>35</v>
      </c>
      <c r="N139" s="6">
        <v>0</v>
      </c>
      <c r="O139" s="6">
        <f t="shared" si="76"/>
        <v>0</v>
      </c>
      <c r="P139" s="6">
        <f t="shared" si="77"/>
        <v>0</v>
      </c>
      <c r="Q139" s="6" t="s">
        <v>35</v>
      </c>
      <c r="R139" s="6" t="s">
        <v>35</v>
      </c>
      <c r="S139" s="6">
        <v>0</v>
      </c>
      <c r="T139" s="6">
        <f t="shared" si="78"/>
        <v>0</v>
      </c>
      <c r="U139" s="6">
        <f t="shared" si="79"/>
        <v>0</v>
      </c>
      <c r="V139" s="6" t="s">
        <v>35</v>
      </c>
      <c r="W139" s="6" t="s">
        <v>35</v>
      </c>
      <c r="X139" s="6">
        <v>0</v>
      </c>
      <c r="Y139" s="6">
        <f t="shared" si="80"/>
        <v>0</v>
      </c>
      <c r="Z139" s="6">
        <f t="shared" si="81"/>
        <v>0</v>
      </c>
    </row>
    <row r="140" spans="1:26">
      <c r="A140" s="16">
        <f t="shared" si="72"/>
        <v>139</v>
      </c>
      <c r="B140" s="6" t="s">
        <v>30</v>
      </c>
      <c r="C140" s="7" t="s">
        <v>42</v>
      </c>
      <c r="D140" s="6" t="s">
        <v>274</v>
      </c>
      <c r="E140" s="6">
        <v>1</v>
      </c>
      <c r="F140" s="6">
        <v>0</v>
      </c>
      <c r="G140" s="6">
        <v>0</v>
      </c>
      <c r="H140" s="25">
        <f t="shared" si="73"/>
        <v>0</v>
      </c>
      <c r="I140" s="25">
        <f>IF(C140="贸易",G140,P140+U140+Z140)</f>
        <v>0</v>
      </c>
      <c r="J140" s="25">
        <f t="shared" si="74"/>
        <v>0</v>
      </c>
      <c r="K140" s="25">
        <f t="shared" si="75"/>
        <v>0</v>
      </c>
      <c r="L140" s="6" t="s">
        <v>35</v>
      </c>
      <c r="M140" s="6" t="s">
        <v>35</v>
      </c>
      <c r="N140" s="6">
        <v>0</v>
      </c>
      <c r="O140" s="6">
        <f t="shared" si="76"/>
        <v>0</v>
      </c>
      <c r="P140" s="6">
        <f t="shared" si="77"/>
        <v>0</v>
      </c>
      <c r="Q140" s="6" t="s">
        <v>35</v>
      </c>
      <c r="R140" s="6" t="s">
        <v>35</v>
      </c>
      <c r="S140" s="6">
        <v>0</v>
      </c>
      <c r="T140" s="6">
        <f t="shared" si="78"/>
        <v>0</v>
      </c>
      <c r="U140" s="6">
        <f t="shared" si="79"/>
        <v>0</v>
      </c>
      <c r="V140" s="6" t="s">
        <v>35</v>
      </c>
      <c r="W140" s="6" t="s">
        <v>35</v>
      </c>
      <c r="X140" s="6">
        <v>0</v>
      </c>
      <c r="Y140" s="6">
        <f t="shared" si="80"/>
        <v>0</v>
      </c>
      <c r="Z140" s="6">
        <f t="shared" si="81"/>
        <v>0</v>
      </c>
    </row>
    <row r="141" spans="1:26">
      <c r="A141" s="16">
        <f t="shared" si="72"/>
        <v>140</v>
      </c>
      <c r="B141" s="6" t="s">
        <v>30</v>
      </c>
      <c r="C141" s="7" t="s">
        <v>42</v>
      </c>
      <c r="D141" s="6" t="s">
        <v>275</v>
      </c>
      <c r="E141" s="6">
        <v>1</v>
      </c>
      <c r="F141" s="6">
        <v>0</v>
      </c>
      <c r="G141" s="6">
        <v>0</v>
      </c>
      <c r="H141" s="25">
        <f t="shared" si="73"/>
        <v>0</v>
      </c>
      <c r="I141" s="25">
        <f>IF(C141="贸易",G141,P141+U141+Z141)</f>
        <v>0</v>
      </c>
      <c r="J141" s="25">
        <f t="shared" si="74"/>
        <v>0</v>
      </c>
      <c r="K141" s="25">
        <f t="shared" si="75"/>
        <v>0</v>
      </c>
      <c r="L141" s="6" t="s">
        <v>35</v>
      </c>
      <c r="M141" s="6" t="s">
        <v>35</v>
      </c>
      <c r="N141" s="6">
        <v>0</v>
      </c>
      <c r="O141" s="6">
        <f t="shared" si="76"/>
        <v>0</v>
      </c>
      <c r="P141" s="6">
        <f t="shared" si="77"/>
        <v>0</v>
      </c>
      <c r="Q141" s="6" t="s">
        <v>35</v>
      </c>
      <c r="R141" s="6" t="s">
        <v>35</v>
      </c>
      <c r="S141" s="6">
        <v>0</v>
      </c>
      <c r="T141" s="6">
        <f t="shared" si="78"/>
        <v>0</v>
      </c>
      <c r="U141" s="6">
        <f t="shared" si="79"/>
        <v>0</v>
      </c>
      <c r="V141" s="6" t="s">
        <v>35</v>
      </c>
      <c r="W141" s="6" t="s">
        <v>35</v>
      </c>
      <c r="X141" s="6">
        <v>0</v>
      </c>
      <c r="Y141" s="6">
        <f t="shared" si="80"/>
        <v>0</v>
      </c>
      <c r="Z141" s="6">
        <f t="shared" si="81"/>
        <v>0</v>
      </c>
    </row>
    <row r="142" spans="1:26">
      <c r="A142" s="16">
        <f t="shared" si="72"/>
        <v>141</v>
      </c>
      <c r="B142" s="6" t="s">
        <v>30</v>
      </c>
      <c r="C142" s="7" t="s">
        <v>42</v>
      </c>
      <c r="D142" s="6" t="s">
        <v>276</v>
      </c>
      <c r="E142" s="6">
        <v>1</v>
      </c>
      <c r="F142" s="6">
        <v>0</v>
      </c>
      <c r="G142" s="6">
        <v>0</v>
      </c>
      <c r="H142" s="25">
        <f t="shared" si="73"/>
        <v>0</v>
      </c>
      <c r="I142" s="25">
        <f>IF(C142="贸易",G142,P142+U142+Z142)</f>
        <v>0</v>
      </c>
      <c r="J142" s="25">
        <f t="shared" si="74"/>
        <v>0</v>
      </c>
      <c r="K142" s="25">
        <f t="shared" si="75"/>
        <v>0</v>
      </c>
      <c r="L142" s="6" t="s">
        <v>35</v>
      </c>
      <c r="M142" s="6" t="s">
        <v>35</v>
      </c>
      <c r="N142" s="6">
        <v>0</v>
      </c>
      <c r="O142" s="6">
        <f t="shared" si="76"/>
        <v>0</v>
      </c>
      <c r="P142" s="6">
        <f t="shared" si="77"/>
        <v>0</v>
      </c>
      <c r="Q142" s="6" t="s">
        <v>35</v>
      </c>
      <c r="R142" s="6" t="s">
        <v>35</v>
      </c>
      <c r="S142" s="6">
        <v>0</v>
      </c>
      <c r="T142" s="6">
        <f t="shared" si="78"/>
        <v>0</v>
      </c>
      <c r="U142" s="6">
        <f t="shared" si="79"/>
        <v>0</v>
      </c>
      <c r="V142" s="6" t="s">
        <v>35</v>
      </c>
      <c r="W142" s="6" t="s">
        <v>35</v>
      </c>
      <c r="X142" s="6">
        <v>0</v>
      </c>
      <c r="Y142" s="6">
        <f t="shared" si="80"/>
        <v>0</v>
      </c>
      <c r="Z142" s="6">
        <f t="shared" si="81"/>
        <v>0</v>
      </c>
    </row>
    <row r="143" spans="1:26">
      <c r="A143" s="16">
        <f t="shared" si="72"/>
        <v>142</v>
      </c>
      <c r="B143" s="6" t="s">
        <v>30</v>
      </c>
      <c r="C143" s="7" t="s">
        <v>42</v>
      </c>
      <c r="D143" s="6" t="s">
        <v>277</v>
      </c>
      <c r="E143" s="6">
        <v>1</v>
      </c>
      <c r="F143" s="6">
        <v>0</v>
      </c>
      <c r="G143" s="6">
        <v>0</v>
      </c>
      <c r="H143" s="25">
        <f t="shared" si="73"/>
        <v>0</v>
      </c>
      <c r="I143" s="25">
        <f>IF(C143="贸易",G143,P143+U143+Z143)</f>
        <v>0</v>
      </c>
      <c r="J143" s="25">
        <f t="shared" si="74"/>
        <v>0</v>
      </c>
      <c r="K143" s="25">
        <f t="shared" si="75"/>
        <v>0</v>
      </c>
      <c r="L143" s="6" t="s">
        <v>35</v>
      </c>
      <c r="M143" s="6" t="s">
        <v>35</v>
      </c>
      <c r="N143" s="6">
        <v>0</v>
      </c>
      <c r="O143" s="6">
        <f t="shared" si="76"/>
        <v>0</v>
      </c>
      <c r="P143" s="6">
        <f t="shared" si="77"/>
        <v>0</v>
      </c>
      <c r="Q143" s="6" t="s">
        <v>35</v>
      </c>
      <c r="R143" s="6" t="s">
        <v>35</v>
      </c>
      <c r="S143" s="6">
        <v>0</v>
      </c>
      <c r="T143" s="6">
        <f t="shared" si="78"/>
        <v>0</v>
      </c>
      <c r="U143" s="6">
        <f t="shared" si="79"/>
        <v>0</v>
      </c>
      <c r="V143" s="6" t="s">
        <v>35</v>
      </c>
      <c r="W143" s="6" t="s">
        <v>35</v>
      </c>
      <c r="X143" s="6">
        <v>0</v>
      </c>
      <c r="Y143" s="6">
        <f t="shared" si="80"/>
        <v>0</v>
      </c>
      <c r="Z143" s="6">
        <f t="shared" si="81"/>
        <v>0</v>
      </c>
    </row>
    <row r="144" spans="1:26">
      <c r="A144" s="16">
        <f t="shared" si="72"/>
        <v>143</v>
      </c>
      <c r="B144" s="6" t="s">
        <v>30</v>
      </c>
      <c r="C144" s="7" t="s">
        <v>42</v>
      </c>
      <c r="D144" s="6" t="s">
        <v>278</v>
      </c>
      <c r="E144" s="6">
        <v>1</v>
      </c>
      <c r="F144" s="6">
        <v>0</v>
      </c>
      <c r="G144" s="6">
        <v>0</v>
      </c>
      <c r="H144" s="25">
        <f t="shared" si="73"/>
        <v>0</v>
      </c>
      <c r="I144" s="25">
        <f>IF(C144="贸易",G144,P144+U144+Z144)</f>
        <v>0</v>
      </c>
      <c r="J144" s="25">
        <f t="shared" si="74"/>
        <v>0</v>
      </c>
      <c r="K144" s="25">
        <f t="shared" si="75"/>
        <v>0</v>
      </c>
      <c r="L144" s="6" t="s">
        <v>35</v>
      </c>
      <c r="M144" s="6" t="s">
        <v>35</v>
      </c>
      <c r="N144" s="6">
        <v>0</v>
      </c>
      <c r="O144" s="6">
        <f t="shared" si="76"/>
        <v>0</v>
      </c>
      <c r="P144" s="6">
        <f t="shared" si="77"/>
        <v>0</v>
      </c>
      <c r="Q144" s="6" t="s">
        <v>35</v>
      </c>
      <c r="R144" s="6" t="s">
        <v>35</v>
      </c>
      <c r="S144" s="6">
        <v>0</v>
      </c>
      <c r="T144" s="6">
        <f t="shared" si="78"/>
        <v>0</v>
      </c>
      <c r="U144" s="6">
        <f t="shared" si="79"/>
        <v>0</v>
      </c>
      <c r="V144" s="6" t="s">
        <v>35</v>
      </c>
      <c r="W144" s="6" t="s">
        <v>35</v>
      </c>
      <c r="X144" s="6">
        <v>0</v>
      </c>
      <c r="Y144" s="6">
        <f t="shared" si="80"/>
        <v>0</v>
      </c>
      <c r="Z144" s="6">
        <f t="shared" si="81"/>
        <v>0</v>
      </c>
    </row>
    <row r="145" spans="1:26">
      <c r="A145" s="16">
        <f t="shared" si="72"/>
        <v>144</v>
      </c>
      <c r="B145" s="7" t="s">
        <v>30</v>
      </c>
      <c r="C145" s="7" t="s">
        <v>42</v>
      </c>
      <c r="D145" s="6" t="s">
        <v>279</v>
      </c>
      <c r="E145" s="6">
        <v>1</v>
      </c>
      <c r="F145" s="6">
        <v>0</v>
      </c>
      <c r="G145" s="6">
        <v>0</v>
      </c>
      <c r="H145" s="25">
        <f t="shared" si="73"/>
        <v>0</v>
      </c>
      <c r="I145" s="25">
        <f>IF(C145="贸易",G145,P145+U145+Z145)</f>
        <v>0</v>
      </c>
      <c r="J145" s="25">
        <f t="shared" si="74"/>
        <v>0</v>
      </c>
      <c r="K145" s="25">
        <f t="shared" si="75"/>
        <v>0</v>
      </c>
      <c r="L145" s="6" t="s">
        <v>35</v>
      </c>
      <c r="M145" s="6" t="s">
        <v>35</v>
      </c>
      <c r="N145" s="6">
        <v>0</v>
      </c>
      <c r="O145" s="6">
        <f t="shared" si="76"/>
        <v>0</v>
      </c>
      <c r="P145" s="6">
        <f t="shared" si="77"/>
        <v>0</v>
      </c>
      <c r="Q145" s="6" t="s">
        <v>35</v>
      </c>
      <c r="R145" s="6" t="s">
        <v>35</v>
      </c>
      <c r="S145" s="6">
        <v>0</v>
      </c>
      <c r="T145" s="6">
        <f t="shared" si="78"/>
        <v>0</v>
      </c>
      <c r="U145" s="6">
        <f t="shared" si="79"/>
        <v>0</v>
      </c>
      <c r="V145" s="6" t="s">
        <v>35</v>
      </c>
      <c r="W145" s="6" t="s">
        <v>35</v>
      </c>
      <c r="X145" s="6">
        <v>0</v>
      </c>
      <c r="Y145" s="6">
        <f t="shared" si="80"/>
        <v>0</v>
      </c>
      <c r="Z145" s="6">
        <f t="shared" si="81"/>
        <v>0</v>
      </c>
    </row>
    <row r="146" spans="1:26">
      <c r="A146" s="16">
        <f t="shared" si="72"/>
        <v>145</v>
      </c>
      <c r="B146" s="7" t="s">
        <v>30</v>
      </c>
      <c r="C146" s="7" t="s">
        <v>42</v>
      </c>
      <c r="D146" s="6" t="s">
        <v>280</v>
      </c>
      <c r="E146" s="6">
        <v>1</v>
      </c>
      <c r="F146" s="6">
        <v>0</v>
      </c>
      <c r="G146" s="6">
        <v>0</v>
      </c>
      <c r="H146" s="25">
        <f t="shared" si="73"/>
        <v>0</v>
      </c>
      <c r="I146" s="25">
        <f>IF(C146="贸易",G146,P146+U146+Z146)</f>
        <v>0</v>
      </c>
      <c r="J146" s="25">
        <f t="shared" si="74"/>
        <v>0</v>
      </c>
      <c r="K146" s="25">
        <f t="shared" si="75"/>
        <v>0</v>
      </c>
      <c r="L146" s="6" t="s">
        <v>35</v>
      </c>
      <c r="M146" s="6" t="s">
        <v>35</v>
      </c>
      <c r="N146" s="6">
        <v>0</v>
      </c>
      <c r="O146" s="6">
        <f t="shared" si="76"/>
        <v>0</v>
      </c>
      <c r="P146" s="6">
        <f t="shared" si="77"/>
        <v>0</v>
      </c>
      <c r="Q146" s="6" t="s">
        <v>35</v>
      </c>
      <c r="R146" s="6" t="s">
        <v>35</v>
      </c>
      <c r="S146" s="6">
        <v>0</v>
      </c>
      <c r="T146" s="6">
        <f t="shared" si="78"/>
        <v>0</v>
      </c>
      <c r="U146" s="6">
        <f t="shared" si="79"/>
        <v>0</v>
      </c>
      <c r="V146" s="6" t="s">
        <v>35</v>
      </c>
      <c r="W146" s="6" t="s">
        <v>35</v>
      </c>
      <c r="X146" s="6">
        <v>0</v>
      </c>
      <c r="Y146" s="6">
        <f t="shared" si="80"/>
        <v>0</v>
      </c>
      <c r="Z146" s="6">
        <f t="shared" si="81"/>
        <v>0</v>
      </c>
    </row>
    <row r="147" spans="1:26">
      <c r="A147" s="16">
        <f t="shared" si="72"/>
        <v>146</v>
      </c>
      <c r="B147" s="7" t="s">
        <v>30</v>
      </c>
      <c r="C147" s="7" t="s">
        <v>42</v>
      </c>
      <c r="D147" s="6" t="s">
        <v>281</v>
      </c>
      <c r="E147" s="6">
        <v>1</v>
      </c>
      <c r="F147" s="6">
        <v>0</v>
      </c>
      <c r="G147" s="6">
        <v>0</v>
      </c>
      <c r="H147" s="25">
        <f t="shared" si="73"/>
        <v>0</v>
      </c>
      <c r="I147" s="25">
        <f>IF(C147="贸易",G147,P147+U147+Z147)</f>
        <v>0</v>
      </c>
      <c r="J147" s="25">
        <f t="shared" si="74"/>
        <v>0</v>
      </c>
      <c r="K147" s="25">
        <f t="shared" si="75"/>
        <v>0</v>
      </c>
      <c r="L147" s="6" t="s">
        <v>35</v>
      </c>
      <c r="M147" s="6" t="s">
        <v>35</v>
      </c>
      <c r="N147" s="6">
        <v>0</v>
      </c>
      <c r="O147" s="6">
        <f t="shared" si="76"/>
        <v>0</v>
      </c>
      <c r="P147" s="6">
        <f t="shared" si="77"/>
        <v>0</v>
      </c>
      <c r="Q147" s="6" t="s">
        <v>35</v>
      </c>
      <c r="R147" s="6" t="s">
        <v>35</v>
      </c>
      <c r="S147" s="6">
        <v>0</v>
      </c>
      <c r="T147" s="6">
        <f t="shared" si="78"/>
        <v>0</v>
      </c>
      <c r="U147" s="6">
        <f t="shared" si="79"/>
        <v>0</v>
      </c>
      <c r="V147" s="6" t="s">
        <v>35</v>
      </c>
      <c r="W147" s="6" t="s">
        <v>35</v>
      </c>
      <c r="X147" s="6">
        <v>0</v>
      </c>
      <c r="Y147" s="6">
        <f t="shared" si="80"/>
        <v>0</v>
      </c>
      <c r="Z147" s="6">
        <f t="shared" si="81"/>
        <v>0</v>
      </c>
    </row>
    <row r="148" spans="1:26">
      <c r="A148" s="16">
        <f t="shared" si="72"/>
        <v>147</v>
      </c>
      <c r="B148" s="6" t="s">
        <v>96</v>
      </c>
      <c r="C148" s="7" t="s">
        <v>117</v>
      </c>
      <c r="D148" s="6" t="s">
        <v>282</v>
      </c>
      <c r="E148" s="6">
        <v>3</v>
      </c>
      <c r="F148" s="6">
        <v>900</v>
      </c>
      <c r="G148" s="6">
        <v>0</v>
      </c>
      <c r="H148" s="25" t="e">
        <f t="shared" si="73"/>
        <v>#N/A</v>
      </c>
      <c r="I148" s="25" t="e">
        <f>IF(C148="贸易",G148,P148+U148+Z148)</f>
        <v>#N/A</v>
      </c>
      <c r="J148" s="25" t="e">
        <f t="shared" si="74"/>
        <v>#N/A</v>
      </c>
      <c r="K148" s="25" t="e">
        <f t="shared" si="75"/>
        <v>#N/A</v>
      </c>
      <c r="L148" s="6" t="s">
        <v>38</v>
      </c>
      <c r="M148" s="6" t="s">
        <v>39</v>
      </c>
      <c r="N148" s="6">
        <v>3</v>
      </c>
      <c r="O148" s="6">
        <f t="shared" si="76"/>
        <v>570</v>
      </c>
      <c r="P148" s="6">
        <f t="shared" si="77"/>
        <v>0</v>
      </c>
      <c r="Q148" s="6" t="s">
        <v>128</v>
      </c>
      <c r="R148" s="6" t="s">
        <v>129</v>
      </c>
      <c r="S148" s="6">
        <v>3</v>
      </c>
      <c r="T148" s="6">
        <f t="shared" si="78"/>
        <v>325</v>
      </c>
      <c r="U148" s="6">
        <f t="shared" si="79"/>
        <v>0</v>
      </c>
      <c r="V148" s="6" t="s">
        <v>73</v>
      </c>
      <c r="W148" s="6" t="s">
        <v>35</v>
      </c>
      <c r="X148" s="6">
        <v>2</v>
      </c>
      <c r="Y148" s="6" t="e">
        <f t="shared" si="80"/>
        <v>#N/A</v>
      </c>
      <c r="Z148" s="6" t="e">
        <f t="shared" si="81"/>
        <v>#N/A</v>
      </c>
    </row>
    <row r="149" spans="1:26">
      <c r="A149" s="16">
        <f t="shared" si="72"/>
        <v>148</v>
      </c>
      <c r="B149" s="6" t="s">
        <v>61</v>
      </c>
      <c r="C149" s="7" t="s">
        <v>283</v>
      </c>
      <c r="D149" s="6" t="s">
        <v>284</v>
      </c>
      <c r="E149" s="6">
        <v>6</v>
      </c>
      <c r="F149" s="6">
        <v>1500</v>
      </c>
      <c r="G149" s="6">
        <v>0</v>
      </c>
      <c r="H149" s="25" t="e">
        <f t="shared" si="73"/>
        <v>#N/A</v>
      </c>
      <c r="I149" s="25" t="e">
        <f>IF(C149="贸易",G149,P149+U149+Z149)</f>
        <v>#N/A</v>
      </c>
      <c r="J149" s="25" t="e">
        <f t="shared" si="74"/>
        <v>#N/A</v>
      </c>
      <c r="K149" s="25" t="e">
        <f t="shared" si="75"/>
        <v>#N/A</v>
      </c>
      <c r="L149" s="6" t="s">
        <v>197</v>
      </c>
      <c r="M149" s="6" t="str">
        <f>VLOOKUP(L149,生产选项!B:D,3,0)</f>
        <v>野外采集</v>
      </c>
      <c r="N149" s="6">
        <v>10</v>
      </c>
      <c r="O149" s="6">
        <f t="shared" si="76"/>
        <v>0</v>
      </c>
      <c r="P149" s="6">
        <f t="shared" si="77"/>
        <v>0</v>
      </c>
      <c r="Q149" s="6" t="s">
        <v>76</v>
      </c>
      <c r="R149" s="6" t="s">
        <v>70</v>
      </c>
      <c r="S149" s="6">
        <v>1</v>
      </c>
      <c r="T149" s="6">
        <f t="shared" si="78"/>
        <v>272.222222222222</v>
      </c>
      <c r="U149" s="6">
        <f t="shared" si="79"/>
        <v>0</v>
      </c>
      <c r="V149" s="6" t="s">
        <v>174</v>
      </c>
      <c r="W149" s="6" t="s">
        <v>35</v>
      </c>
      <c r="X149" s="6">
        <v>1</v>
      </c>
      <c r="Y149" s="6" t="e">
        <f t="shared" si="80"/>
        <v>#N/A</v>
      </c>
      <c r="Z149" s="6" t="e">
        <f t="shared" si="81"/>
        <v>#N/A</v>
      </c>
    </row>
    <row r="150" spans="1:26">
      <c r="A150" s="16">
        <f t="shared" ref="A150:A160" si="86">ROW()-1</f>
        <v>149</v>
      </c>
      <c r="B150" s="6" t="s">
        <v>61</v>
      </c>
      <c r="C150" s="7" t="s">
        <v>283</v>
      </c>
      <c r="D150" s="6" t="s">
        <v>285</v>
      </c>
      <c r="E150" s="6">
        <v>6</v>
      </c>
      <c r="F150" s="6">
        <v>1500</v>
      </c>
      <c r="G150" s="6">
        <v>0</v>
      </c>
      <c r="H150" s="25">
        <f t="shared" ref="H150:H213" si="87">F150+O150+T150+Y150</f>
        <v>2044.44444444444</v>
      </c>
      <c r="I150" s="25">
        <f>IF(C150="贸易",G150,P150+U150+Z150)</f>
        <v>0</v>
      </c>
      <c r="J150" s="25">
        <f t="shared" ref="J150:J213" si="88">H150/E150</f>
        <v>340.740740740741</v>
      </c>
      <c r="K150" s="25">
        <f t="shared" ref="K150:K213" si="89">I150/E150</f>
        <v>0</v>
      </c>
      <c r="L150" s="6" t="s">
        <v>286</v>
      </c>
      <c r="M150" s="6" t="str">
        <f>VLOOKUP(L150,生产选项!B:D,2,0)</f>
        <v>仓储</v>
      </c>
      <c r="N150" s="6">
        <v>2</v>
      </c>
      <c r="O150" s="6">
        <f t="shared" si="76"/>
        <v>0</v>
      </c>
      <c r="P150" s="6">
        <f t="shared" si="77"/>
        <v>0</v>
      </c>
      <c r="Q150" s="6" t="s">
        <v>76</v>
      </c>
      <c r="R150" s="6" t="str">
        <f>VLOOKUP(Q150,生产选项!$B:$E,3,0)</f>
        <v>花朵</v>
      </c>
      <c r="S150" s="6">
        <v>2</v>
      </c>
      <c r="T150" s="6">
        <f t="shared" si="78"/>
        <v>544.444444444444</v>
      </c>
      <c r="U150" s="6">
        <f t="shared" si="79"/>
        <v>0</v>
      </c>
      <c r="V150" s="6" t="s">
        <v>174</v>
      </c>
      <c r="W150" s="6" t="str">
        <f>VLOOKUP(V150,生产选项!$B:$D,2,0)</f>
        <v>仓储</v>
      </c>
      <c r="X150" s="6">
        <v>1</v>
      </c>
      <c r="Y150" s="6">
        <f t="shared" si="80"/>
        <v>0</v>
      </c>
      <c r="Z150" s="6">
        <f t="shared" si="81"/>
        <v>0</v>
      </c>
    </row>
    <row r="151" spans="1:26">
      <c r="A151" s="16">
        <f t="shared" si="86"/>
        <v>150</v>
      </c>
      <c r="B151" s="6" t="s">
        <v>61</v>
      </c>
      <c r="C151" s="7" t="s">
        <v>283</v>
      </c>
      <c r="D151" s="6" t="s">
        <v>287</v>
      </c>
      <c r="E151" s="6">
        <v>6</v>
      </c>
      <c r="F151" s="6">
        <v>1500</v>
      </c>
      <c r="G151" s="6">
        <v>0</v>
      </c>
      <c r="H151" s="25" t="e">
        <f t="shared" si="87"/>
        <v>#N/A</v>
      </c>
      <c r="I151" s="25" t="e">
        <f t="shared" ref="I151:I214" si="90">IF(C151="贸易",G151,P151+U151+Z151)</f>
        <v>#N/A</v>
      </c>
      <c r="J151" s="25" t="e">
        <f t="shared" si="88"/>
        <v>#N/A</v>
      </c>
      <c r="K151" s="25" t="e">
        <f t="shared" si="89"/>
        <v>#N/A</v>
      </c>
      <c r="L151" s="6" t="s">
        <v>288</v>
      </c>
      <c r="M151" s="6" t="s">
        <v>171</v>
      </c>
      <c r="N151" s="6">
        <v>5</v>
      </c>
      <c r="O151" s="6">
        <f t="shared" ref="O151:O182" si="91">VLOOKUP(IF(M151="无",L151,L151&amp;"("&amp;M151&amp;")"),D:J,7,0)*N151</f>
        <v>1468.75</v>
      </c>
      <c r="P151" s="6">
        <f t="shared" ref="P151:P160" si="92">VLOOKUP(IF(M151="无",L151,L151&amp;"("&amp;M151&amp;")"),D:K,8,0)*N151</f>
        <v>0</v>
      </c>
      <c r="Q151" s="6" t="s">
        <v>76</v>
      </c>
      <c r="R151" s="6" t="s">
        <v>70</v>
      </c>
      <c r="S151" s="6">
        <v>1</v>
      </c>
      <c r="T151" s="6">
        <f t="shared" ref="T151:T182" si="93">VLOOKUP(IF(R151="无",Q151,Q151&amp;"("&amp;R151&amp;")"),D:J,7,0)*S151</f>
        <v>272.222222222222</v>
      </c>
      <c r="U151" s="6">
        <f t="shared" ref="U151:U160" si="94">VLOOKUP(IF(R151="无",Q151,Q151&amp;"("&amp;R151&amp;")"),D:K,8,0)*S151</f>
        <v>0</v>
      </c>
      <c r="V151" s="6" t="s">
        <v>174</v>
      </c>
      <c r="W151" s="6" t="s">
        <v>35</v>
      </c>
      <c r="X151" s="6">
        <v>1</v>
      </c>
      <c r="Y151" s="6" t="e">
        <f t="shared" ref="Y151:Y182" si="95">VLOOKUP(IF(W151="无",V151,V151&amp;"("&amp;W151&amp;")"),D:J,7,0)*X151</f>
        <v>#N/A</v>
      </c>
      <c r="Z151" s="6" t="e">
        <f t="shared" ref="Z151:Z160" si="96">VLOOKUP(IF(W151="无",V151,V151&amp;"("&amp;W151&amp;")"),D:K,8,0)*X151</f>
        <v>#N/A</v>
      </c>
    </row>
    <row r="152" spans="1:26">
      <c r="A152" s="16">
        <f t="shared" si="86"/>
        <v>151</v>
      </c>
      <c r="B152" s="6" t="s">
        <v>30</v>
      </c>
      <c r="C152" s="7" t="s">
        <v>289</v>
      </c>
      <c r="D152" s="6" t="s">
        <v>290</v>
      </c>
      <c r="E152" s="6">
        <v>2</v>
      </c>
      <c r="F152" s="6">
        <v>600</v>
      </c>
      <c r="G152" s="6">
        <v>0</v>
      </c>
      <c r="H152" s="25">
        <f t="shared" si="87"/>
        <v>600</v>
      </c>
      <c r="I152" s="25">
        <f t="shared" si="90"/>
        <v>0</v>
      </c>
      <c r="J152" s="25">
        <f t="shared" si="88"/>
        <v>300</v>
      </c>
      <c r="K152" s="25">
        <f t="shared" si="89"/>
        <v>0</v>
      </c>
      <c r="L152" s="6" t="s">
        <v>291</v>
      </c>
      <c r="M152" s="6" t="str">
        <f>VLOOKUP(L152,生产选项!B:D,2,0)</f>
        <v>仓储</v>
      </c>
      <c r="N152" s="6">
        <v>1</v>
      </c>
      <c r="O152" s="6">
        <f t="shared" si="91"/>
        <v>0</v>
      </c>
      <c r="P152" s="6">
        <f t="shared" si="92"/>
        <v>0</v>
      </c>
      <c r="Q152" s="6" t="s">
        <v>112</v>
      </c>
      <c r="R152" s="6" t="str">
        <f>VLOOKUP(Q152,生产选项!B:D,2,0)</f>
        <v>仓储</v>
      </c>
      <c r="S152" s="6">
        <v>2</v>
      </c>
      <c r="T152" s="6">
        <f t="shared" si="93"/>
        <v>0</v>
      </c>
      <c r="U152" s="6">
        <f t="shared" si="94"/>
        <v>0</v>
      </c>
      <c r="V152" s="6" t="s">
        <v>35</v>
      </c>
      <c r="W152" s="6" t="str">
        <f>VLOOKUP(V152,生产选项!$B:$D,2,0)</f>
        <v>无</v>
      </c>
      <c r="X152" s="6">
        <v>0</v>
      </c>
      <c r="Y152" s="6">
        <f t="shared" si="95"/>
        <v>0</v>
      </c>
      <c r="Z152" s="6">
        <f t="shared" si="96"/>
        <v>0</v>
      </c>
    </row>
    <row r="153" spans="1:26">
      <c r="A153" s="16">
        <f t="shared" si="86"/>
        <v>152</v>
      </c>
      <c r="B153" s="6" t="s">
        <v>30</v>
      </c>
      <c r="C153" s="7" t="s">
        <v>289</v>
      </c>
      <c r="D153" s="6" t="s">
        <v>292</v>
      </c>
      <c r="E153" s="6">
        <v>2</v>
      </c>
      <c r="F153" s="6">
        <v>600</v>
      </c>
      <c r="G153" s="6">
        <v>0</v>
      </c>
      <c r="H153" s="25">
        <f t="shared" si="87"/>
        <v>600</v>
      </c>
      <c r="I153" s="25">
        <f t="shared" si="90"/>
        <v>0</v>
      </c>
      <c r="J153" s="25">
        <f t="shared" si="88"/>
        <v>300</v>
      </c>
      <c r="K153" s="25">
        <f t="shared" si="89"/>
        <v>0</v>
      </c>
      <c r="L153" s="6" t="s">
        <v>64</v>
      </c>
      <c r="M153" s="6" t="str">
        <f>VLOOKUP(L153,生产选项!B:D,3,0)</f>
        <v>野外采集</v>
      </c>
      <c r="N153" s="6">
        <v>1</v>
      </c>
      <c r="O153" s="6">
        <f t="shared" si="91"/>
        <v>0</v>
      </c>
      <c r="P153" s="6">
        <f t="shared" si="92"/>
        <v>0</v>
      </c>
      <c r="Q153" s="6" t="s">
        <v>35</v>
      </c>
      <c r="R153" s="6" t="s">
        <v>35</v>
      </c>
      <c r="S153" s="6">
        <v>0</v>
      </c>
      <c r="T153" s="6">
        <f t="shared" si="93"/>
        <v>0</v>
      </c>
      <c r="U153" s="6">
        <f t="shared" si="94"/>
        <v>0</v>
      </c>
      <c r="V153" s="6" t="s">
        <v>35</v>
      </c>
      <c r="W153" s="6" t="s">
        <v>35</v>
      </c>
      <c r="X153" s="6">
        <v>0</v>
      </c>
      <c r="Y153" s="6">
        <f t="shared" si="95"/>
        <v>0</v>
      </c>
      <c r="Z153" s="6">
        <f t="shared" si="96"/>
        <v>0</v>
      </c>
    </row>
    <row r="154" spans="1:26">
      <c r="A154" s="16">
        <f t="shared" si="86"/>
        <v>153</v>
      </c>
      <c r="B154" s="6" t="s">
        <v>30</v>
      </c>
      <c r="C154" s="7" t="s">
        <v>289</v>
      </c>
      <c r="D154" s="6" t="s">
        <v>293</v>
      </c>
      <c r="E154" s="6">
        <v>2</v>
      </c>
      <c r="F154" s="6">
        <v>600</v>
      </c>
      <c r="G154" s="6">
        <v>0</v>
      </c>
      <c r="H154" s="25">
        <f t="shared" si="87"/>
        <v>884.444444444444</v>
      </c>
      <c r="I154" s="25">
        <f t="shared" si="90"/>
        <v>0</v>
      </c>
      <c r="J154" s="25">
        <f t="shared" si="88"/>
        <v>442.222222222222</v>
      </c>
      <c r="K154" s="25">
        <f t="shared" si="89"/>
        <v>0</v>
      </c>
      <c r="L154" s="6" t="s">
        <v>87</v>
      </c>
      <c r="M154" s="6" t="str">
        <f>VLOOKUP(L154,生产选项!$B:$E,3,0)</f>
        <v>草场种植</v>
      </c>
      <c r="N154" s="6">
        <v>2</v>
      </c>
      <c r="O154" s="6">
        <f t="shared" si="91"/>
        <v>53.3333333333333</v>
      </c>
      <c r="P154" s="6">
        <f t="shared" si="92"/>
        <v>0</v>
      </c>
      <c r="Q154" s="6" t="s">
        <v>70</v>
      </c>
      <c r="R154" s="6" t="str">
        <f>VLOOKUP(Q154,生产选项!$B:$E,3,0)</f>
        <v>花园种植</v>
      </c>
      <c r="S154" s="6">
        <v>2</v>
      </c>
      <c r="T154" s="6">
        <f t="shared" si="93"/>
        <v>111.111111111111</v>
      </c>
      <c r="U154" s="6">
        <f t="shared" si="94"/>
        <v>0</v>
      </c>
      <c r="V154" s="6" t="s">
        <v>69</v>
      </c>
      <c r="W154" s="6" t="str">
        <f>VLOOKUP(V154,生产选项!$B:$E,3,0)</f>
        <v>木炭</v>
      </c>
      <c r="X154" s="6">
        <v>1</v>
      </c>
      <c r="Y154" s="6">
        <f t="shared" si="95"/>
        <v>120</v>
      </c>
      <c r="Z154" s="6">
        <f t="shared" si="96"/>
        <v>0</v>
      </c>
    </row>
    <row r="155" spans="1:26">
      <c r="A155" s="16">
        <f t="shared" si="86"/>
        <v>154</v>
      </c>
      <c r="B155" s="6" t="s">
        <v>144</v>
      </c>
      <c r="C155" s="7" t="s">
        <v>289</v>
      </c>
      <c r="D155" s="6" t="s">
        <v>294</v>
      </c>
      <c r="E155" s="6">
        <v>3</v>
      </c>
      <c r="F155" s="6">
        <v>600</v>
      </c>
      <c r="G155" s="6">
        <v>0</v>
      </c>
      <c r="H155" s="25">
        <f t="shared" si="87"/>
        <v>1240</v>
      </c>
      <c r="I155" s="25">
        <f t="shared" si="90"/>
        <v>0</v>
      </c>
      <c r="J155" s="25">
        <f t="shared" si="88"/>
        <v>413.333333333333</v>
      </c>
      <c r="K155" s="25">
        <f t="shared" si="89"/>
        <v>0</v>
      </c>
      <c r="L155" s="6" t="s">
        <v>295</v>
      </c>
      <c r="M155" s="6" t="s">
        <v>38</v>
      </c>
      <c r="N155" s="6">
        <v>2</v>
      </c>
      <c r="O155" s="6">
        <f t="shared" si="91"/>
        <v>640</v>
      </c>
      <c r="P155" s="6">
        <f t="shared" si="92"/>
        <v>0</v>
      </c>
      <c r="Q155" s="6" t="s">
        <v>35</v>
      </c>
      <c r="R155" s="6" t="s">
        <v>35</v>
      </c>
      <c r="S155" s="6">
        <v>0</v>
      </c>
      <c r="T155" s="6">
        <f t="shared" si="93"/>
        <v>0</v>
      </c>
      <c r="U155" s="6">
        <f t="shared" si="94"/>
        <v>0</v>
      </c>
      <c r="V155" s="6" t="s">
        <v>35</v>
      </c>
      <c r="W155" s="6" t="s">
        <v>35</v>
      </c>
      <c r="X155" s="6">
        <v>0</v>
      </c>
      <c r="Y155" s="6">
        <f t="shared" si="95"/>
        <v>0</v>
      </c>
      <c r="Z155" s="6">
        <f t="shared" si="96"/>
        <v>0</v>
      </c>
    </row>
    <row r="156" spans="1:26">
      <c r="A156" s="16">
        <f t="shared" si="86"/>
        <v>155</v>
      </c>
      <c r="B156" s="6" t="s">
        <v>61</v>
      </c>
      <c r="C156" s="7" t="s">
        <v>289</v>
      </c>
      <c r="D156" s="6" t="s">
        <v>296</v>
      </c>
      <c r="E156" s="6">
        <v>3</v>
      </c>
      <c r="F156" s="6">
        <v>900</v>
      </c>
      <c r="G156" s="6">
        <v>0</v>
      </c>
      <c r="H156" s="25">
        <f t="shared" si="87"/>
        <v>1008.33333333333</v>
      </c>
      <c r="I156" s="25">
        <f t="shared" si="90"/>
        <v>0</v>
      </c>
      <c r="J156" s="25">
        <f t="shared" si="88"/>
        <v>336.111111111111</v>
      </c>
      <c r="K156" s="25">
        <f t="shared" si="89"/>
        <v>0</v>
      </c>
      <c r="L156" s="6" t="s">
        <v>82</v>
      </c>
      <c r="M156" s="6" t="str">
        <f>VLOOKUP(L156,生产选项!$B:$E,3,0)</f>
        <v>捕猎</v>
      </c>
      <c r="N156" s="6">
        <v>1</v>
      </c>
      <c r="O156" s="6">
        <f t="shared" si="91"/>
        <v>0</v>
      </c>
      <c r="P156" s="6">
        <f t="shared" si="92"/>
        <v>0</v>
      </c>
      <c r="Q156" s="6" t="s">
        <v>128</v>
      </c>
      <c r="R156" s="6" t="str">
        <f>VLOOKUP(Q156,生产选项!$B:$E,3,0)</f>
        <v>蘑菇农场种植</v>
      </c>
      <c r="S156" s="6">
        <v>1</v>
      </c>
      <c r="T156" s="6">
        <f t="shared" si="93"/>
        <v>108.333333333333</v>
      </c>
      <c r="U156" s="6">
        <f t="shared" si="94"/>
        <v>0</v>
      </c>
      <c r="V156" s="6" t="s">
        <v>56</v>
      </c>
      <c r="W156" s="6" t="str">
        <f>VLOOKUP(V156,生产选项!$B:$D,2,0)</f>
        <v>仓储</v>
      </c>
      <c r="X156" s="6">
        <v>3</v>
      </c>
      <c r="Y156" s="6">
        <f t="shared" si="95"/>
        <v>0</v>
      </c>
      <c r="Z156" s="6">
        <f t="shared" si="96"/>
        <v>0</v>
      </c>
    </row>
    <row r="157" spans="1:26">
      <c r="A157" s="16">
        <f t="shared" si="86"/>
        <v>156</v>
      </c>
      <c r="B157" s="6" t="s">
        <v>61</v>
      </c>
      <c r="C157" s="7" t="s">
        <v>289</v>
      </c>
      <c r="D157" s="6" t="s">
        <v>297</v>
      </c>
      <c r="E157" s="6">
        <v>3</v>
      </c>
      <c r="F157" s="6">
        <v>900</v>
      </c>
      <c r="G157" s="6">
        <v>0</v>
      </c>
      <c r="H157" s="25">
        <f t="shared" si="87"/>
        <v>900</v>
      </c>
      <c r="I157" s="25">
        <f t="shared" si="90"/>
        <v>0</v>
      </c>
      <c r="J157" s="25">
        <f t="shared" si="88"/>
        <v>300</v>
      </c>
      <c r="K157" s="25">
        <f t="shared" si="89"/>
        <v>0</v>
      </c>
      <c r="L157" s="6" t="s">
        <v>298</v>
      </c>
      <c r="M157" s="6" t="str">
        <f>VLOOKUP(L157,生产选项!B:D,3,0)</f>
        <v>诺克斯林矿山</v>
      </c>
      <c r="N157" s="6">
        <v>2</v>
      </c>
      <c r="O157" s="6">
        <f t="shared" si="91"/>
        <v>0</v>
      </c>
      <c r="P157" s="6">
        <f t="shared" si="92"/>
        <v>0</v>
      </c>
      <c r="Q157" s="6" t="s">
        <v>56</v>
      </c>
      <c r="R157" s="6" t="str">
        <f>VLOOKUP(Q157,生产选项!B:D,3,0)</f>
        <v>储水站采集</v>
      </c>
      <c r="S157" s="6">
        <v>2</v>
      </c>
      <c r="T157" s="6">
        <f t="shared" si="93"/>
        <v>0</v>
      </c>
      <c r="U157" s="6">
        <f t="shared" si="94"/>
        <v>0</v>
      </c>
      <c r="V157" s="6" t="s">
        <v>35</v>
      </c>
      <c r="W157" s="6" t="s">
        <v>35</v>
      </c>
      <c r="X157" s="6">
        <v>0</v>
      </c>
      <c r="Y157" s="6">
        <f t="shared" si="95"/>
        <v>0</v>
      </c>
      <c r="Z157" s="6">
        <f t="shared" si="96"/>
        <v>0</v>
      </c>
    </row>
    <row r="158" spans="1:26">
      <c r="A158" s="16">
        <f t="shared" si="86"/>
        <v>157</v>
      </c>
      <c r="B158" s="6" t="s">
        <v>61</v>
      </c>
      <c r="C158" s="7" t="s">
        <v>299</v>
      </c>
      <c r="D158" s="6" t="s">
        <v>300</v>
      </c>
      <c r="E158" s="6">
        <v>3</v>
      </c>
      <c r="F158" s="6">
        <v>850</v>
      </c>
      <c r="G158" s="6">
        <v>0</v>
      </c>
      <c r="H158" s="25">
        <f t="shared" si="87"/>
        <v>1272.22222222222</v>
      </c>
      <c r="I158" s="25">
        <f t="shared" si="90"/>
        <v>0</v>
      </c>
      <c r="J158" s="25">
        <f t="shared" si="88"/>
        <v>424.074074074074</v>
      </c>
      <c r="K158" s="25">
        <f t="shared" si="89"/>
        <v>0</v>
      </c>
      <c r="L158" s="6" t="s">
        <v>291</v>
      </c>
      <c r="M158" s="6" t="str">
        <f>VLOOKUP(L158,生产选项!B:D,3,0)</f>
        <v>纺织厂</v>
      </c>
      <c r="N158" s="6">
        <v>2</v>
      </c>
      <c r="O158" s="6">
        <f t="shared" si="91"/>
        <v>422.222222222222</v>
      </c>
      <c r="P158" s="6">
        <f t="shared" si="92"/>
        <v>0</v>
      </c>
      <c r="Q158" s="6" t="s">
        <v>35</v>
      </c>
      <c r="R158" s="6" t="s">
        <v>35</v>
      </c>
      <c r="S158" s="6">
        <v>0</v>
      </c>
      <c r="T158" s="6">
        <f t="shared" si="93"/>
        <v>0</v>
      </c>
      <c r="U158" s="6">
        <f t="shared" si="94"/>
        <v>0</v>
      </c>
      <c r="V158" s="6" t="s">
        <v>35</v>
      </c>
      <c r="W158" s="6" t="s">
        <v>35</v>
      </c>
      <c r="X158" s="6">
        <v>0</v>
      </c>
      <c r="Y158" s="6">
        <f t="shared" si="95"/>
        <v>0</v>
      </c>
      <c r="Z158" s="6">
        <f t="shared" si="96"/>
        <v>0</v>
      </c>
    </row>
    <row r="159" spans="1:26">
      <c r="A159" s="16">
        <f t="shared" si="86"/>
        <v>158</v>
      </c>
      <c r="B159" s="6" t="s">
        <v>61</v>
      </c>
      <c r="C159" s="7" t="s">
        <v>299</v>
      </c>
      <c r="D159" s="6" t="s">
        <v>301</v>
      </c>
      <c r="E159" s="6">
        <v>3</v>
      </c>
      <c r="F159" s="6">
        <v>1100</v>
      </c>
      <c r="G159" s="6">
        <v>0</v>
      </c>
      <c r="H159" s="25">
        <f t="shared" si="87"/>
        <v>3339.44444444444</v>
      </c>
      <c r="I159" s="25">
        <f t="shared" si="90"/>
        <v>0</v>
      </c>
      <c r="J159" s="25">
        <f t="shared" si="88"/>
        <v>1113.14814814815</v>
      </c>
      <c r="K159" s="25">
        <f t="shared" si="89"/>
        <v>0</v>
      </c>
      <c r="L159" s="6" t="s">
        <v>286</v>
      </c>
      <c r="M159" s="6" t="str">
        <f>VLOOKUP(L159,生产选项!B:D,3,0)</f>
        <v>纺织厂</v>
      </c>
      <c r="N159" s="6">
        <v>3</v>
      </c>
      <c r="O159" s="6">
        <f t="shared" si="91"/>
        <v>1695</v>
      </c>
      <c r="P159" s="6">
        <f t="shared" si="92"/>
        <v>0</v>
      </c>
      <c r="Q159" s="6" t="s">
        <v>76</v>
      </c>
      <c r="R159" s="6" t="s">
        <v>70</v>
      </c>
      <c r="S159" s="6">
        <v>2</v>
      </c>
      <c r="T159" s="6">
        <f t="shared" si="93"/>
        <v>544.444444444444</v>
      </c>
      <c r="U159" s="6">
        <f t="shared" si="94"/>
        <v>0</v>
      </c>
      <c r="V159" s="6" t="s">
        <v>35</v>
      </c>
      <c r="W159" s="6" t="s">
        <v>35</v>
      </c>
      <c r="X159" s="6">
        <v>0</v>
      </c>
      <c r="Y159" s="6">
        <f t="shared" si="95"/>
        <v>0</v>
      </c>
      <c r="Z159" s="6">
        <f t="shared" si="96"/>
        <v>0</v>
      </c>
    </row>
    <row r="160" spans="1:26">
      <c r="A160" s="16">
        <f t="shared" si="86"/>
        <v>159</v>
      </c>
      <c r="B160" s="6" t="s">
        <v>30</v>
      </c>
      <c r="C160" s="6" t="s">
        <v>302</v>
      </c>
      <c r="D160" s="6" t="s">
        <v>303</v>
      </c>
      <c r="E160" s="6">
        <v>2</v>
      </c>
      <c r="F160" s="6">
        <v>800</v>
      </c>
      <c r="G160" s="6">
        <v>0</v>
      </c>
      <c r="H160" s="25">
        <f t="shared" si="87"/>
        <v>966.666666666667</v>
      </c>
      <c r="I160" s="25">
        <f t="shared" si="90"/>
        <v>0</v>
      </c>
      <c r="J160" s="25">
        <f t="shared" si="88"/>
        <v>483.333333333333</v>
      </c>
      <c r="K160" s="25">
        <f t="shared" si="89"/>
        <v>0</v>
      </c>
      <c r="L160" s="6" t="s">
        <v>51</v>
      </c>
      <c r="M160" s="6" t="s">
        <v>52</v>
      </c>
      <c r="N160" s="6">
        <v>1</v>
      </c>
      <c r="O160" s="6">
        <f t="shared" si="91"/>
        <v>0</v>
      </c>
      <c r="P160" s="6">
        <f t="shared" si="92"/>
        <v>0</v>
      </c>
      <c r="Q160" s="6" t="s">
        <v>174</v>
      </c>
      <c r="R160" s="6" t="str">
        <f>VLOOKUP(Q160,生产选项!B:D,3,0)</f>
        <v>木工厂</v>
      </c>
      <c r="S160" s="6">
        <v>1</v>
      </c>
      <c r="T160" s="6">
        <f t="shared" si="93"/>
        <v>166.666666666667</v>
      </c>
      <c r="U160" s="6">
        <f t="shared" si="94"/>
        <v>0</v>
      </c>
      <c r="V160" s="6" t="s">
        <v>35</v>
      </c>
      <c r="W160" s="6" t="s">
        <v>35</v>
      </c>
      <c r="X160" s="6">
        <v>0</v>
      </c>
      <c r="Y160" s="6">
        <f t="shared" si="95"/>
        <v>0</v>
      </c>
      <c r="Z160" s="6">
        <f t="shared" si="96"/>
        <v>0</v>
      </c>
    </row>
    <row r="161" spans="1:26">
      <c r="A161" s="16">
        <f>ROW()-1</f>
        <v>160</v>
      </c>
      <c r="B161" s="6" t="s">
        <v>30</v>
      </c>
      <c r="C161" s="9" t="s">
        <v>42</v>
      </c>
      <c r="D161" s="19" t="s">
        <v>304</v>
      </c>
      <c r="E161" s="6">
        <v>1</v>
      </c>
      <c r="F161" s="6">
        <v>0</v>
      </c>
      <c r="G161" s="6">
        <v>0</v>
      </c>
      <c r="H161" s="25">
        <f t="shared" si="87"/>
        <v>0</v>
      </c>
      <c r="I161" s="25">
        <f t="shared" si="90"/>
        <v>0</v>
      </c>
      <c r="J161" s="25">
        <f t="shared" si="88"/>
        <v>0</v>
      </c>
      <c r="K161" s="25">
        <f t="shared" si="89"/>
        <v>0</v>
      </c>
      <c r="L161" s="6" t="s">
        <v>35</v>
      </c>
      <c r="M161" s="6" t="s">
        <v>35</v>
      </c>
      <c r="N161" s="6">
        <v>0</v>
      </c>
      <c r="O161" s="6">
        <f>VLOOKUP(IF(M161="无",L161,L161&amp;"("&amp;M161&amp;")"),D:J,7,0)*N161</f>
        <v>0</v>
      </c>
      <c r="P161" s="6">
        <f>VLOOKUP(IF(M161="无",L161,L161&amp;"("&amp;M161&amp;")"),D:K,8,0)*N161</f>
        <v>0</v>
      </c>
      <c r="Q161" s="6" t="s">
        <v>35</v>
      </c>
      <c r="R161" s="6" t="s">
        <v>35</v>
      </c>
      <c r="S161" s="6">
        <v>0</v>
      </c>
      <c r="T161" s="6">
        <f>VLOOKUP(IF(R161="无",Q161,Q161&amp;"("&amp;R161&amp;")"),D:J,7,0)*S161</f>
        <v>0</v>
      </c>
      <c r="U161" s="6">
        <f>VLOOKUP(IF(R161="无",Q161,Q161&amp;"("&amp;R161&amp;")"),D:K,8,0)*S161</f>
        <v>0</v>
      </c>
      <c r="V161" s="6" t="s">
        <v>35</v>
      </c>
      <c r="W161" s="6" t="s">
        <v>35</v>
      </c>
      <c r="X161" s="6">
        <v>0</v>
      </c>
      <c r="Y161" s="6">
        <f>VLOOKUP(IF(W161="无",V161,V161&amp;"("&amp;W161&amp;")"),D:J,7,0)*X161</f>
        <v>0</v>
      </c>
      <c r="Z161" s="6">
        <f>VLOOKUP(IF(W161="无",V161,V161&amp;"("&amp;W161&amp;")"),D:K,8,0)*X161</f>
        <v>0</v>
      </c>
    </row>
    <row r="162" spans="1:26">
      <c r="A162" s="16">
        <f t="shared" ref="A162:A171" si="97">ROW()-1</f>
        <v>161</v>
      </c>
      <c r="B162" s="6" t="s">
        <v>30</v>
      </c>
      <c r="C162" s="9" t="s">
        <v>305</v>
      </c>
      <c r="D162" s="19" t="s">
        <v>306</v>
      </c>
      <c r="E162" s="6">
        <v>1</v>
      </c>
      <c r="F162" s="6">
        <v>0</v>
      </c>
      <c r="G162" s="6">
        <v>0</v>
      </c>
      <c r="H162" s="25">
        <f t="shared" si="87"/>
        <v>0</v>
      </c>
      <c r="I162" s="25">
        <f t="shared" si="90"/>
        <v>0</v>
      </c>
      <c r="J162" s="25">
        <f t="shared" si="88"/>
        <v>0</v>
      </c>
      <c r="K162" s="25">
        <f t="shared" si="89"/>
        <v>0</v>
      </c>
      <c r="L162" s="6" t="s">
        <v>35</v>
      </c>
      <c r="M162" s="6" t="s">
        <v>35</v>
      </c>
      <c r="N162" s="6">
        <v>0</v>
      </c>
      <c r="O162" s="6">
        <f>VLOOKUP(IF(M162="无",L162,L162&amp;"("&amp;M162&amp;")"),D:J,7,0)*N162</f>
        <v>0</v>
      </c>
      <c r="P162" s="6">
        <f>VLOOKUP(IF(M162="无",L162,L162&amp;"("&amp;M162&amp;")"),D:K,8,0)*N162</f>
        <v>0</v>
      </c>
      <c r="Q162" s="6" t="s">
        <v>35</v>
      </c>
      <c r="R162" s="6" t="s">
        <v>35</v>
      </c>
      <c r="S162" s="6">
        <v>0</v>
      </c>
      <c r="T162" s="6">
        <f>VLOOKUP(IF(R162="无",Q162,Q162&amp;"("&amp;R162&amp;")"),D:J,7,0)*S162</f>
        <v>0</v>
      </c>
      <c r="U162" s="6">
        <f>VLOOKUP(IF(R162="无",Q162,Q162&amp;"("&amp;R162&amp;")"),D:K,8,0)*S162</f>
        <v>0</v>
      </c>
      <c r="V162" s="6" t="s">
        <v>35</v>
      </c>
      <c r="W162" s="6" t="s">
        <v>35</v>
      </c>
      <c r="X162" s="6">
        <v>0</v>
      </c>
      <c r="Y162" s="6">
        <f>VLOOKUP(IF(W162="无",V162,V162&amp;"("&amp;W162&amp;")"),D:J,7,0)*X162</f>
        <v>0</v>
      </c>
      <c r="Z162" s="6">
        <f>VLOOKUP(IF(W162="无",V162,V162&amp;"("&amp;W162&amp;")"),D:K,8,0)*X162</f>
        <v>0</v>
      </c>
    </row>
    <row r="163" spans="1:26">
      <c r="A163" s="16">
        <f t="shared" si="97"/>
        <v>162</v>
      </c>
      <c r="B163" s="6" t="s">
        <v>30</v>
      </c>
      <c r="C163" s="9" t="s">
        <v>305</v>
      </c>
      <c r="D163" s="9" t="s">
        <v>307</v>
      </c>
      <c r="E163" s="6">
        <v>1</v>
      </c>
      <c r="F163" s="6">
        <v>0</v>
      </c>
      <c r="G163" s="6">
        <v>0</v>
      </c>
      <c r="H163" s="25">
        <f t="shared" si="87"/>
        <v>0</v>
      </c>
      <c r="I163" s="25">
        <f t="shared" si="90"/>
        <v>0</v>
      </c>
      <c r="J163" s="25">
        <f t="shared" si="88"/>
        <v>0</v>
      </c>
      <c r="K163" s="25">
        <f t="shared" si="89"/>
        <v>0</v>
      </c>
      <c r="L163" s="6" t="s">
        <v>35</v>
      </c>
      <c r="M163" s="6" t="s">
        <v>35</v>
      </c>
      <c r="N163" s="6">
        <v>0</v>
      </c>
      <c r="O163" s="6">
        <f>VLOOKUP(IF(M163="无",L163,L163&amp;"("&amp;M163&amp;")"),D:J,7,0)*N163</f>
        <v>0</v>
      </c>
      <c r="P163" s="6">
        <f>VLOOKUP(IF(M163="无",L163,L163&amp;"("&amp;M163&amp;")"),D:K,8,0)*N163</f>
        <v>0</v>
      </c>
      <c r="Q163" s="6" t="s">
        <v>35</v>
      </c>
      <c r="R163" s="6" t="s">
        <v>35</v>
      </c>
      <c r="S163" s="6">
        <v>0</v>
      </c>
      <c r="T163" s="6">
        <f>VLOOKUP(IF(R163="无",Q163,Q163&amp;"("&amp;R163&amp;")"),D:J,7,0)*S163</f>
        <v>0</v>
      </c>
      <c r="U163" s="6">
        <f>VLOOKUP(IF(R163="无",Q163,Q163&amp;"("&amp;R163&amp;")"),D:K,8,0)*S163</f>
        <v>0</v>
      </c>
      <c r="V163" s="6" t="s">
        <v>35</v>
      </c>
      <c r="W163" s="6" t="s">
        <v>35</v>
      </c>
      <c r="X163" s="6">
        <v>0</v>
      </c>
      <c r="Y163" s="6">
        <f>VLOOKUP(IF(W163="无",V163,V163&amp;"("&amp;W163&amp;")"),D:J,7,0)*X163</f>
        <v>0</v>
      </c>
      <c r="Z163" s="6">
        <f>VLOOKUP(IF(W163="无",V163,V163&amp;"("&amp;W163&amp;")"),D:K,8,0)*X163</f>
        <v>0</v>
      </c>
    </row>
    <row r="164" spans="1:26">
      <c r="A164" s="16">
        <f t="shared" si="97"/>
        <v>163</v>
      </c>
      <c r="B164" s="6" t="s">
        <v>30</v>
      </c>
      <c r="C164" s="9" t="s">
        <v>305</v>
      </c>
      <c r="D164" s="9" t="s">
        <v>308</v>
      </c>
      <c r="E164" s="6">
        <v>1</v>
      </c>
      <c r="F164" s="6">
        <v>0</v>
      </c>
      <c r="G164" s="6">
        <v>0</v>
      </c>
      <c r="H164" s="25">
        <f t="shared" si="87"/>
        <v>0</v>
      </c>
      <c r="I164" s="25">
        <f t="shared" si="90"/>
        <v>0</v>
      </c>
      <c r="J164" s="25">
        <f t="shared" si="88"/>
        <v>0</v>
      </c>
      <c r="K164" s="25">
        <f t="shared" si="89"/>
        <v>0</v>
      </c>
      <c r="L164" s="6" t="s">
        <v>35</v>
      </c>
      <c r="M164" s="6" t="s">
        <v>35</v>
      </c>
      <c r="N164" s="6">
        <v>0</v>
      </c>
      <c r="O164" s="6">
        <f>VLOOKUP(IF(M164="无",L164,L164&amp;"("&amp;M164&amp;")"),D:J,7,0)*N164</f>
        <v>0</v>
      </c>
      <c r="P164" s="6">
        <f>VLOOKUP(IF(M164="无",L164,L164&amp;"("&amp;M164&amp;")"),D:K,8,0)*N164</f>
        <v>0</v>
      </c>
      <c r="Q164" s="6" t="s">
        <v>35</v>
      </c>
      <c r="R164" s="6" t="s">
        <v>35</v>
      </c>
      <c r="S164" s="6">
        <v>0</v>
      </c>
      <c r="T164" s="6">
        <f>VLOOKUP(IF(R164="无",Q164,Q164&amp;"("&amp;R164&amp;")"),D:J,7,0)*S164</f>
        <v>0</v>
      </c>
      <c r="U164" s="6">
        <f>VLOOKUP(IF(R164="无",Q164,Q164&amp;"("&amp;R164&amp;")"),D:K,8,0)*S164</f>
        <v>0</v>
      </c>
      <c r="V164" s="6" t="s">
        <v>35</v>
      </c>
      <c r="W164" s="6" t="s">
        <v>35</v>
      </c>
      <c r="X164" s="6">
        <v>0</v>
      </c>
      <c r="Y164" s="6">
        <f>VLOOKUP(IF(W164="无",V164,V164&amp;"("&amp;W164&amp;")"),D:J,7,0)*X164</f>
        <v>0</v>
      </c>
      <c r="Z164" s="6">
        <f>VLOOKUP(IF(W164="无",V164,V164&amp;"("&amp;W164&amp;")"),D:K,8,0)*X164</f>
        <v>0</v>
      </c>
    </row>
    <row r="165" spans="1:26">
      <c r="A165" s="16">
        <f t="shared" si="97"/>
        <v>164</v>
      </c>
      <c r="B165" s="6" t="s">
        <v>30</v>
      </c>
      <c r="C165" s="9" t="s">
        <v>305</v>
      </c>
      <c r="D165" s="9" t="s">
        <v>309</v>
      </c>
      <c r="E165" s="6">
        <v>1</v>
      </c>
      <c r="F165" s="6">
        <v>0</v>
      </c>
      <c r="G165" s="6">
        <v>0</v>
      </c>
      <c r="H165" s="25">
        <f t="shared" si="87"/>
        <v>0</v>
      </c>
      <c r="I165" s="25">
        <f t="shared" si="90"/>
        <v>0</v>
      </c>
      <c r="J165" s="25">
        <f t="shared" si="88"/>
        <v>0</v>
      </c>
      <c r="K165" s="25">
        <f t="shared" si="89"/>
        <v>0</v>
      </c>
      <c r="L165" s="6" t="s">
        <v>35</v>
      </c>
      <c r="M165" s="6" t="s">
        <v>35</v>
      </c>
      <c r="N165" s="6">
        <v>0</v>
      </c>
      <c r="O165" s="6">
        <f>VLOOKUP(IF(M165="无",L165,L165&amp;"("&amp;M165&amp;")"),D:J,7,0)*N165</f>
        <v>0</v>
      </c>
      <c r="P165" s="6">
        <f>VLOOKUP(IF(M165="无",L165,L165&amp;"("&amp;M165&amp;")"),D:K,8,0)*N165</f>
        <v>0</v>
      </c>
      <c r="Q165" s="6" t="s">
        <v>35</v>
      </c>
      <c r="R165" s="6" t="s">
        <v>35</v>
      </c>
      <c r="S165" s="6">
        <v>0</v>
      </c>
      <c r="T165" s="6">
        <f>VLOOKUP(IF(R165="无",Q165,Q165&amp;"("&amp;R165&amp;")"),D:J,7,0)*S165</f>
        <v>0</v>
      </c>
      <c r="U165" s="6">
        <f>VLOOKUP(IF(R165="无",Q165,Q165&amp;"("&amp;R165&amp;")"),D:K,8,0)*S165</f>
        <v>0</v>
      </c>
      <c r="V165" s="6" t="s">
        <v>35</v>
      </c>
      <c r="W165" s="6" t="s">
        <v>35</v>
      </c>
      <c r="X165" s="6">
        <v>0</v>
      </c>
      <c r="Y165" s="6">
        <f>VLOOKUP(IF(W165="无",V165,V165&amp;"("&amp;W165&amp;")"),D:J,7,0)*X165</f>
        <v>0</v>
      </c>
      <c r="Z165" s="6">
        <f>VLOOKUP(IF(W165="无",V165,V165&amp;"("&amp;W165&amp;")"),D:K,8,0)*X165</f>
        <v>0</v>
      </c>
    </row>
    <row r="166" spans="1:26">
      <c r="A166" s="16">
        <f t="shared" si="97"/>
        <v>165</v>
      </c>
      <c r="B166" s="6" t="s">
        <v>30</v>
      </c>
      <c r="C166" s="9" t="s">
        <v>305</v>
      </c>
      <c r="D166" s="9" t="s">
        <v>310</v>
      </c>
      <c r="E166" s="6">
        <v>1</v>
      </c>
      <c r="F166" s="6">
        <v>0</v>
      </c>
      <c r="G166" s="6">
        <v>0</v>
      </c>
      <c r="H166" s="25">
        <f t="shared" si="87"/>
        <v>0</v>
      </c>
      <c r="I166" s="25">
        <f t="shared" si="90"/>
        <v>0</v>
      </c>
      <c r="J166" s="25">
        <f t="shared" si="88"/>
        <v>0</v>
      </c>
      <c r="K166" s="25">
        <f t="shared" si="89"/>
        <v>0</v>
      </c>
      <c r="L166" s="6" t="s">
        <v>35</v>
      </c>
      <c r="M166" s="6" t="s">
        <v>35</v>
      </c>
      <c r="N166" s="6">
        <v>0</v>
      </c>
      <c r="O166" s="6">
        <f>VLOOKUP(IF(M166="无",L166,L166&amp;"("&amp;M166&amp;")"),D:J,7,0)*N166</f>
        <v>0</v>
      </c>
      <c r="P166" s="6">
        <f>VLOOKUP(IF(M166="无",L166,L166&amp;"("&amp;M166&amp;")"),D:K,8,0)*N166</f>
        <v>0</v>
      </c>
      <c r="Q166" s="6" t="s">
        <v>35</v>
      </c>
      <c r="R166" s="6" t="s">
        <v>35</v>
      </c>
      <c r="S166" s="6">
        <v>0</v>
      </c>
      <c r="T166" s="6">
        <f>VLOOKUP(IF(R166="无",Q166,Q166&amp;"("&amp;R166&amp;")"),D:J,7,0)*S166</f>
        <v>0</v>
      </c>
      <c r="U166" s="6">
        <f>VLOOKUP(IF(R166="无",Q166,Q166&amp;"("&amp;R166&amp;")"),D:K,8,0)*S166</f>
        <v>0</v>
      </c>
      <c r="V166" s="6" t="s">
        <v>35</v>
      </c>
      <c r="W166" s="6" t="s">
        <v>35</v>
      </c>
      <c r="X166" s="6">
        <v>0</v>
      </c>
      <c r="Y166" s="6">
        <f>VLOOKUP(IF(W166="无",V166,V166&amp;"("&amp;W166&amp;")"),D:J,7,0)*X166</f>
        <v>0</v>
      </c>
      <c r="Z166" s="6">
        <f>VLOOKUP(IF(W166="无",V166,V166&amp;"("&amp;W166&amp;")"),D:K,8,0)*X166</f>
        <v>0</v>
      </c>
    </row>
    <row r="167" spans="1:26">
      <c r="A167" s="16">
        <f t="shared" si="97"/>
        <v>166</v>
      </c>
      <c r="B167" s="6" t="s">
        <v>30</v>
      </c>
      <c r="C167" s="9" t="s">
        <v>305</v>
      </c>
      <c r="D167" s="9" t="s">
        <v>311</v>
      </c>
      <c r="E167" s="6">
        <v>1</v>
      </c>
      <c r="F167" s="6">
        <v>0</v>
      </c>
      <c r="G167" s="6">
        <v>0</v>
      </c>
      <c r="H167" s="25">
        <f t="shared" si="87"/>
        <v>0</v>
      </c>
      <c r="I167" s="25">
        <f t="shared" si="90"/>
        <v>0</v>
      </c>
      <c r="J167" s="25">
        <f t="shared" si="88"/>
        <v>0</v>
      </c>
      <c r="K167" s="25">
        <f t="shared" si="89"/>
        <v>0</v>
      </c>
      <c r="L167" s="6" t="s">
        <v>35</v>
      </c>
      <c r="M167" s="6" t="s">
        <v>35</v>
      </c>
      <c r="N167" s="6">
        <v>0</v>
      </c>
      <c r="O167" s="6">
        <f>VLOOKUP(IF(M167="无",L167,L167&amp;"("&amp;M167&amp;")"),D:J,7,0)*N167</f>
        <v>0</v>
      </c>
      <c r="P167" s="6">
        <f>VLOOKUP(IF(M167="无",L167,L167&amp;"("&amp;M167&amp;")"),D:K,8,0)*N167</f>
        <v>0</v>
      </c>
      <c r="Q167" s="6" t="s">
        <v>35</v>
      </c>
      <c r="R167" s="6" t="s">
        <v>35</v>
      </c>
      <c r="S167" s="6">
        <v>0</v>
      </c>
      <c r="T167" s="6">
        <f>VLOOKUP(IF(R167="无",Q167,Q167&amp;"("&amp;R167&amp;")"),D:J,7,0)*S167</f>
        <v>0</v>
      </c>
      <c r="U167" s="6">
        <f>VLOOKUP(IF(R167="无",Q167,Q167&amp;"("&amp;R167&amp;")"),D:K,8,0)*S167</f>
        <v>0</v>
      </c>
      <c r="V167" s="6" t="s">
        <v>35</v>
      </c>
      <c r="W167" s="6" t="s">
        <v>35</v>
      </c>
      <c r="X167" s="6">
        <v>0</v>
      </c>
      <c r="Y167" s="6">
        <f>VLOOKUP(IF(W167="无",V167,V167&amp;"("&amp;W167&amp;")"),D:J,7,0)*X167</f>
        <v>0</v>
      </c>
      <c r="Z167" s="6">
        <f>VLOOKUP(IF(W167="无",V167,V167&amp;"("&amp;W167&amp;")"),D:K,8,0)*X167</f>
        <v>0</v>
      </c>
    </row>
    <row r="168" spans="1:26">
      <c r="A168" s="16">
        <f t="shared" si="97"/>
        <v>167</v>
      </c>
      <c r="B168" s="6" t="s">
        <v>30</v>
      </c>
      <c r="C168" s="9" t="s">
        <v>305</v>
      </c>
      <c r="D168" s="9" t="s">
        <v>312</v>
      </c>
      <c r="E168" s="6">
        <v>1</v>
      </c>
      <c r="F168" s="6">
        <v>0</v>
      </c>
      <c r="G168" s="6">
        <v>0</v>
      </c>
      <c r="H168" s="25">
        <f t="shared" si="87"/>
        <v>0</v>
      </c>
      <c r="I168" s="25">
        <f t="shared" si="90"/>
        <v>0</v>
      </c>
      <c r="J168" s="25">
        <f t="shared" si="88"/>
        <v>0</v>
      </c>
      <c r="K168" s="25">
        <f t="shared" si="89"/>
        <v>0</v>
      </c>
      <c r="L168" s="6" t="s">
        <v>35</v>
      </c>
      <c r="M168" s="6" t="s">
        <v>35</v>
      </c>
      <c r="N168" s="6">
        <v>0</v>
      </c>
      <c r="O168" s="6">
        <f>VLOOKUP(IF(M168="无",L168,L168&amp;"("&amp;M168&amp;")"),D:J,7,0)*N168</f>
        <v>0</v>
      </c>
      <c r="P168" s="6">
        <f>VLOOKUP(IF(M168="无",L168,L168&amp;"("&amp;M168&amp;")"),D:K,8,0)*N168</f>
        <v>0</v>
      </c>
      <c r="Q168" s="6" t="s">
        <v>35</v>
      </c>
      <c r="R168" s="6" t="s">
        <v>35</v>
      </c>
      <c r="S168" s="6">
        <v>0</v>
      </c>
      <c r="T168" s="6">
        <f>VLOOKUP(IF(R168="无",Q168,Q168&amp;"("&amp;R168&amp;")"),D:J,7,0)*S168</f>
        <v>0</v>
      </c>
      <c r="U168" s="6">
        <f>VLOOKUP(IF(R168="无",Q168,Q168&amp;"("&amp;R168&amp;")"),D:K,8,0)*S168</f>
        <v>0</v>
      </c>
      <c r="V168" s="6" t="s">
        <v>35</v>
      </c>
      <c r="W168" s="6" t="s">
        <v>35</v>
      </c>
      <c r="X168" s="6">
        <v>0</v>
      </c>
      <c r="Y168" s="6">
        <f>VLOOKUP(IF(W168="无",V168,V168&amp;"("&amp;W168&amp;")"),D:J,7,0)*X168</f>
        <v>0</v>
      </c>
      <c r="Z168" s="6">
        <f>VLOOKUP(IF(W168="无",V168,V168&amp;"("&amp;W168&amp;")"),D:K,8,0)*X168</f>
        <v>0</v>
      </c>
    </row>
    <row r="169" spans="1:26">
      <c r="A169" s="16">
        <f t="shared" si="97"/>
        <v>168</v>
      </c>
      <c r="B169" s="6" t="s">
        <v>30</v>
      </c>
      <c r="C169" s="9" t="s">
        <v>305</v>
      </c>
      <c r="D169" s="9" t="s">
        <v>313</v>
      </c>
      <c r="E169" s="6">
        <v>1</v>
      </c>
      <c r="F169" s="6">
        <v>0</v>
      </c>
      <c r="G169" s="6">
        <v>0</v>
      </c>
      <c r="H169" s="25">
        <f t="shared" si="87"/>
        <v>0</v>
      </c>
      <c r="I169" s="25">
        <f t="shared" si="90"/>
        <v>0</v>
      </c>
      <c r="J169" s="25">
        <f t="shared" si="88"/>
        <v>0</v>
      </c>
      <c r="K169" s="25">
        <f t="shared" si="89"/>
        <v>0</v>
      </c>
      <c r="L169" s="6" t="s">
        <v>35</v>
      </c>
      <c r="M169" s="6" t="s">
        <v>35</v>
      </c>
      <c r="N169" s="6">
        <v>0</v>
      </c>
      <c r="O169" s="6">
        <f>VLOOKUP(IF(M169="无",L169,L169&amp;"("&amp;M169&amp;")"),D:J,7,0)*N169</f>
        <v>0</v>
      </c>
      <c r="P169" s="6">
        <f>VLOOKUP(IF(M169="无",L169,L169&amp;"("&amp;M169&amp;")"),D:K,8,0)*N169</f>
        <v>0</v>
      </c>
      <c r="Q169" s="6" t="s">
        <v>35</v>
      </c>
      <c r="R169" s="6" t="s">
        <v>35</v>
      </c>
      <c r="S169" s="6">
        <v>0</v>
      </c>
      <c r="T169" s="6">
        <f>VLOOKUP(IF(R169="无",Q169,Q169&amp;"("&amp;R169&amp;")"),D:J,7,0)*S169</f>
        <v>0</v>
      </c>
      <c r="U169" s="6">
        <f>VLOOKUP(IF(R169="无",Q169,Q169&amp;"("&amp;R169&amp;")"),D:K,8,0)*S169</f>
        <v>0</v>
      </c>
      <c r="V169" s="6" t="s">
        <v>35</v>
      </c>
      <c r="W169" s="6" t="s">
        <v>35</v>
      </c>
      <c r="X169" s="6">
        <v>0</v>
      </c>
      <c r="Y169" s="6">
        <f>VLOOKUP(IF(W169="无",V169,V169&amp;"("&amp;W169&amp;")"),D:J,7,0)*X169</f>
        <v>0</v>
      </c>
      <c r="Z169" s="6">
        <f>VLOOKUP(IF(W169="无",V169,V169&amp;"("&amp;W169&amp;")"),D:K,8,0)*X169</f>
        <v>0</v>
      </c>
    </row>
    <row r="170" spans="1:26">
      <c r="A170" s="16">
        <f t="shared" si="97"/>
        <v>169</v>
      </c>
      <c r="B170" s="6" t="s">
        <v>30</v>
      </c>
      <c r="C170" s="9" t="s">
        <v>305</v>
      </c>
      <c r="D170" s="9" t="s">
        <v>314</v>
      </c>
      <c r="E170" s="6">
        <v>1</v>
      </c>
      <c r="F170" s="6">
        <v>0</v>
      </c>
      <c r="G170" s="6">
        <v>0</v>
      </c>
      <c r="H170" s="25">
        <f t="shared" si="87"/>
        <v>0</v>
      </c>
      <c r="I170" s="25">
        <f t="shared" si="90"/>
        <v>0</v>
      </c>
      <c r="J170" s="25">
        <f t="shared" si="88"/>
        <v>0</v>
      </c>
      <c r="K170" s="25">
        <f t="shared" si="89"/>
        <v>0</v>
      </c>
      <c r="L170" s="6" t="s">
        <v>35</v>
      </c>
      <c r="M170" s="6" t="s">
        <v>35</v>
      </c>
      <c r="N170" s="6">
        <v>0</v>
      </c>
      <c r="O170" s="6">
        <f>VLOOKUP(IF(M170="无",L170,L170&amp;"("&amp;M170&amp;")"),D:J,7,0)*N170</f>
        <v>0</v>
      </c>
      <c r="P170" s="6">
        <f>VLOOKUP(IF(M170="无",L170,L170&amp;"("&amp;M170&amp;")"),D:K,8,0)*N170</f>
        <v>0</v>
      </c>
      <c r="Q170" s="6" t="s">
        <v>35</v>
      </c>
      <c r="R170" s="6" t="s">
        <v>35</v>
      </c>
      <c r="S170" s="6">
        <v>0</v>
      </c>
      <c r="T170" s="6">
        <f>VLOOKUP(IF(R170="无",Q170,Q170&amp;"("&amp;R170&amp;")"),D:J,7,0)*S170</f>
        <v>0</v>
      </c>
      <c r="U170" s="6">
        <f>VLOOKUP(IF(R170="无",Q170,Q170&amp;"("&amp;R170&amp;")"),D:K,8,0)*S170</f>
        <v>0</v>
      </c>
      <c r="V170" s="6" t="s">
        <v>35</v>
      </c>
      <c r="W170" s="6" t="s">
        <v>35</v>
      </c>
      <c r="X170" s="6">
        <v>0</v>
      </c>
      <c r="Y170" s="6">
        <f>VLOOKUP(IF(W170="无",V170,V170&amp;"("&amp;W170&amp;")"),D:J,7,0)*X170</f>
        <v>0</v>
      </c>
      <c r="Z170" s="6">
        <f>VLOOKUP(IF(W170="无",V170,V170&amp;"("&amp;W170&amp;")"),D:K,8,0)*X170</f>
        <v>0</v>
      </c>
    </row>
    <row r="171" spans="1:26">
      <c r="A171" s="16">
        <f t="shared" si="97"/>
        <v>170</v>
      </c>
      <c r="B171" s="6" t="s">
        <v>30</v>
      </c>
      <c r="C171" s="9" t="s">
        <v>305</v>
      </c>
      <c r="D171" s="9" t="s">
        <v>315</v>
      </c>
      <c r="E171" s="6">
        <v>1</v>
      </c>
      <c r="F171" s="6">
        <v>0</v>
      </c>
      <c r="G171" s="6">
        <v>0</v>
      </c>
      <c r="H171" s="25">
        <f t="shared" si="87"/>
        <v>0</v>
      </c>
      <c r="I171" s="25">
        <f t="shared" si="90"/>
        <v>0</v>
      </c>
      <c r="J171" s="25">
        <f t="shared" si="88"/>
        <v>0</v>
      </c>
      <c r="K171" s="25">
        <f t="shared" si="89"/>
        <v>0</v>
      </c>
      <c r="L171" s="6" t="s">
        <v>35</v>
      </c>
      <c r="M171" s="6" t="s">
        <v>35</v>
      </c>
      <c r="N171" s="6">
        <v>0</v>
      </c>
      <c r="O171" s="6">
        <f>VLOOKUP(IF(M171="无",L171,L171&amp;"("&amp;M171&amp;")"),D:J,7,0)*N171</f>
        <v>0</v>
      </c>
      <c r="P171" s="6">
        <f>VLOOKUP(IF(M171="无",L171,L171&amp;"("&amp;M171&amp;")"),D:K,8,0)*N171</f>
        <v>0</v>
      </c>
      <c r="Q171" s="6" t="s">
        <v>35</v>
      </c>
      <c r="R171" s="6" t="s">
        <v>35</v>
      </c>
      <c r="S171" s="6">
        <v>0</v>
      </c>
      <c r="T171" s="6">
        <f>VLOOKUP(IF(R171="无",Q171,Q171&amp;"("&amp;R171&amp;")"),D:J,7,0)*S171</f>
        <v>0</v>
      </c>
      <c r="U171" s="6">
        <f>VLOOKUP(IF(R171="无",Q171,Q171&amp;"("&amp;R171&amp;")"),D:K,8,0)*S171</f>
        <v>0</v>
      </c>
      <c r="V171" s="6" t="s">
        <v>35</v>
      </c>
      <c r="W171" s="6" t="s">
        <v>35</v>
      </c>
      <c r="X171" s="6">
        <v>0</v>
      </c>
      <c r="Y171" s="6">
        <f>VLOOKUP(IF(W171="无",V171,V171&amp;"("&amp;W171&amp;")"),D:J,7,0)*X171</f>
        <v>0</v>
      </c>
      <c r="Z171" s="6">
        <f>VLOOKUP(IF(W171="无",V171,V171&amp;"("&amp;W171&amp;")"),D:K,8,0)*X171</f>
        <v>0</v>
      </c>
    </row>
    <row r="172" spans="1:26">
      <c r="A172" s="16">
        <f t="shared" ref="A172:A181" si="98">ROW()-1</f>
        <v>171</v>
      </c>
      <c r="B172" s="6" t="s">
        <v>30</v>
      </c>
      <c r="C172" s="9" t="s">
        <v>305</v>
      </c>
      <c r="D172" s="9" t="s">
        <v>316</v>
      </c>
      <c r="E172" s="6">
        <v>1</v>
      </c>
      <c r="F172" s="6">
        <v>0</v>
      </c>
      <c r="G172" s="6">
        <v>0</v>
      </c>
      <c r="H172" s="25">
        <f t="shared" si="87"/>
        <v>0</v>
      </c>
      <c r="I172" s="25">
        <f t="shared" si="90"/>
        <v>0</v>
      </c>
      <c r="J172" s="25">
        <f t="shared" si="88"/>
        <v>0</v>
      </c>
      <c r="K172" s="25">
        <f t="shared" si="89"/>
        <v>0</v>
      </c>
      <c r="L172" s="6" t="s">
        <v>35</v>
      </c>
      <c r="M172" s="6" t="s">
        <v>35</v>
      </c>
      <c r="N172" s="6">
        <v>0</v>
      </c>
      <c r="O172" s="6">
        <f>VLOOKUP(IF(M172="无",L172,L172&amp;"("&amp;M172&amp;")"),D:J,7,0)*N172</f>
        <v>0</v>
      </c>
      <c r="P172" s="6">
        <f>VLOOKUP(IF(M172="无",L172,L172&amp;"("&amp;M172&amp;")"),D:K,8,0)*N172</f>
        <v>0</v>
      </c>
      <c r="Q172" s="6" t="s">
        <v>35</v>
      </c>
      <c r="R172" s="6" t="s">
        <v>35</v>
      </c>
      <c r="S172" s="6">
        <v>0</v>
      </c>
      <c r="T172" s="6">
        <f>VLOOKUP(IF(R172="无",Q172,Q172&amp;"("&amp;R172&amp;")"),D:J,7,0)*S172</f>
        <v>0</v>
      </c>
      <c r="U172" s="6">
        <f>VLOOKUP(IF(R172="无",Q172,Q172&amp;"("&amp;R172&amp;")"),D:K,8,0)*S172</f>
        <v>0</v>
      </c>
      <c r="V172" s="6" t="s">
        <v>35</v>
      </c>
      <c r="W172" s="6" t="s">
        <v>35</v>
      </c>
      <c r="X172" s="6">
        <v>0</v>
      </c>
      <c r="Y172" s="6">
        <f>VLOOKUP(IF(W172="无",V172,V172&amp;"("&amp;W172&amp;")"),D:J,7,0)*X172</f>
        <v>0</v>
      </c>
      <c r="Z172" s="6">
        <f>VLOOKUP(IF(W172="无",V172,V172&amp;"("&amp;W172&amp;")"),D:K,8,0)*X172</f>
        <v>0</v>
      </c>
    </row>
    <row r="173" spans="1:26">
      <c r="A173" s="16">
        <f t="shared" si="98"/>
        <v>172</v>
      </c>
      <c r="B173" s="6" t="s">
        <v>30</v>
      </c>
      <c r="C173" s="9" t="s">
        <v>305</v>
      </c>
      <c r="D173" s="9" t="s">
        <v>317</v>
      </c>
      <c r="E173" s="6">
        <v>1</v>
      </c>
      <c r="F173" s="6">
        <v>0</v>
      </c>
      <c r="G173" s="6">
        <v>0</v>
      </c>
      <c r="H173" s="25">
        <f t="shared" si="87"/>
        <v>0</v>
      </c>
      <c r="I173" s="25">
        <f t="shared" si="90"/>
        <v>0</v>
      </c>
      <c r="J173" s="25">
        <f t="shared" si="88"/>
        <v>0</v>
      </c>
      <c r="K173" s="25">
        <f t="shared" si="89"/>
        <v>0</v>
      </c>
      <c r="L173" s="6" t="s">
        <v>35</v>
      </c>
      <c r="M173" s="6" t="s">
        <v>35</v>
      </c>
      <c r="N173" s="6">
        <v>0</v>
      </c>
      <c r="O173" s="6">
        <f>VLOOKUP(IF(M173="无",L173,L173&amp;"("&amp;M173&amp;")"),D:J,7,0)*N173</f>
        <v>0</v>
      </c>
      <c r="P173" s="6">
        <f>VLOOKUP(IF(M173="无",L173,L173&amp;"("&amp;M173&amp;")"),D:K,8,0)*N173</f>
        <v>0</v>
      </c>
      <c r="Q173" s="6" t="s">
        <v>35</v>
      </c>
      <c r="R173" s="6" t="s">
        <v>35</v>
      </c>
      <c r="S173" s="6">
        <v>0</v>
      </c>
      <c r="T173" s="6">
        <f>VLOOKUP(IF(R173="无",Q173,Q173&amp;"("&amp;R173&amp;")"),D:J,7,0)*S173</f>
        <v>0</v>
      </c>
      <c r="U173" s="6">
        <f>VLOOKUP(IF(R173="无",Q173,Q173&amp;"("&amp;R173&amp;")"),D:K,8,0)*S173</f>
        <v>0</v>
      </c>
      <c r="V173" s="6" t="s">
        <v>35</v>
      </c>
      <c r="W173" s="6" t="s">
        <v>35</v>
      </c>
      <c r="X173" s="6">
        <v>0</v>
      </c>
      <c r="Y173" s="6">
        <f>VLOOKUP(IF(W173="无",V173,V173&amp;"("&amp;W173&amp;")"),D:J,7,0)*X173</f>
        <v>0</v>
      </c>
      <c r="Z173" s="6">
        <f>VLOOKUP(IF(W173="无",V173,V173&amp;"("&amp;W173&amp;")"),D:K,8,0)*X173</f>
        <v>0</v>
      </c>
    </row>
    <row r="174" spans="1:26">
      <c r="A174" s="16">
        <f t="shared" si="98"/>
        <v>173</v>
      </c>
      <c r="B174" s="6" t="s">
        <v>30</v>
      </c>
      <c r="C174" s="9" t="s">
        <v>305</v>
      </c>
      <c r="D174" s="9" t="s">
        <v>318</v>
      </c>
      <c r="E174" s="6">
        <v>1</v>
      </c>
      <c r="F174" s="6">
        <v>0</v>
      </c>
      <c r="G174" s="6">
        <v>0</v>
      </c>
      <c r="H174" s="25">
        <f t="shared" si="87"/>
        <v>0</v>
      </c>
      <c r="I174" s="25">
        <f t="shared" si="90"/>
        <v>0</v>
      </c>
      <c r="J174" s="25">
        <f t="shared" si="88"/>
        <v>0</v>
      </c>
      <c r="K174" s="25">
        <f t="shared" si="89"/>
        <v>0</v>
      </c>
      <c r="L174" s="6" t="s">
        <v>35</v>
      </c>
      <c r="M174" s="6" t="s">
        <v>35</v>
      </c>
      <c r="N174" s="6">
        <v>0</v>
      </c>
      <c r="O174" s="6">
        <f>VLOOKUP(IF(M174="无",L174,L174&amp;"("&amp;M174&amp;")"),D:J,7,0)*N174</f>
        <v>0</v>
      </c>
      <c r="P174" s="6">
        <f>VLOOKUP(IF(M174="无",L174,L174&amp;"("&amp;M174&amp;")"),D:K,8,0)*N174</f>
        <v>0</v>
      </c>
      <c r="Q174" s="6" t="s">
        <v>35</v>
      </c>
      <c r="R174" s="6" t="s">
        <v>35</v>
      </c>
      <c r="S174" s="6">
        <v>0</v>
      </c>
      <c r="T174" s="6">
        <f>VLOOKUP(IF(R174="无",Q174,Q174&amp;"("&amp;R174&amp;")"),D:J,7,0)*S174</f>
        <v>0</v>
      </c>
      <c r="U174" s="6">
        <f>VLOOKUP(IF(R174="无",Q174,Q174&amp;"("&amp;R174&amp;")"),D:K,8,0)*S174</f>
        <v>0</v>
      </c>
      <c r="V174" s="6" t="s">
        <v>35</v>
      </c>
      <c r="W174" s="6" t="s">
        <v>35</v>
      </c>
      <c r="X174" s="6">
        <v>0</v>
      </c>
      <c r="Y174" s="6">
        <f>VLOOKUP(IF(W174="无",V174,V174&amp;"("&amp;W174&amp;")"),D:J,7,0)*X174</f>
        <v>0</v>
      </c>
      <c r="Z174" s="6">
        <f>VLOOKUP(IF(W174="无",V174,V174&amp;"("&amp;W174&amp;")"),D:K,8,0)*X174</f>
        <v>0</v>
      </c>
    </row>
    <row r="175" spans="1:26">
      <c r="A175" s="16">
        <f t="shared" si="98"/>
        <v>174</v>
      </c>
      <c r="B175" s="6" t="s">
        <v>30</v>
      </c>
      <c r="C175" s="9" t="s">
        <v>305</v>
      </c>
      <c r="D175" s="9" t="s">
        <v>319</v>
      </c>
      <c r="E175" s="6">
        <v>1</v>
      </c>
      <c r="F175" s="6">
        <v>0</v>
      </c>
      <c r="G175" s="6">
        <v>0</v>
      </c>
      <c r="H175" s="25">
        <f t="shared" si="87"/>
        <v>0</v>
      </c>
      <c r="I175" s="25">
        <f t="shared" si="90"/>
        <v>0</v>
      </c>
      <c r="J175" s="25">
        <f t="shared" si="88"/>
        <v>0</v>
      </c>
      <c r="K175" s="25">
        <f t="shared" si="89"/>
        <v>0</v>
      </c>
      <c r="L175" s="6" t="s">
        <v>35</v>
      </c>
      <c r="M175" s="6" t="s">
        <v>35</v>
      </c>
      <c r="N175" s="6">
        <v>0</v>
      </c>
      <c r="O175" s="6">
        <f>VLOOKUP(IF(M175="无",L175,L175&amp;"("&amp;M175&amp;")"),D:J,7,0)*N175</f>
        <v>0</v>
      </c>
      <c r="P175" s="6">
        <f>VLOOKUP(IF(M175="无",L175,L175&amp;"("&amp;M175&amp;")"),D:K,8,0)*N175</f>
        <v>0</v>
      </c>
      <c r="Q175" s="6" t="s">
        <v>35</v>
      </c>
      <c r="R175" s="6" t="s">
        <v>35</v>
      </c>
      <c r="S175" s="6">
        <v>0</v>
      </c>
      <c r="T175" s="6">
        <f>VLOOKUP(IF(R175="无",Q175,Q175&amp;"("&amp;R175&amp;")"),D:J,7,0)*S175</f>
        <v>0</v>
      </c>
      <c r="U175" s="6">
        <f>VLOOKUP(IF(R175="无",Q175,Q175&amp;"("&amp;R175&amp;")"),D:K,8,0)*S175</f>
        <v>0</v>
      </c>
      <c r="V175" s="6" t="s">
        <v>35</v>
      </c>
      <c r="W175" s="6" t="s">
        <v>35</v>
      </c>
      <c r="X175" s="6">
        <v>0</v>
      </c>
      <c r="Y175" s="6">
        <f>VLOOKUP(IF(W175="无",V175,V175&amp;"("&amp;W175&amp;")"),D:J,7,0)*X175</f>
        <v>0</v>
      </c>
      <c r="Z175" s="6">
        <f>VLOOKUP(IF(W175="无",V175,V175&amp;"("&amp;W175&amp;")"),D:K,8,0)*X175</f>
        <v>0</v>
      </c>
    </row>
    <row r="176" spans="1:26">
      <c r="A176" s="16">
        <f t="shared" si="98"/>
        <v>175</v>
      </c>
      <c r="B176" s="6" t="s">
        <v>30</v>
      </c>
      <c r="C176" s="9" t="s">
        <v>305</v>
      </c>
      <c r="D176" s="9" t="s">
        <v>320</v>
      </c>
      <c r="E176" s="6">
        <v>1</v>
      </c>
      <c r="F176" s="6">
        <v>0</v>
      </c>
      <c r="G176" s="6">
        <v>0</v>
      </c>
      <c r="H176" s="25">
        <f t="shared" si="87"/>
        <v>0</v>
      </c>
      <c r="I176" s="25">
        <f t="shared" si="90"/>
        <v>0</v>
      </c>
      <c r="J176" s="25">
        <f t="shared" si="88"/>
        <v>0</v>
      </c>
      <c r="K176" s="25">
        <f t="shared" si="89"/>
        <v>0</v>
      </c>
      <c r="L176" s="6" t="s">
        <v>35</v>
      </c>
      <c r="M176" s="6" t="s">
        <v>35</v>
      </c>
      <c r="N176" s="6">
        <v>0</v>
      </c>
      <c r="O176" s="6">
        <f>VLOOKUP(IF(M176="无",L176,L176&amp;"("&amp;M176&amp;")"),D:J,7,0)*N176</f>
        <v>0</v>
      </c>
      <c r="P176" s="6">
        <f>VLOOKUP(IF(M176="无",L176,L176&amp;"("&amp;M176&amp;")"),D:K,8,0)*N176</f>
        <v>0</v>
      </c>
      <c r="Q176" s="6" t="s">
        <v>35</v>
      </c>
      <c r="R176" s="6" t="s">
        <v>35</v>
      </c>
      <c r="S176" s="6">
        <v>0</v>
      </c>
      <c r="T176" s="6">
        <f>VLOOKUP(IF(R176="无",Q176,Q176&amp;"("&amp;R176&amp;")"),D:J,7,0)*S176</f>
        <v>0</v>
      </c>
      <c r="U176" s="6">
        <f>VLOOKUP(IF(R176="无",Q176,Q176&amp;"("&amp;R176&amp;")"),D:K,8,0)*S176</f>
        <v>0</v>
      </c>
      <c r="V176" s="6" t="s">
        <v>35</v>
      </c>
      <c r="W176" s="6" t="s">
        <v>35</v>
      </c>
      <c r="X176" s="6">
        <v>0</v>
      </c>
      <c r="Y176" s="6">
        <f>VLOOKUP(IF(W176="无",V176,V176&amp;"("&amp;W176&amp;")"),D:J,7,0)*X176</f>
        <v>0</v>
      </c>
      <c r="Z176" s="6">
        <f>VLOOKUP(IF(W176="无",V176,V176&amp;"("&amp;W176&amp;")"),D:K,8,0)*X176</f>
        <v>0</v>
      </c>
    </row>
    <row r="177" spans="1:26">
      <c r="A177" s="16">
        <f t="shared" si="98"/>
        <v>176</v>
      </c>
      <c r="B177" s="6" t="s">
        <v>30</v>
      </c>
      <c r="C177" s="9" t="s">
        <v>305</v>
      </c>
      <c r="D177" s="9" t="s">
        <v>321</v>
      </c>
      <c r="E177" s="6">
        <v>1</v>
      </c>
      <c r="F177" s="6">
        <v>0</v>
      </c>
      <c r="G177" s="6">
        <v>0</v>
      </c>
      <c r="H177" s="25">
        <f t="shared" si="87"/>
        <v>0</v>
      </c>
      <c r="I177" s="25">
        <f t="shared" si="90"/>
        <v>0</v>
      </c>
      <c r="J177" s="25">
        <f t="shared" si="88"/>
        <v>0</v>
      </c>
      <c r="K177" s="25">
        <f t="shared" si="89"/>
        <v>0</v>
      </c>
      <c r="L177" s="6" t="s">
        <v>35</v>
      </c>
      <c r="M177" s="6" t="s">
        <v>35</v>
      </c>
      <c r="N177" s="6">
        <v>0</v>
      </c>
      <c r="O177" s="6">
        <f>VLOOKUP(IF(M177="无",L177,L177&amp;"("&amp;M177&amp;")"),D:J,7,0)*N177</f>
        <v>0</v>
      </c>
      <c r="P177" s="6">
        <f>VLOOKUP(IF(M177="无",L177,L177&amp;"("&amp;M177&amp;")"),D:K,8,0)*N177</f>
        <v>0</v>
      </c>
      <c r="Q177" s="6" t="s">
        <v>35</v>
      </c>
      <c r="R177" s="6" t="s">
        <v>35</v>
      </c>
      <c r="S177" s="6">
        <v>0</v>
      </c>
      <c r="T177" s="6">
        <f>VLOOKUP(IF(R177="无",Q177,Q177&amp;"("&amp;R177&amp;")"),D:J,7,0)*S177</f>
        <v>0</v>
      </c>
      <c r="U177" s="6">
        <f>VLOOKUP(IF(R177="无",Q177,Q177&amp;"("&amp;R177&amp;")"),D:K,8,0)*S177</f>
        <v>0</v>
      </c>
      <c r="V177" s="6" t="s">
        <v>35</v>
      </c>
      <c r="W177" s="6" t="s">
        <v>35</v>
      </c>
      <c r="X177" s="6">
        <v>0</v>
      </c>
      <c r="Y177" s="6">
        <f>VLOOKUP(IF(W177="无",V177,V177&amp;"("&amp;W177&amp;")"),D:J,7,0)*X177</f>
        <v>0</v>
      </c>
      <c r="Z177" s="6">
        <f>VLOOKUP(IF(W177="无",V177,V177&amp;"("&amp;W177&amp;")"),D:K,8,0)*X177</f>
        <v>0</v>
      </c>
    </row>
    <row r="178" spans="1:26">
      <c r="A178" s="16">
        <f t="shared" si="98"/>
        <v>177</v>
      </c>
      <c r="B178" s="6" t="s">
        <v>30</v>
      </c>
      <c r="C178" s="9" t="s">
        <v>305</v>
      </c>
      <c r="D178" s="9" t="s">
        <v>322</v>
      </c>
      <c r="E178" s="6">
        <v>1</v>
      </c>
      <c r="F178" s="6">
        <v>0</v>
      </c>
      <c r="G178" s="6">
        <v>0</v>
      </c>
      <c r="H178" s="25">
        <f t="shared" si="87"/>
        <v>0</v>
      </c>
      <c r="I178" s="25">
        <f t="shared" si="90"/>
        <v>0</v>
      </c>
      <c r="J178" s="25">
        <f t="shared" si="88"/>
        <v>0</v>
      </c>
      <c r="K178" s="25">
        <f t="shared" si="89"/>
        <v>0</v>
      </c>
      <c r="L178" s="6" t="s">
        <v>35</v>
      </c>
      <c r="M178" s="6" t="s">
        <v>35</v>
      </c>
      <c r="N178" s="6">
        <v>0</v>
      </c>
      <c r="O178" s="6">
        <f>VLOOKUP(IF(M178="无",L178,L178&amp;"("&amp;M178&amp;")"),D:J,7,0)*N178</f>
        <v>0</v>
      </c>
      <c r="P178" s="6">
        <f>VLOOKUP(IF(M178="无",L178,L178&amp;"("&amp;M178&amp;")"),D:K,8,0)*N178</f>
        <v>0</v>
      </c>
      <c r="Q178" s="6" t="s">
        <v>35</v>
      </c>
      <c r="R178" s="6" t="s">
        <v>35</v>
      </c>
      <c r="S178" s="6">
        <v>0</v>
      </c>
      <c r="T178" s="6">
        <f>VLOOKUP(IF(R178="无",Q178,Q178&amp;"("&amp;R178&amp;")"),D:J,7,0)*S178</f>
        <v>0</v>
      </c>
      <c r="U178" s="6">
        <f>VLOOKUP(IF(R178="无",Q178,Q178&amp;"("&amp;R178&amp;")"),D:K,8,0)*S178</f>
        <v>0</v>
      </c>
      <c r="V178" s="6" t="s">
        <v>35</v>
      </c>
      <c r="W178" s="6" t="s">
        <v>35</v>
      </c>
      <c r="X178" s="6">
        <v>0</v>
      </c>
      <c r="Y178" s="6">
        <f>VLOOKUP(IF(W178="无",V178,V178&amp;"("&amp;W178&amp;")"),D:J,7,0)*X178</f>
        <v>0</v>
      </c>
      <c r="Z178" s="6">
        <f>VLOOKUP(IF(W178="无",V178,V178&amp;"("&amp;W178&amp;")"),D:K,8,0)*X178</f>
        <v>0</v>
      </c>
    </row>
    <row r="179" spans="1:26">
      <c r="A179" s="16">
        <f t="shared" si="98"/>
        <v>178</v>
      </c>
      <c r="B179" s="6" t="s">
        <v>30</v>
      </c>
      <c r="C179" s="9" t="s">
        <v>305</v>
      </c>
      <c r="D179" s="9" t="s">
        <v>323</v>
      </c>
      <c r="E179" s="6">
        <v>1</v>
      </c>
      <c r="F179" s="6">
        <v>0</v>
      </c>
      <c r="G179" s="6">
        <v>0</v>
      </c>
      <c r="H179" s="25">
        <f t="shared" si="87"/>
        <v>0</v>
      </c>
      <c r="I179" s="25">
        <f t="shared" si="90"/>
        <v>0</v>
      </c>
      <c r="J179" s="25">
        <f t="shared" si="88"/>
        <v>0</v>
      </c>
      <c r="K179" s="25">
        <f t="shared" si="89"/>
        <v>0</v>
      </c>
      <c r="L179" s="6" t="s">
        <v>35</v>
      </c>
      <c r="M179" s="6" t="s">
        <v>35</v>
      </c>
      <c r="N179" s="6">
        <v>0</v>
      </c>
      <c r="O179" s="6">
        <f>VLOOKUP(IF(M179="无",L179,L179&amp;"("&amp;M179&amp;")"),D:J,7,0)*N179</f>
        <v>0</v>
      </c>
      <c r="P179" s="6">
        <f>VLOOKUP(IF(M179="无",L179,L179&amp;"("&amp;M179&amp;")"),D:K,8,0)*N179</f>
        <v>0</v>
      </c>
      <c r="Q179" s="6" t="s">
        <v>35</v>
      </c>
      <c r="R179" s="6" t="s">
        <v>35</v>
      </c>
      <c r="S179" s="6">
        <v>0</v>
      </c>
      <c r="T179" s="6">
        <f>VLOOKUP(IF(R179="无",Q179,Q179&amp;"("&amp;R179&amp;")"),D:J,7,0)*S179</f>
        <v>0</v>
      </c>
      <c r="U179" s="6">
        <f>VLOOKUP(IF(R179="无",Q179,Q179&amp;"("&amp;R179&amp;")"),D:K,8,0)*S179</f>
        <v>0</v>
      </c>
      <c r="V179" s="6" t="s">
        <v>35</v>
      </c>
      <c r="W179" s="6" t="s">
        <v>35</v>
      </c>
      <c r="X179" s="6">
        <v>0</v>
      </c>
      <c r="Y179" s="6">
        <f>VLOOKUP(IF(W179="无",V179,V179&amp;"("&amp;W179&amp;")"),D:J,7,0)*X179</f>
        <v>0</v>
      </c>
      <c r="Z179" s="6">
        <f>VLOOKUP(IF(W179="无",V179,V179&amp;"("&amp;W179&amp;")"),D:K,8,0)*X179</f>
        <v>0</v>
      </c>
    </row>
    <row r="180" spans="1:26">
      <c r="A180" s="16">
        <f t="shared" si="98"/>
        <v>179</v>
      </c>
      <c r="B180" s="6" t="s">
        <v>30</v>
      </c>
      <c r="C180" s="9" t="s">
        <v>305</v>
      </c>
      <c r="D180" s="9" t="s">
        <v>324</v>
      </c>
      <c r="E180" s="6">
        <v>1</v>
      </c>
      <c r="F180" s="6">
        <v>0</v>
      </c>
      <c r="G180" s="6">
        <v>0</v>
      </c>
      <c r="H180" s="25">
        <f t="shared" si="87"/>
        <v>0</v>
      </c>
      <c r="I180" s="25">
        <f t="shared" si="90"/>
        <v>0</v>
      </c>
      <c r="J180" s="25">
        <f t="shared" si="88"/>
        <v>0</v>
      </c>
      <c r="K180" s="25">
        <f t="shared" si="89"/>
        <v>0</v>
      </c>
      <c r="L180" s="6" t="s">
        <v>35</v>
      </c>
      <c r="M180" s="6" t="s">
        <v>35</v>
      </c>
      <c r="N180" s="6">
        <v>0</v>
      </c>
      <c r="O180" s="6">
        <f>VLOOKUP(IF(M180="无",L180,L180&amp;"("&amp;M180&amp;")"),D:J,7,0)*N180</f>
        <v>0</v>
      </c>
      <c r="P180" s="6">
        <f>VLOOKUP(IF(M180="无",L180,L180&amp;"("&amp;M180&amp;")"),D:K,8,0)*N180</f>
        <v>0</v>
      </c>
      <c r="Q180" s="6" t="s">
        <v>35</v>
      </c>
      <c r="R180" s="6" t="s">
        <v>35</v>
      </c>
      <c r="S180" s="6">
        <v>0</v>
      </c>
      <c r="T180" s="6">
        <f>VLOOKUP(IF(R180="无",Q180,Q180&amp;"("&amp;R180&amp;")"),D:J,7,0)*S180</f>
        <v>0</v>
      </c>
      <c r="U180" s="6">
        <f>VLOOKUP(IF(R180="无",Q180,Q180&amp;"("&amp;R180&amp;")"),D:K,8,0)*S180</f>
        <v>0</v>
      </c>
      <c r="V180" s="6" t="s">
        <v>35</v>
      </c>
      <c r="W180" s="6" t="s">
        <v>35</v>
      </c>
      <c r="X180" s="6">
        <v>0</v>
      </c>
      <c r="Y180" s="6">
        <f>VLOOKUP(IF(W180="无",V180,V180&amp;"("&amp;W180&amp;")"),D:J,7,0)*X180</f>
        <v>0</v>
      </c>
      <c r="Z180" s="6">
        <f>VLOOKUP(IF(W180="无",V180,V180&amp;"("&amp;W180&amp;")"),D:K,8,0)*X180</f>
        <v>0</v>
      </c>
    </row>
    <row r="181" spans="1:26">
      <c r="A181" s="16">
        <f t="shared" si="98"/>
        <v>180</v>
      </c>
      <c r="B181" s="6" t="s">
        <v>30</v>
      </c>
      <c r="C181" s="9" t="s">
        <v>305</v>
      </c>
      <c r="D181" s="9" t="s">
        <v>325</v>
      </c>
      <c r="E181" s="6">
        <v>1</v>
      </c>
      <c r="F181" s="6">
        <v>0</v>
      </c>
      <c r="G181" s="6">
        <v>0</v>
      </c>
      <c r="H181" s="25">
        <f t="shared" si="87"/>
        <v>0</v>
      </c>
      <c r="I181" s="25">
        <f t="shared" si="90"/>
        <v>0</v>
      </c>
      <c r="J181" s="25">
        <f t="shared" si="88"/>
        <v>0</v>
      </c>
      <c r="K181" s="25">
        <f t="shared" si="89"/>
        <v>0</v>
      </c>
      <c r="L181" s="6" t="s">
        <v>35</v>
      </c>
      <c r="M181" s="6" t="s">
        <v>35</v>
      </c>
      <c r="N181" s="6">
        <v>0</v>
      </c>
      <c r="O181" s="6">
        <f>VLOOKUP(IF(M181="无",L181,L181&amp;"("&amp;M181&amp;")"),D:J,7,0)*N181</f>
        <v>0</v>
      </c>
      <c r="P181" s="6">
        <f>VLOOKUP(IF(M181="无",L181,L181&amp;"("&amp;M181&amp;")"),D:K,8,0)*N181</f>
        <v>0</v>
      </c>
      <c r="Q181" s="6" t="s">
        <v>35</v>
      </c>
      <c r="R181" s="6" t="s">
        <v>35</v>
      </c>
      <c r="S181" s="6">
        <v>0</v>
      </c>
      <c r="T181" s="6">
        <f>VLOOKUP(IF(R181="无",Q181,Q181&amp;"("&amp;R181&amp;")"),D:J,7,0)*S181</f>
        <v>0</v>
      </c>
      <c r="U181" s="6">
        <f>VLOOKUP(IF(R181="无",Q181,Q181&amp;"("&amp;R181&amp;")"),D:K,8,0)*S181</f>
        <v>0</v>
      </c>
      <c r="V181" s="6" t="s">
        <v>35</v>
      </c>
      <c r="W181" s="6" t="s">
        <v>35</v>
      </c>
      <c r="X181" s="6">
        <v>0</v>
      </c>
      <c r="Y181" s="6">
        <f>VLOOKUP(IF(W181="无",V181,V181&amp;"("&amp;W181&amp;")"),D:J,7,0)*X181</f>
        <v>0</v>
      </c>
      <c r="Z181" s="6">
        <f>VLOOKUP(IF(W181="无",V181,V181&amp;"("&amp;W181&amp;")"),D:K,8,0)*X181</f>
        <v>0</v>
      </c>
    </row>
    <row r="182" spans="1:26">
      <c r="A182" s="16">
        <f t="shared" ref="A182:A191" si="99">ROW()-1</f>
        <v>181</v>
      </c>
      <c r="B182" s="6" t="s">
        <v>96</v>
      </c>
      <c r="C182" s="9" t="s">
        <v>305</v>
      </c>
      <c r="D182" s="9" t="s">
        <v>326</v>
      </c>
      <c r="E182" s="6">
        <v>1</v>
      </c>
      <c r="F182" s="6">
        <v>0</v>
      </c>
      <c r="G182" s="6">
        <v>0</v>
      </c>
      <c r="H182" s="25">
        <f t="shared" si="87"/>
        <v>0</v>
      </c>
      <c r="I182" s="25">
        <f t="shared" si="90"/>
        <v>0</v>
      </c>
      <c r="J182" s="25">
        <f t="shared" si="88"/>
        <v>0</v>
      </c>
      <c r="K182" s="25">
        <f t="shared" si="89"/>
        <v>0</v>
      </c>
      <c r="L182" s="6" t="s">
        <v>35</v>
      </c>
      <c r="M182" s="6" t="s">
        <v>35</v>
      </c>
      <c r="N182" s="6">
        <v>0</v>
      </c>
      <c r="O182" s="6">
        <f>VLOOKUP(IF(M182="无",L182,L182&amp;"("&amp;M182&amp;")"),D:J,7,0)*N182</f>
        <v>0</v>
      </c>
      <c r="P182" s="6">
        <f>VLOOKUP(IF(M182="无",L182,L182&amp;"("&amp;M182&amp;")"),D:K,8,0)*N182</f>
        <v>0</v>
      </c>
      <c r="Q182" s="6" t="s">
        <v>35</v>
      </c>
      <c r="R182" s="6" t="s">
        <v>35</v>
      </c>
      <c r="S182" s="6">
        <v>0</v>
      </c>
      <c r="T182" s="6">
        <f>VLOOKUP(IF(R182="无",Q182,Q182&amp;"("&amp;R182&amp;")"),D:J,7,0)*S182</f>
        <v>0</v>
      </c>
      <c r="U182" s="6">
        <f>VLOOKUP(IF(R182="无",Q182,Q182&amp;"("&amp;R182&amp;")"),D:K,8,0)*S182</f>
        <v>0</v>
      </c>
      <c r="V182" s="6" t="s">
        <v>35</v>
      </c>
      <c r="W182" s="6" t="s">
        <v>35</v>
      </c>
      <c r="X182" s="6">
        <v>0</v>
      </c>
      <c r="Y182" s="6">
        <f>VLOOKUP(IF(W182="无",V182,V182&amp;"("&amp;W182&amp;")"),D:J,7,0)*X182</f>
        <v>0</v>
      </c>
      <c r="Z182" s="6">
        <f>VLOOKUP(IF(W182="无",V182,V182&amp;"("&amp;W182&amp;")"),D:K,8,0)*X182</f>
        <v>0</v>
      </c>
    </row>
    <row r="183" spans="1:26">
      <c r="A183" s="16">
        <f t="shared" si="99"/>
        <v>182</v>
      </c>
      <c r="B183" s="6" t="s">
        <v>30</v>
      </c>
      <c r="C183" s="9" t="s">
        <v>305</v>
      </c>
      <c r="D183" s="9" t="s">
        <v>327</v>
      </c>
      <c r="E183" s="6">
        <v>1</v>
      </c>
      <c r="F183" s="6">
        <v>0</v>
      </c>
      <c r="G183" s="6">
        <v>0</v>
      </c>
      <c r="H183" s="25">
        <f t="shared" si="87"/>
        <v>0</v>
      </c>
      <c r="I183" s="25">
        <f t="shared" si="90"/>
        <v>0</v>
      </c>
      <c r="J183" s="25">
        <f t="shared" si="88"/>
        <v>0</v>
      </c>
      <c r="K183" s="25">
        <f t="shared" si="89"/>
        <v>0</v>
      </c>
      <c r="L183" s="6" t="s">
        <v>35</v>
      </c>
      <c r="M183" s="6" t="s">
        <v>35</v>
      </c>
      <c r="N183" s="6">
        <v>0</v>
      </c>
      <c r="O183" s="6">
        <f>VLOOKUP(IF(M183="无",L183,L183&amp;"("&amp;M183&amp;")"),D:J,7,0)*N183</f>
        <v>0</v>
      </c>
      <c r="P183" s="6">
        <f>VLOOKUP(IF(M183="无",L183,L183&amp;"("&amp;M183&amp;")"),D:K,8,0)*N183</f>
        <v>0</v>
      </c>
      <c r="Q183" s="6" t="s">
        <v>35</v>
      </c>
      <c r="R183" s="6" t="s">
        <v>35</v>
      </c>
      <c r="S183" s="6">
        <v>0</v>
      </c>
      <c r="T183" s="6">
        <f>VLOOKUP(IF(R183="无",Q183,Q183&amp;"("&amp;R183&amp;")"),D:J,7,0)*S183</f>
        <v>0</v>
      </c>
      <c r="U183" s="6">
        <f>VLOOKUP(IF(R183="无",Q183,Q183&amp;"("&amp;R183&amp;")"),D:K,8,0)*S183</f>
        <v>0</v>
      </c>
      <c r="V183" s="6" t="s">
        <v>35</v>
      </c>
      <c r="W183" s="6" t="s">
        <v>35</v>
      </c>
      <c r="X183" s="6">
        <v>0</v>
      </c>
      <c r="Y183" s="6">
        <f>VLOOKUP(IF(W183="无",V183,V183&amp;"("&amp;W183&amp;")"),D:J,7,0)*X183</f>
        <v>0</v>
      </c>
      <c r="Z183" s="6">
        <f>VLOOKUP(IF(W183="无",V183,V183&amp;"("&amp;W183&amp;")"),D:K,8,0)*X183</f>
        <v>0</v>
      </c>
    </row>
    <row r="184" spans="1:26">
      <c r="A184" s="16">
        <f t="shared" si="99"/>
        <v>183</v>
      </c>
      <c r="B184" s="6" t="s">
        <v>30</v>
      </c>
      <c r="C184" s="9" t="s">
        <v>305</v>
      </c>
      <c r="D184" s="9" t="s">
        <v>328</v>
      </c>
      <c r="E184" s="6">
        <v>1</v>
      </c>
      <c r="F184" s="6">
        <v>0</v>
      </c>
      <c r="G184" s="6">
        <v>0</v>
      </c>
      <c r="H184" s="25">
        <f t="shared" si="87"/>
        <v>0</v>
      </c>
      <c r="I184" s="25">
        <f t="shared" si="90"/>
        <v>0</v>
      </c>
      <c r="J184" s="25">
        <f t="shared" si="88"/>
        <v>0</v>
      </c>
      <c r="K184" s="25">
        <f t="shared" si="89"/>
        <v>0</v>
      </c>
      <c r="L184" s="6" t="s">
        <v>35</v>
      </c>
      <c r="M184" s="6" t="s">
        <v>35</v>
      </c>
      <c r="N184" s="6">
        <v>0</v>
      </c>
      <c r="O184" s="6">
        <f>VLOOKUP(IF(M184="无",L184,L184&amp;"("&amp;M184&amp;")"),D:J,7,0)*N184</f>
        <v>0</v>
      </c>
      <c r="P184" s="6">
        <f>VLOOKUP(IF(M184="无",L184,L184&amp;"("&amp;M184&amp;")"),D:K,8,0)*N184</f>
        <v>0</v>
      </c>
      <c r="Q184" s="6" t="s">
        <v>35</v>
      </c>
      <c r="R184" s="6" t="s">
        <v>35</v>
      </c>
      <c r="S184" s="6">
        <v>0</v>
      </c>
      <c r="T184" s="6">
        <f>VLOOKUP(IF(R184="无",Q184,Q184&amp;"("&amp;R184&amp;")"),D:J,7,0)*S184</f>
        <v>0</v>
      </c>
      <c r="U184" s="6">
        <f>VLOOKUP(IF(R184="无",Q184,Q184&amp;"("&amp;R184&amp;")"),D:K,8,0)*S184</f>
        <v>0</v>
      </c>
      <c r="V184" s="6" t="s">
        <v>35</v>
      </c>
      <c r="W184" s="6" t="s">
        <v>35</v>
      </c>
      <c r="X184" s="6">
        <v>0</v>
      </c>
      <c r="Y184" s="6">
        <f>VLOOKUP(IF(W184="无",V184,V184&amp;"("&amp;W184&amp;")"),D:J,7,0)*X184</f>
        <v>0</v>
      </c>
      <c r="Z184" s="6">
        <f>VLOOKUP(IF(W184="无",V184,V184&amp;"("&amp;W184&amp;")"),D:K,8,0)*X184</f>
        <v>0</v>
      </c>
    </row>
    <row r="185" spans="1:26">
      <c r="A185" s="16">
        <f t="shared" si="99"/>
        <v>184</v>
      </c>
      <c r="B185" s="6" t="s">
        <v>30</v>
      </c>
      <c r="C185" s="9" t="s">
        <v>305</v>
      </c>
      <c r="D185" s="9" t="s">
        <v>329</v>
      </c>
      <c r="E185" s="6">
        <v>1</v>
      </c>
      <c r="F185" s="6">
        <v>0</v>
      </c>
      <c r="G185" s="6">
        <v>0</v>
      </c>
      <c r="H185" s="25">
        <f t="shared" si="87"/>
        <v>0</v>
      </c>
      <c r="I185" s="25">
        <f t="shared" si="90"/>
        <v>0</v>
      </c>
      <c r="J185" s="25">
        <f t="shared" si="88"/>
        <v>0</v>
      </c>
      <c r="K185" s="25">
        <f t="shared" si="89"/>
        <v>0</v>
      </c>
      <c r="L185" s="6" t="s">
        <v>35</v>
      </c>
      <c r="M185" s="6" t="s">
        <v>35</v>
      </c>
      <c r="N185" s="6">
        <v>0</v>
      </c>
      <c r="O185" s="6">
        <f>VLOOKUP(IF(M185="无",L185,L185&amp;"("&amp;M185&amp;")"),D:J,7,0)*N185</f>
        <v>0</v>
      </c>
      <c r="P185" s="6">
        <f>VLOOKUP(IF(M185="无",L185,L185&amp;"("&amp;M185&amp;")"),D:K,8,0)*N185</f>
        <v>0</v>
      </c>
      <c r="Q185" s="6" t="s">
        <v>35</v>
      </c>
      <c r="R185" s="6" t="s">
        <v>35</v>
      </c>
      <c r="S185" s="6">
        <v>0</v>
      </c>
      <c r="T185" s="6">
        <f>VLOOKUP(IF(R185="无",Q185,Q185&amp;"("&amp;R185&amp;")"),D:J,7,0)*S185</f>
        <v>0</v>
      </c>
      <c r="U185" s="6">
        <f>VLOOKUP(IF(R185="无",Q185,Q185&amp;"("&amp;R185&amp;")"),D:K,8,0)*S185</f>
        <v>0</v>
      </c>
      <c r="V185" s="6" t="s">
        <v>35</v>
      </c>
      <c r="W185" s="6" t="s">
        <v>35</v>
      </c>
      <c r="X185" s="6">
        <v>0</v>
      </c>
      <c r="Y185" s="6">
        <f>VLOOKUP(IF(W185="无",V185,V185&amp;"("&amp;W185&amp;")"),D:J,7,0)*X185</f>
        <v>0</v>
      </c>
      <c r="Z185" s="6">
        <f>VLOOKUP(IF(W185="无",V185,V185&amp;"("&amp;W185&amp;")"),D:K,8,0)*X185</f>
        <v>0</v>
      </c>
    </row>
    <row r="186" spans="1:26">
      <c r="A186" s="16">
        <f t="shared" si="99"/>
        <v>185</v>
      </c>
      <c r="B186" s="6" t="s">
        <v>30</v>
      </c>
      <c r="C186" s="9" t="s">
        <v>305</v>
      </c>
      <c r="D186" s="9" t="s">
        <v>330</v>
      </c>
      <c r="E186" s="6">
        <v>1</v>
      </c>
      <c r="F186" s="6">
        <v>0</v>
      </c>
      <c r="G186" s="6">
        <v>0</v>
      </c>
      <c r="H186" s="25">
        <f t="shared" si="87"/>
        <v>0</v>
      </c>
      <c r="I186" s="25">
        <f t="shared" si="90"/>
        <v>0</v>
      </c>
      <c r="J186" s="25">
        <f t="shared" si="88"/>
        <v>0</v>
      </c>
      <c r="K186" s="25">
        <f t="shared" si="89"/>
        <v>0</v>
      </c>
      <c r="L186" s="6" t="s">
        <v>35</v>
      </c>
      <c r="M186" s="6" t="s">
        <v>35</v>
      </c>
      <c r="N186" s="6">
        <v>0</v>
      </c>
      <c r="O186" s="6">
        <f>VLOOKUP(IF(M186="无",L186,L186&amp;"("&amp;M186&amp;")"),D:J,7,0)*N186</f>
        <v>0</v>
      </c>
      <c r="P186" s="6">
        <f>VLOOKUP(IF(M186="无",L186,L186&amp;"("&amp;M186&amp;")"),D:K,8,0)*N186</f>
        <v>0</v>
      </c>
      <c r="Q186" s="6" t="s">
        <v>35</v>
      </c>
      <c r="R186" s="6" t="s">
        <v>35</v>
      </c>
      <c r="S186" s="6">
        <v>0</v>
      </c>
      <c r="T186" s="6">
        <f>VLOOKUP(IF(R186="无",Q186,Q186&amp;"("&amp;R186&amp;")"),D:J,7,0)*S186</f>
        <v>0</v>
      </c>
      <c r="U186" s="6">
        <f>VLOOKUP(IF(R186="无",Q186,Q186&amp;"("&amp;R186&amp;")"),D:K,8,0)*S186</f>
        <v>0</v>
      </c>
      <c r="V186" s="6" t="s">
        <v>35</v>
      </c>
      <c r="W186" s="6" t="s">
        <v>35</v>
      </c>
      <c r="X186" s="6">
        <v>0</v>
      </c>
      <c r="Y186" s="6">
        <f>VLOOKUP(IF(W186="无",V186,V186&amp;"("&amp;W186&amp;")"),D:J,7,0)*X186</f>
        <v>0</v>
      </c>
      <c r="Z186" s="6">
        <f>VLOOKUP(IF(W186="无",V186,V186&amp;"("&amp;W186&amp;")"),D:K,8,0)*X186</f>
        <v>0</v>
      </c>
    </row>
    <row r="187" spans="1:26">
      <c r="A187" s="16">
        <f t="shared" si="99"/>
        <v>186</v>
      </c>
      <c r="B187" s="6" t="s">
        <v>30</v>
      </c>
      <c r="C187" s="9" t="s">
        <v>305</v>
      </c>
      <c r="D187" s="9" t="s">
        <v>331</v>
      </c>
      <c r="E187" s="6">
        <v>1</v>
      </c>
      <c r="F187" s="6">
        <v>0</v>
      </c>
      <c r="G187" s="6">
        <v>0</v>
      </c>
      <c r="H187" s="25">
        <f t="shared" si="87"/>
        <v>0</v>
      </c>
      <c r="I187" s="25">
        <f t="shared" si="90"/>
        <v>0</v>
      </c>
      <c r="J187" s="25">
        <f t="shared" si="88"/>
        <v>0</v>
      </c>
      <c r="K187" s="25">
        <f t="shared" si="89"/>
        <v>0</v>
      </c>
      <c r="L187" s="6" t="s">
        <v>35</v>
      </c>
      <c r="M187" s="6" t="s">
        <v>35</v>
      </c>
      <c r="N187" s="6">
        <v>0</v>
      </c>
      <c r="O187" s="6">
        <f>VLOOKUP(IF(M187="无",L187,L187&amp;"("&amp;M187&amp;")"),D:J,7,0)*N187</f>
        <v>0</v>
      </c>
      <c r="P187" s="6">
        <f>VLOOKUP(IF(M187="无",L187,L187&amp;"("&amp;M187&amp;")"),D:K,8,0)*N187</f>
        <v>0</v>
      </c>
      <c r="Q187" s="6" t="s">
        <v>35</v>
      </c>
      <c r="R187" s="6" t="s">
        <v>35</v>
      </c>
      <c r="S187" s="6">
        <v>0</v>
      </c>
      <c r="T187" s="6">
        <f>VLOOKUP(IF(R187="无",Q187,Q187&amp;"("&amp;R187&amp;")"),D:J,7,0)*S187</f>
        <v>0</v>
      </c>
      <c r="U187" s="6">
        <f>VLOOKUP(IF(R187="无",Q187,Q187&amp;"("&amp;R187&amp;")"),D:K,8,0)*S187</f>
        <v>0</v>
      </c>
      <c r="V187" s="6" t="s">
        <v>35</v>
      </c>
      <c r="W187" s="6" t="s">
        <v>35</v>
      </c>
      <c r="X187" s="6">
        <v>0</v>
      </c>
      <c r="Y187" s="6">
        <f>VLOOKUP(IF(W187="无",V187,V187&amp;"("&amp;W187&amp;")"),D:J,7,0)*X187</f>
        <v>0</v>
      </c>
      <c r="Z187" s="6">
        <f>VLOOKUP(IF(W187="无",V187,V187&amp;"("&amp;W187&amp;")"),D:K,8,0)*X187</f>
        <v>0</v>
      </c>
    </row>
    <row r="188" spans="1:26">
      <c r="A188" s="16">
        <f t="shared" si="99"/>
        <v>187</v>
      </c>
      <c r="B188" s="6" t="s">
        <v>30</v>
      </c>
      <c r="C188" s="9" t="s">
        <v>305</v>
      </c>
      <c r="D188" s="9" t="s">
        <v>332</v>
      </c>
      <c r="E188" s="6">
        <v>1</v>
      </c>
      <c r="F188" s="6">
        <v>0</v>
      </c>
      <c r="G188" s="6">
        <v>0</v>
      </c>
      <c r="H188" s="25">
        <f t="shared" si="87"/>
        <v>0</v>
      </c>
      <c r="I188" s="25">
        <f t="shared" si="90"/>
        <v>0</v>
      </c>
      <c r="J188" s="25">
        <f t="shared" si="88"/>
        <v>0</v>
      </c>
      <c r="K188" s="25">
        <f t="shared" si="89"/>
        <v>0</v>
      </c>
      <c r="L188" s="6" t="s">
        <v>35</v>
      </c>
      <c r="M188" s="6" t="s">
        <v>35</v>
      </c>
      <c r="N188" s="6">
        <v>0</v>
      </c>
      <c r="O188" s="6">
        <f>VLOOKUP(IF(M188="无",L188,L188&amp;"("&amp;M188&amp;")"),D:J,7,0)*N188</f>
        <v>0</v>
      </c>
      <c r="P188" s="6">
        <f>VLOOKUP(IF(M188="无",L188,L188&amp;"("&amp;M188&amp;")"),D:K,8,0)*N188</f>
        <v>0</v>
      </c>
      <c r="Q188" s="6" t="s">
        <v>35</v>
      </c>
      <c r="R188" s="6" t="s">
        <v>35</v>
      </c>
      <c r="S188" s="6">
        <v>0</v>
      </c>
      <c r="T188" s="6">
        <f>VLOOKUP(IF(R188="无",Q188,Q188&amp;"("&amp;R188&amp;")"),D:J,7,0)*S188</f>
        <v>0</v>
      </c>
      <c r="U188" s="6">
        <f>VLOOKUP(IF(R188="无",Q188,Q188&amp;"("&amp;R188&amp;")"),D:K,8,0)*S188</f>
        <v>0</v>
      </c>
      <c r="V188" s="6" t="s">
        <v>35</v>
      </c>
      <c r="W188" s="6" t="s">
        <v>35</v>
      </c>
      <c r="X188" s="6">
        <v>0</v>
      </c>
      <c r="Y188" s="6">
        <f>VLOOKUP(IF(W188="无",V188,V188&amp;"("&amp;W188&amp;")"),D:J,7,0)*X188</f>
        <v>0</v>
      </c>
      <c r="Z188" s="6">
        <f>VLOOKUP(IF(W188="无",V188,V188&amp;"("&amp;W188&amp;")"),D:K,8,0)*X188</f>
        <v>0</v>
      </c>
    </row>
    <row r="189" spans="1:26">
      <c r="A189" s="16">
        <f t="shared" si="99"/>
        <v>188</v>
      </c>
      <c r="B189" s="6" t="s">
        <v>30</v>
      </c>
      <c r="C189" s="9" t="s">
        <v>305</v>
      </c>
      <c r="D189" s="9" t="s">
        <v>333</v>
      </c>
      <c r="E189" s="6">
        <v>1</v>
      </c>
      <c r="F189" s="6">
        <v>0</v>
      </c>
      <c r="G189" s="6">
        <v>0</v>
      </c>
      <c r="H189" s="25">
        <f t="shared" si="87"/>
        <v>0</v>
      </c>
      <c r="I189" s="25">
        <f t="shared" si="90"/>
        <v>0</v>
      </c>
      <c r="J189" s="25">
        <f t="shared" si="88"/>
        <v>0</v>
      </c>
      <c r="K189" s="25">
        <f t="shared" si="89"/>
        <v>0</v>
      </c>
      <c r="L189" s="6" t="s">
        <v>35</v>
      </c>
      <c r="M189" s="6" t="s">
        <v>35</v>
      </c>
      <c r="N189" s="6">
        <v>0</v>
      </c>
      <c r="O189" s="6">
        <f>VLOOKUP(IF(M189="无",L189,L189&amp;"("&amp;M189&amp;")"),D:J,7,0)*N189</f>
        <v>0</v>
      </c>
      <c r="P189" s="6">
        <f>VLOOKUP(IF(M189="无",L189,L189&amp;"("&amp;M189&amp;")"),D:K,8,0)*N189</f>
        <v>0</v>
      </c>
      <c r="Q189" s="6" t="s">
        <v>35</v>
      </c>
      <c r="R189" s="6" t="s">
        <v>35</v>
      </c>
      <c r="S189" s="6">
        <v>0</v>
      </c>
      <c r="T189" s="6">
        <f>VLOOKUP(IF(R189="无",Q189,Q189&amp;"("&amp;R189&amp;")"),D:J,7,0)*S189</f>
        <v>0</v>
      </c>
      <c r="U189" s="6">
        <f>VLOOKUP(IF(R189="无",Q189,Q189&amp;"("&amp;R189&amp;")"),D:K,8,0)*S189</f>
        <v>0</v>
      </c>
      <c r="V189" s="6" t="s">
        <v>35</v>
      </c>
      <c r="W189" s="6" t="s">
        <v>35</v>
      </c>
      <c r="X189" s="6">
        <v>0</v>
      </c>
      <c r="Y189" s="6">
        <f>VLOOKUP(IF(W189="无",V189,V189&amp;"("&amp;W189&amp;")"),D:J,7,0)*X189</f>
        <v>0</v>
      </c>
      <c r="Z189" s="6">
        <f>VLOOKUP(IF(W189="无",V189,V189&amp;"("&amp;W189&amp;")"),D:K,8,0)*X189</f>
        <v>0</v>
      </c>
    </row>
    <row r="190" spans="1:26">
      <c r="A190" s="16">
        <f t="shared" si="99"/>
        <v>189</v>
      </c>
      <c r="B190" s="6" t="s">
        <v>30</v>
      </c>
      <c r="C190" s="9" t="s">
        <v>305</v>
      </c>
      <c r="D190" s="9" t="s">
        <v>334</v>
      </c>
      <c r="E190" s="6">
        <v>1</v>
      </c>
      <c r="F190" s="6">
        <v>0</v>
      </c>
      <c r="G190" s="6">
        <v>0</v>
      </c>
      <c r="H190" s="25">
        <f t="shared" si="87"/>
        <v>0</v>
      </c>
      <c r="I190" s="25">
        <f t="shared" si="90"/>
        <v>0</v>
      </c>
      <c r="J190" s="25">
        <f t="shared" si="88"/>
        <v>0</v>
      </c>
      <c r="K190" s="25">
        <f t="shared" si="89"/>
        <v>0</v>
      </c>
      <c r="L190" s="6" t="s">
        <v>35</v>
      </c>
      <c r="M190" s="6" t="s">
        <v>35</v>
      </c>
      <c r="N190" s="6">
        <v>0</v>
      </c>
      <c r="O190" s="6">
        <f>VLOOKUP(IF(M190="无",L190,L190&amp;"("&amp;M190&amp;")"),D:J,7,0)*N190</f>
        <v>0</v>
      </c>
      <c r="P190" s="6">
        <f>VLOOKUP(IF(M190="无",L190,L190&amp;"("&amp;M190&amp;")"),D:K,8,0)*N190</f>
        <v>0</v>
      </c>
      <c r="Q190" s="6" t="s">
        <v>35</v>
      </c>
      <c r="R190" s="6" t="s">
        <v>35</v>
      </c>
      <c r="S190" s="6">
        <v>0</v>
      </c>
      <c r="T190" s="6">
        <f>VLOOKUP(IF(R190="无",Q190,Q190&amp;"("&amp;R190&amp;")"),D:J,7,0)*S190</f>
        <v>0</v>
      </c>
      <c r="U190" s="6">
        <f>VLOOKUP(IF(R190="无",Q190,Q190&amp;"("&amp;R190&amp;")"),D:K,8,0)*S190</f>
        <v>0</v>
      </c>
      <c r="V190" s="6" t="s">
        <v>35</v>
      </c>
      <c r="W190" s="6" t="s">
        <v>35</v>
      </c>
      <c r="X190" s="6">
        <v>0</v>
      </c>
      <c r="Y190" s="6">
        <f>VLOOKUP(IF(W190="无",V190,V190&amp;"("&amp;W190&amp;")"),D:J,7,0)*X190</f>
        <v>0</v>
      </c>
      <c r="Z190" s="6">
        <f>VLOOKUP(IF(W190="无",V190,V190&amp;"("&amp;W190&amp;")"),D:K,8,0)*X190</f>
        <v>0</v>
      </c>
    </row>
    <row r="191" spans="1:26">
      <c r="A191" s="16">
        <f t="shared" si="99"/>
        <v>190</v>
      </c>
      <c r="B191" s="6" t="s">
        <v>30</v>
      </c>
      <c r="C191" s="9" t="s">
        <v>305</v>
      </c>
      <c r="D191" s="9" t="s">
        <v>335</v>
      </c>
      <c r="E191" s="6">
        <v>1</v>
      </c>
      <c r="F191" s="6">
        <v>0</v>
      </c>
      <c r="G191" s="6">
        <v>0</v>
      </c>
      <c r="H191" s="25">
        <f t="shared" si="87"/>
        <v>0</v>
      </c>
      <c r="I191" s="25">
        <f t="shared" si="90"/>
        <v>0</v>
      </c>
      <c r="J191" s="25">
        <f t="shared" si="88"/>
        <v>0</v>
      </c>
      <c r="K191" s="25">
        <f t="shared" si="89"/>
        <v>0</v>
      </c>
      <c r="L191" s="6" t="s">
        <v>35</v>
      </c>
      <c r="M191" s="6" t="s">
        <v>35</v>
      </c>
      <c r="N191" s="6">
        <v>0</v>
      </c>
      <c r="O191" s="6">
        <f>VLOOKUP(IF(M191="无",L191,L191&amp;"("&amp;M191&amp;")"),D:J,7,0)*N191</f>
        <v>0</v>
      </c>
      <c r="P191" s="6">
        <f>VLOOKUP(IF(M191="无",L191,L191&amp;"("&amp;M191&amp;")"),D:K,8,0)*N191</f>
        <v>0</v>
      </c>
      <c r="Q191" s="6" t="s">
        <v>35</v>
      </c>
      <c r="R191" s="6" t="s">
        <v>35</v>
      </c>
      <c r="S191" s="6">
        <v>0</v>
      </c>
      <c r="T191" s="6">
        <f>VLOOKUP(IF(R191="无",Q191,Q191&amp;"("&amp;R191&amp;")"),D:J,7,0)*S191</f>
        <v>0</v>
      </c>
      <c r="U191" s="6">
        <f>VLOOKUP(IF(R191="无",Q191,Q191&amp;"("&amp;R191&amp;")"),D:K,8,0)*S191</f>
        <v>0</v>
      </c>
      <c r="V191" s="6" t="s">
        <v>35</v>
      </c>
      <c r="W191" s="6" t="s">
        <v>35</v>
      </c>
      <c r="X191" s="6">
        <v>0</v>
      </c>
      <c r="Y191" s="6">
        <f>VLOOKUP(IF(W191="无",V191,V191&amp;"("&amp;W191&amp;")"),D:J,7,0)*X191</f>
        <v>0</v>
      </c>
      <c r="Z191" s="6">
        <f>VLOOKUP(IF(W191="无",V191,V191&amp;"("&amp;W191&amp;")"),D:K,8,0)*X191</f>
        <v>0</v>
      </c>
    </row>
    <row r="192" spans="1:26">
      <c r="A192" s="16">
        <f t="shared" ref="A192:A201" si="100">ROW()-1</f>
        <v>191</v>
      </c>
      <c r="B192" s="6" t="s">
        <v>30</v>
      </c>
      <c r="C192" s="9" t="s">
        <v>305</v>
      </c>
      <c r="D192" s="9" t="s">
        <v>336</v>
      </c>
      <c r="E192" s="6">
        <v>1</v>
      </c>
      <c r="F192" s="6">
        <v>0</v>
      </c>
      <c r="G192" s="6">
        <v>0</v>
      </c>
      <c r="H192" s="25">
        <f t="shared" si="87"/>
        <v>0</v>
      </c>
      <c r="I192" s="25">
        <f t="shared" si="90"/>
        <v>0</v>
      </c>
      <c r="J192" s="25">
        <f t="shared" si="88"/>
        <v>0</v>
      </c>
      <c r="K192" s="25">
        <f t="shared" si="89"/>
        <v>0</v>
      </c>
      <c r="L192" s="6" t="s">
        <v>35</v>
      </c>
      <c r="M192" s="6" t="s">
        <v>35</v>
      </c>
      <c r="N192" s="6">
        <v>0</v>
      </c>
      <c r="O192" s="6">
        <f>VLOOKUP(IF(M192="无",L192,L192&amp;"("&amp;M192&amp;")"),D:J,7,0)*N192</f>
        <v>0</v>
      </c>
      <c r="P192" s="6">
        <f>VLOOKUP(IF(M192="无",L192,L192&amp;"("&amp;M192&amp;")"),D:K,8,0)*N192</f>
        <v>0</v>
      </c>
      <c r="Q192" s="6" t="s">
        <v>35</v>
      </c>
      <c r="R192" s="6" t="s">
        <v>35</v>
      </c>
      <c r="S192" s="6">
        <v>0</v>
      </c>
      <c r="T192" s="6">
        <f>VLOOKUP(IF(R192="无",Q192,Q192&amp;"("&amp;R192&amp;")"),D:J,7,0)*S192</f>
        <v>0</v>
      </c>
      <c r="U192" s="6">
        <f>VLOOKUP(IF(R192="无",Q192,Q192&amp;"("&amp;R192&amp;")"),D:K,8,0)*S192</f>
        <v>0</v>
      </c>
      <c r="V192" s="6" t="s">
        <v>35</v>
      </c>
      <c r="W192" s="6" t="s">
        <v>35</v>
      </c>
      <c r="X192" s="6">
        <v>0</v>
      </c>
      <c r="Y192" s="6">
        <f>VLOOKUP(IF(W192="无",V192,V192&amp;"("&amp;W192&amp;")"),D:J,7,0)*X192</f>
        <v>0</v>
      </c>
      <c r="Z192" s="6">
        <f>VLOOKUP(IF(W192="无",V192,V192&amp;"("&amp;W192&amp;")"),D:K,8,0)*X192</f>
        <v>0</v>
      </c>
    </row>
    <row r="193" spans="1:26">
      <c r="A193" s="16">
        <f t="shared" si="100"/>
        <v>192</v>
      </c>
      <c r="B193" s="6" t="s">
        <v>30</v>
      </c>
      <c r="C193" s="9" t="s">
        <v>305</v>
      </c>
      <c r="D193" s="9" t="s">
        <v>337</v>
      </c>
      <c r="E193" s="6">
        <v>1</v>
      </c>
      <c r="F193" s="6">
        <v>0</v>
      </c>
      <c r="G193" s="6">
        <v>0</v>
      </c>
      <c r="H193" s="25">
        <f t="shared" si="87"/>
        <v>0</v>
      </c>
      <c r="I193" s="25">
        <f t="shared" si="90"/>
        <v>0</v>
      </c>
      <c r="J193" s="25">
        <f t="shared" si="88"/>
        <v>0</v>
      </c>
      <c r="K193" s="25">
        <f t="shared" si="89"/>
        <v>0</v>
      </c>
      <c r="L193" s="6" t="s">
        <v>35</v>
      </c>
      <c r="M193" s="6" t="s">
        <v>35</v>
      </c>
      <c r="N193" s="6">
        <v>0</v>
      </c>
      <c r="O193" s="6">
        <f>VLOOKUP(IF(M193="无",L193,L193&amp;"("&amp;M193&amp;")"),D:J,7,0)*N193</f>
        <v>0</v>
      </c>
      <c r="P193" s="6">
        <f>VLOOKUP(IF(M193="无",L193,L193&amp;"("&amp;M193&amp;")"),D:K,8,0)*N193</f>
        <v>0</v>
      </c>
      <c r="Q193" s="6" t="s">
        <v>35</v>
      </c>
      <c r="R193" s="6" t="s">
        <v>35</v>
      </c>
      <c r="S193" s="6">
        <v>0</v>
      </c>
      <c r="T193" s="6">
        <f>VLOOKUP(IF(R193="无",Q193,Q193&amp;"("&amp;R193&amp;")"),D:J,7,0)*S193</f>
        <v>0</v>
      </c>
      <c r="U193" s="6">
        <f>VLOOKUP(IF(R193="无",Q193,Q193&amp;"("&amp;R193&amp;")"),D:K,8,0)*S193</f>
        <v>0</v>
      </c>
      <c r="V193" s="6" t="s">
        <v>35</v>
      </c>
      <c r="W193" s="6" t="s">
        <v>35</v>
      </c>
      <c r="X193" s="6">
        <v>0</v>
      </c>
      <c r="Y193" s="6">
        <f>VLOOKUP(IF(W193="无",V193,V193&amp;"("&amp;W193&amp;")"),D:J,7,0)*X193</f>
        <v>0</v>
      </c>
      <c r="Z193" s="6">
        <f>VLOOKUP(IF(W193="无",V193,V193&amp;"("&amp;W193&amp;")"),D:K,8,0)*X193</f>
        <v>0</v>
      </c>
    </row>
    <row r="194" spans="1:26">
      <c r="A194" s="16">
        <f t="shared" si="100"/>
        <v>193</v>
      </c>
      <c r="B194" s="6" t="s">
        <v>30</v>
      </c>
      <c r="C194" s="9" t="s">
        <v>305</v>
      </c>
      <c r="D194" s="9" t="s">
        <v>338</v>
      </c>
      <c r="E194" s="6">
        <v>1</v>
      </c>
      <c r="F194" s="6">
        <v>0</v>
      </c>
      <c r="G194" s="6">
        <v>0</v>
      </c>
      <c r="H194" s="25">
        <f t="shared" si="87"/>
        <v>0</v>
      </c>
      <c r="I194" s="25">
        <f t="shared" si="90"/>
        <v>0</v>
      </c>
      <c r="J194" s="25">
        <f t="shared" si="88"/>
        <v>0</v>
      </c>
      <c r="K194" s="25">
        <f t="shared" si="89"/>
        <v>0</v>
      </c>
      <c r="L194" s="6" t="s">
        <v>35</v>
      </c>
      <c r="M194" s="6" t="s">
        <v>35</v>
      </c>
      <c r="N194" s="6">
        <v>0</v>
      </c>
      <c r="O194" s="6">
        <f>VLOOKUP(IF(M194="无",L194,L194&amp;"("&amp;M194&amp;")"),D:J,7,0)*N194</f>
        <v>0</v>
      </c>
      <c r="P194" s="6">
        <f>VLOOKUP(IF(M194="无",L194,L194&amp;"("&amp;M194&amp;")"),D:K,8,0)*N194</f>
        <v>0</v>
      </c>
      <c r="Q194" s="6" t="s">
        <v>35</v>
      </c>
      <c r="R194" s="6" t="s">
        <v>35</v>
      </c>
      <c r="S194" s="6">
        <v>0</v>
      </c>
      <c r="T194" s="6">
        <f>VLOOKUP(IF(R194="无",Q194,Q194&amp;"("&amp;R194&amp;")"),D:J,7,0)*S194</f>
        <v>0</v>
      </c>
      <c r="U194" s="6">
        <f>VLOOKUP(IF(R194="无",Q194,Q194&amp;"("&amp;R194&amp;")"),D:K,8,0)*S194</f>
        <v>0</v>
      </c>
      <c r="V194" s="6" t="s">
        <v>35</v>
      </c>
      <c r="W194" s="6" t="s">
        <v>35</v>
      </c>
      <c r="X194" s="6">
        <v>0</v>
      </c>
      <c r="Y194" s="6">
        <f>VLOOKUP(IF(W194="无",V194,V194&amp;"("&amp;W194&amp;")"),D:J,7,0)*X194</f>
        <v>0</v>
      </c>
      <c r="Z194" s="6">
        <f>VLOOKUP(IF(W194="无",V194,V194&amp;"("&amp;W194&amp;")"),D:K,8,0)*X194</f>
        <v>0</v>
      </c>
    </row>
    <row r="195" spans="1:26">
      <c r="A195" s="16">
        <f t="shared" si="100"/>
        <v>194</v>
      </c>
      <c r="B195" s="6" t="s">
        <v>30</v>
      </c>
      <c r="C195" s="9" t="s">
        <v>305</v>
      </c>
      <c r="D195" s="9" t="s">
        <v>339</v>
      </c>
      <c r="E195" s="6">
        <v>1</v>
      </c>
      <c r="F195" s="6">
        <v>0</v>
      </c>
      <c r="G195" s="6">
        <v>0</v>
      </c>
      <c r="H195" s="25">
        <f t="shared" si="87"/>
        <v>0</v>
      </c>
      <c r="I195" s="25">
        <f t="shared" si="90"/>
        <v>0</v>
      </c>
      <c r="J195" s="25">
        <f t="shared" si="88"/>
        <v>0</v>
      </c>
      <c r="K195" s="25">
        <f t="shared" si="89"/>
        <v>0</v>
      </c>
      <c r="L195" s="6" t="s">
        <v>35</v>
      </c>
      <c r="M195" s="6" t="s">
        <v>35</v>
      </c>
      <c r="N195" s="6">
        <v>0</v>
      </c>
      <c r="O195" s="6">
        <f>VLOOKUP(IF(M195="无",L195,L195&amp;"("&amp;M195&amp;")"),D:J,7,0)*N195</f>
        <v>0</v>
      </c>
      <c r="P195" s="6">
        <f>VLOOKUP(IF(M195="无",L195,L195&amp;"("&amp;M195&amp;")"),D:K,8,0)*N195</f>
        <v>0</v>
      </c>
      <c r="Q195" s="6" t="s">
        <v>35</v>
      </c>
      <c r="R195" s="6" t="s">
        <v>35</v>
      </c>
      <c r="S195" s="6">
        <v>0</v>
      </c>
      <c r="T195" s="6">
        <f>VLOOKUP(IF(R195="无",Q195,Q195&amp;"("&amp;R195&amp;")"),D:J,7,0)*S195</f>
        <v>0</v>
      </c>
      <c r="U195" s="6">
        <f>VLOOKUP(IF(R195="无",Q195,Q195&amp;"("&amp;R195&amp;")"),D:K,8,0)*S195</f>
        <v>0</v>
      </c>
      <c r="V195" s="6" t="s">
        <v>35</v>
      </c>
      <c r="W195" s="6" t="s">
        <v>35</v>
      </c>
      <c r="X195" s="6">
        <v>0</v>
      </c>
      <c r="Y195" s="6">
        <f>VLOOKUP(IF(W195="无",V195,V195&amp;"("&amp;W195&amp;")"),D:J,7,0)*X195</f>
        <v>0</v>
      </c>
      <c r="Z195" s="6">
        <f>VLOOKUP(IF(W195="无",V195,V195&amp;"("&amp;W195&amp;")"),D:K,8,0)*X195</f>
        <v>0</v>
      </c>
    </row>
    <row r="196" spans="1:26">
      <c r="A196" s="16">
        <f t="shared" si="100"/>
        <v>195</v>
      </c>
      <c r="B196" s="6" t="s">
        <v>30</v>
      </c>
      <c r="C196" s="9" t="s">
        <v>305</v>
      </c>
      <c r="D196" s="9" t="s">
        <v>340</v>
      </c>
      <c r="E196" s="6">
        <v>1</v>
      </c>
      <c r="F196" s="6">
        <v>0</v>
      </c>
      <c r="G196" s="6">
        <v>0</v>
      </c>
      <c r="H196" s="25">
        <f t="shared" si="87"/>
        <v>0</v>
      </c>
      <c r="I196" s="25">
        <f t="shared" si="90"/>
        <v>0</v>
      </c>
      <c r="J196" s="25">
        <f t="shared" si="88"/>
        <v>0</v>
      </c>
      <c r="K196" s="25">
        <f t="shared" si="89"/>
        <v>0</v>
      </c>
      <c r="L196" s="6" t="s">
        <v>35</v>
      </c>
      <c r="M196" s="6" t="s">
        <v>35</v>
      </c>
      <c r="N196" s="6">
        <v>0</v>
      </c>
      <c r="O196" s="6">
        <f>VLOOKUP(IF(M196="无",L196,L196&amp;"("&amp;M196&amp;")"),D:J,7,0)*N196</f>
        <v>0</v>
      </c>
      <c r="P196" s="6">
        <f>VLOOKUP(IF(M196="无",L196,L196&amp;"("&amp;M196&amp;")"),D:K,8,0)*N196</f>
        <v>0</v>
      </c>
      <c r="Q196" s="6" t="s">
        <v>35</v>
      </c>
      <c r="R196" s="6" t="s">
        <v>35</v>
      </c>
      <c r="S196" s="6">
        <v>0</v>
      </c>
      <c r="T196" s="6">
        <f>VLOOKUP(IF(R196="无",Q196,Q196&amp;"("&amp;R196&amp;")"),D:J,7,0)*S196</f>
        <v>0</v>
      </c>
      <c r="U196" s="6">
        <f>VLOOKUP(IF(R196="无",Q196,Q196&amp;"("&amp;R196&amp;")"),D:K,8,0)*S196</f>
        <v>0</v>
      </c>
      <c r="V196" s="6" t="s">
        <v>35</v>
      </c>
      <c r="W196" s="6" t="s">
        <v>35</v>
      </c>
      <c r="X196" s="6">
        <v>0</v>
      </c>
      <c r="Y196" s="6">
        <f>VLOOKUP(IF(W196="无",V196,V196&amp;"("&amp;W196&amp;")"),D:J,7,0)*X196</f>
        <v>0</v>
      </c>
      <c r="Z196" s="6">
        <f>VLOOKUP(IF(W196="无",V196,V196&amp;"("&amp;W196&amp;")"),D:K,8,0)*X196</f>
        <v>0</v>
      </c>
    </row>
    <row r="197" spans="1:26">
      <c r="A197" s="16">
        <f t="shared" si="100"/>
        <v>196</v>
      </c>
      <c r="B197" s="6" t="s">
        <v>30</v>
      </c>
      <c r="C197" s="9" t="s">
        <v>305</v>
      </c>
      <c r="D197" s="9" t="s">
        <v>341</v>
      </c>
      <c r="E197" s="6">
        <v>1</v>
      </c>
      <c r="F197" s="6">
        <v>0</v>
      </c>
      <c r="G197" s="6">
        <v>0</v>
      </c>
      <c r="H197" s="25">
        <f t="shared" si="87"/>
        <v>0</v>
      </c>
      <c r="I197" s="25">
        <f t="shared" si="90"/>
        <v>0</v>
      </c>
      <c r="J197" s="25">
        <f t="shared" si="88"/>
        <v>0</v>
      </c>
      <c r="K197" s="25">
        <f t="shared" si="89"/>
        <v>0</v>
      </c>
      <c r="L197" s="6" t="s">
        <v>35</v>
      </c>
      <c r="M197" s="6" t="s">
        <v>35</v>
      </c>
      <c r="N197" s="6">
        <v>0</v>
      </c>
      <c r="O197" s="6">
        <f>VLOOKUP(IF(M197="无",L197,L197&amp;"("&amp;M197&amp;")"),D:J,7,0)*N197</f>
        <v>0</v>
      </c>
      <c r="P197" s="6">
        <f>VLOOKUP(IF(M197="无",L197,L197&amp;"("&amp;M197&amp;")"),D:K,8,0)*N197</f>
        <v>0</v>
      </c>
      <c r="Q197" s="6" t="s">
        <v>35</v>
      </c>
      <c r="R197" s="6" t="s">
        <v>35</v>
      </c>
      <c r="S197" s="6">
        <v>0</v>
      </c>
      <c r="T197" s="6">
        <f>VLOOKUP(IF(R197="无",Q197,Q197&amp;"("&amp;R197&amp;")"),D:J,7,0)*S197</f>
        <v>0</v>
      </c>
      <c r="U197" s="6">
        <f>VLOOKUP(IF(R197="无",Q197,Q197&amp;"("&amp;R197&amp;")"),D:K,8,0)*S197</f>
        <v>0</v>
      </c>
      <c r="V197" s="6" t="s">
        <v>35</v>
      </c>
      <c r="W197" s="6" t="s">
        <v>35</v>
      </c>
      <c r="X197" s="6">
        <v>0</v>
      </c>
      <c r="Y197" s="6">
        <f>VLOOKUP(IF(W197="无",V197,V197&amp;"("&amp;W197&amp;")"),D:J,7,0)*X197</f>
        <v>0</v>
      </c>
      <c r="Z197" s="6">
        <f>VLOOKUP(IF(W197="无",V197,V197&amp;"("&amp;W197&amp;")"),D:K,8,0)*X197</f>
        <v>0</v>
      </c>
    </row>
    <row r="198" spans="1:26">
      <c r="A198" s="16">
        <f t="shared" si="100"/>
        <v>197</v>
      </c>
      <c r="B198" s="6" t="s">
        <v>30</v>
      </c>
      <c r="C198" s="9" t="s">
        <v>305</v>
      </c>
      <c r="D198" s="9" t="s">
        <v>342</v>
      </c>
      <c r="E198" s="6">
        <v>1</v>
      </c>
      <c r="F198" s="6">
        <v>0</v>
      </c>
      <c r="G198" s="6">
        <v>0</v>
      </c>
      <c r="H198" s="25">
        <f t="shared" si="87"/>
        <v>0</v>
      </c>
      <c r="I198" s="25">
        <f t="shared" si="90"/>
        <v>0</v>
      </c>
      <c r="J198" s="25">
        <f t="shared" si="88"/>
        <v>0</v>
      </c>
      <c r="K198" s="25">
        <f t="shared" si="89"/>
        <v>0</v>
      </c>
      <c r="L198" s="6" t="s">
        <v>35</v>
      </c>
      <c r="M198" s="6" t="s">
        <v>35</v>
      </c>
      <c r="N198" s="6">
        <v>0</v>
      </c>
      <c r="O198" s="6">
        <f>VLOOKUP(IF(M198="无",L198,L198&amp;"("&amp;M198&amp;")"),D:J,7,0)*N198</f>
        <v>0</v>
      </c>
      <c r="P198" s="6">
        <f>VLOOKUP(IF(M198="无",L198,L198&amp;"("&amp;M198&amp;")"),D:K,8,0)*N198</f>
        <v>0</v>
      </c>
      <c r="Q198" s="6" t="s">
        <v>35</v>
      </c>
      <c r="R198" s="6" t="s">
        <v>35</v>
      </c>
      <c r="S198" s="6">
        <v>0</v>
      </c>
      <c r="T198" s="6">
        <f>VLOOKUP(IF(R198="无",Q198,Q198&amp;"("&amp;R198&amp;")"),D:J,7,0)*S198</f>
        <v>0</v>
      </c>
      <c r="U198" s="6">
        <f>VLOOKUP(IF(R198="无",Q198,Q198&amp;"("&amp;R198&amp;")"),D:K,8,0)*S198</f>
        <v>0</v>
      </c>
      <c r="V198" s="6" t="s">
        <v>35</v>
      </c>
      <c r="W198" s="6" t="s">
        <v>35</v>
      </c>
      <c r="X198" s="6">
        <v>0</v>
      </c>
      <c r="Y198" s="6">
        <f>VLOOKUP(IF(W198="无",V198,V198&amp;"("&amp;W198&amp;")"),D:J,7,0)*X198</f>
        <v>0</v>
      </c>
      <c r="Z198" s="6">
        <f>VLOOKUP(IF(W198="无",V198,V198&amp;"("&amp;W198&amp;")"),D:K,8,0)*X198</f>
        <v>0</v>
      </c>
    </row>
    <row r="199" spans="1:26">
      <c r="A199" s="16">
        <f t="shared" si="100"/>
        <v>198</v>
      </c>
      <c r="B199" s="6" t="s">
        <v>30</v>
      </c>
      <c r="C199" s="9" t="s">
        <v>305</v>
      </c>
      <c r="D199" s="9" t="s">
        <v>343</v>
      </c>
      <c r="E199" s="6">
        <v>1</v>
      </c>
      <c r="F199" s="6">
        <v>0</v>
      </c>
      <c r="G199" s="6">
        <v>0</v>
      </c>
      <c r="H199" s="25">
        <f t="shared" si="87"/>
        <v>0</v>
      </c>
      <c r="I199" s="25">
        <f t="shared" si="90"/>
        <v>0</v>
      </c>
      <c r="J199" s="25">
        <f t="shared" si="88"/>
        <v>0</v>
      </c>
      <c r="K199" s="25">
        <f t="shared" si="89"/>
        <v>0</v>
      </c>
      <c r="L199" s="6" t="s">
        <v>35</v>
      </c>
      <c r="M199" s="6" t="s">
        <v>35</v>
      </c>
      <c r="N199" s="6">
        <v>0</v>
      </c>
      <c r="O199" s="6">
        <f>VLOOKUP(IF(M199="无",L199,L199&amp;"("&amp;M199&amp;")"),D:J,7,0)*N199</f>
        <v>0</v>
      </c>
      <c r="P199" s="6">
        <f>VLOOKUP(IF(M199="无",L199,L199&amp;"("&amp;M199&amp;")"),D:K,8,0)*N199</f>
        <v>0</v>
      </c>
      <c r="Q199" s="6" t="s">
        <v>35</v>
      </c>
      <c r="R199" s="6" t="s">
        <v>35</v>
      </c>
      <c r="S199" s="6">
        <v>0</v>
      </c>
      <c r="T199" s="6">
        <f>VLOOKUP(IF(R199="无",Q199,Q199&amp;"("&amp;R199&amp;")"),D:J,7,0)*S199</f>
        <v>0</v>
      </c>
      <c r="U199" s="6">
        <f>VLOOKUP(IF(R199="无",Q199,Q199&amp;"("&amp;R199&amp;")"),D:K,8,0)*S199</f>
        <v>0</v>
      </c>
      <c r="V199" s="6" t="s">
        <v>35</v>
      </c>
      <c r="W199" s="6" t="s">
        <v>35</v>
      </c>
      <c r="X199" s="6">
        <v>0</v>
      </c>
      <c r="Y199" s="6">
        <f>VLOOKUP(IF(W199="无",V199,V199&amp;"("&amp;W199&amp;")"),D:J,7,0)*X199</f>
        <v>0</v>
      </c>
      <c r="Z199" s="6">
        <f>VLOOKUP(IF(W199="无",V199,V199&amp;"("&amp;W199&amp;")"),D:K,8,0)*X199</f>
        <v>0</v>
      </c>
    </row>
    <row r="200" spans="1:26">
      <c r="A200" s="16">
        <f t="shared" si="100"/>
        <v>199</v>
      </c>
      <c r="B200" s="6" t="s">
        <v>96</v>
      </c>
      <c r="C200" s="9" t="s">
        <v>305</v>
      </c>
      <c r="D200" s="9" t="s">
        <v>344</v>
      </c>
      <c r="E200" s="6">
        <v>1</v>
      </c>
      <c r="F200" s="6">
        <v>0</v>
      </c>
      <c r="G200" s="6">
        <v>0</v>
      </c>
      <c r="H200" s="25">
        <f t="shared" si="87"/>
        <v>0</v>
      </c>
      <c r="I200" s="25">
        <f t="shared" si="90"/>
        <v>0</v>
      </c>
      <c r="J200" s="25">
        <f t="shared" si="88"/>
        <v>0</v>
      </c>
      <c r="K200" s="25">
        <f t="shared" si="89"/>
        <v>0</v>
      </c>
      <c r="L200" s="6" t="s">
        <v>35</v>
      </c>
      <c r="M200" s="6" t="s">
        <v>35</v>
      </c>
      <c r="N200" s="6">
        <v>0</v>
      </c>
      <c r="O200" s="6">
        <f>VLOOKUP(IF(M200="无",L200,L200&amp;"("&amp;M200&amp;")"),D:J,7,0)*N200</f>
        <v>0</v>
      </c>
      <c r="P200" s="6">
        <f>VLOOKUP(IF(M200="无",L200,L200&amp;"("&amp;M200&amp;")"),D:K,8,0)*N200</f>
        <v>0</v>
      </c>
      <c r="Q200" s="6" t="s">
        <v>35</v>
      </c>
      <c r="R200" s="6" t="s">
        <v>35</v>
      </c>
      <c r="S200" s="6">
        <v>0</v>
      </c>
      <c r="T200" s="6">
        <f>VLOOKUP(IF(R200="无",Q200,Q200&amp;"("&amp;R200&amp;")"),D:J,7,0)*S200</f>
        <v>0</v>
      </c>
      <c r="U200" s="6">
        <f>VLOOKUP(IF(R200="无",Q200,Q200&amp;"("&amp;R200&amp;")"),D:K,8,0)*S200</f>
        <v>0</v>
      </c>
      <c r="V200" s="6" t="s">
        <v>35</v>
      </c>
      <c r="W200" s="6" t="s">
        <v>35</v>
      </c>
      <c r="X200" s="6">
        <v>0</v>
      </c>
      <c r="Y200" s="6">
        <f>VLOOKUP(IF(W200="无",V200,V200&amp;"("&amp;W200&amp;")"),D:J,7,0)*X200</f>
        <v>0</v>
      </c>
      <c r="Z200" s="6">
        <f>VLOOKUP(IF(W200="无",V200,V200&amp;"("&amp;W200&amp;")"),D:K,8,0)*X200</f>
        <v>0</v>
      </c>
    </row>
    <row r="201" spans="1:26">
      <c r="A201" s="16">
        <f t="shared" si="100"/>
        <v>200</v>
      </c>
      <c r="B201" s="6" t="s">
        <v>30</v>
      </c>
      <c r="C201" s="9" t="s">
        <v>305</v>
      </c>
      <c r="D201" s="9" t="s">
        <v>345</v>
      </c>
      <c r="E201" s="6">
        <v>1</v>
      </c>
      <c r="F201" s="6">
        <v>0</v>
      </c>
      <c r="G201" s="6">
        <v>0</v>
      </c>
      <c r="H201" s="25">
        <f t="shared" si="87"/>
        <v>0</v>
      </c>
      <c r="I201" s="25">
        <f t="shared" si="90"/>
        <v>0</v>
      </c>
      <c r="J201" s="25">
        <f t="shared" si="88"/>
        <v>0</v>
      </c>
      <c r="K201" s="25">
        <f t="shared" si="89"/>
        <v>0</v>
      </c>
      <c r="L201" s="6" t="s">
        <v>35</v>
      </c>
      <c r="M201" s="6" t="s">
        <v>35</v>
      </c>
      <c r="N201" s="6">
        <v>0</v>
      </c>
      <c r="O201" s="6">
        <f>VLOOKUP(IF(M201="无",L201,L201&amp;"("&amp;M201&amp;")"),D:J,7,0)*N201</f>
        <v>0</v>
      </c>
      <c r="P201" s="6">
        <f>VLOOKUP(IF(M201="无",L201,L201&amp;"("&amp;M201&amp;")"),D:K,8,0)*N201</f>
        <v>0</v>
      </c>
      <c r="Q201" s="6" t="s">
        <v>35</v>
      </c>
      <c r="R201" s="6" t="s">
        <v>35</v>
      </c>
      <c r="S201" s="6">
        <v>0</v>
      </c>
      <c r="T201" s="6">
        <f>VLOOKUP(IF(R201="无",Q201,Q201&amp;"("&amp;R201&amp;")"),D:J,7,0)*S201</f>
        <v>0</v>
      </c>
      <c r="U201" s="6">
        <f>VLOOKUP(IF(R201="无",Q201,Q201&amp;"("&amp;R201&amp;")"),D:K,8,0)*S201</f>
        <v>0</v>
      </c>
      <c r="V201" s="6" t="s">
        <v>35</v>
      </c>
      <c r="W201" s="6" t="s">
        <v>35</v>
      </c>
      <c r="X201" s="6">
        <v>0</v>
      </c>
      <c r="Y201" s="6">
        <f>VLOOKUP(IF(W201="无",V201,V201&amp;"("&amp;W201&amp;")"),D:J,7,0)*X201</f>
        <v>0</v>
      </c>
      <c r="Z201" s="6">
        <f>VLOOKUP(IF(W201="无",V201,V201&amp;"("&amp;W201&amp;")"),D:K,8,0)*X201</f>
        <v>0</v>
      </c>
    </row>
    <row r="202" spans="1:26">
      <c r="A202" s="16">
        <f t="shared" ref="A202:A211" si="101">ROW()-1</f>
        <v>201</v>
      </c>
      <c r="B202" s="6" t="s">
        <v>30</v>
      </c>
      <c r="C202" s="9" t="s">
        <v>305</v>
      </c>
      <c r="D202" s="9" t="s">
        <v>346</v>
      </c>
      <c r="E202" s="6">
        <v>1</v>
      </c>
      <c r="F202" s="6">
        <v>0</v>
      </c>
      <c r="G202" s="6">
        <v>0</v>
      </c>
      <c r="H202" s="25">
        <f t="shared" si="87"/>
        <v>0</v>
      </c>
      <c r="I202" s="25">
        <f t="shared" si="90"/>
        <v>0</v>
      </c>
      <c r="J202" s="25">
        <f t="shared" si="88"/>
        <v>0</v>
      </c>
      <c r="K202" s="25">
        <f t="shared" si="89"/>
        <v>0</v>
      </c>
      <c r="L202" s="6" t="s">
        <v>35</v>
      </c>
      <c r="M202" s="6" t="s">
        <v>35</v>
      </c>
      <c r="N202" s="6">
        <v>0</v>
      </c>
      <c r="O202" s="6">
        <f>VLOOKUP(IF(M202="无",L202,L202&amp;"("&amp;M202&amp;")"),D:J,7,0)*N202</f>
        <v>0</v>
      </c>
      <c r="P202" s="6">
        <f>VLOOKUP(IF(M202="无",L202,L202&amp;"("&amp;M202&amp;")"),D:K,8,0)*N202</f>
        <v>0</v>
      </c>
      <c r="Q202" s="6" t="s">
        <v>35</v>
      </c>
      <c r="R202" s="6" t="s">
        <v>35</v>
      </c>
      <c r="S202" s="6">
        <v>0</v>
      </c>
      <c r="T202" s="6">
        <f>VLOOKUP(IF(R202="无",Q202,Q202&amp;"("&amp;R202&amp;")"),D:J,7,0)*S202</f>
        <v>0</v>
      </c>
      <c r="U202" s="6">
        <f>VLOOKUP(IF(R202="无",Q202,Q202&amp;"("&amp;R202&amp;")"),D:K,8,0)*S202</f>
        <v>0</v>
      </c>
      <c r="V202" s="6" t="s">
        <v>35</v>
      </c>
      <c r="W202" s="6" t="s">
        <v>35</v>
      </c>
      <c r="X202" s="6">
        <v>0</v>
      </c>
      <c r="Y202" s="6">
        <f>VLOOKUP(IF(W202="无",V202,V202&amp;"("&amp;W202&amp;")"),D:J,7,0)*X202</f>
        <v>0</v>
      </c>
      <c r="Z202" s="6">
        <f>VLOOKUP(IF(W202="无",V202,V202&amp;"("&amp;W202&amp;")"),D:K,8,0)*X202</f>
        <v>0</v>
      </c>
    </row>
    <row r="203" spans="1:26">
      <c r="A203" s="16">
        <f t="shared" si="101"/>
        <v>202</v>
      </c>
      <c r="B203" s="6" t="s">
        <v>30</v>
      </c>
      <c r="C203" s="9" t="s">
        <v>305</v>
      </c>
      <c r="D203" s="9" t="s">
        <v>347</v>
      </c>
      <c r="E203" s="6">
        <v>1</v>
      </c>
      <c r="F203" s="6">
        <v>0</v>
      </c>
      <c r="G203" s="6">
        <v>0</v>
      </c>
      <c r="H203" s="25">
        <f t="shared" si="87"/>
        <v>0</v>
      </c>
      <c r="I203" s="25">
        <f t="shared" si="90"/>
        <v>0</v>
      </c>
      <c r="J203" s="25">
        <f t="shared" si="88"/>
        <v>0</v>
      </c>
      <c r="K203" s="25">
        <f t="shared" si="89"/>
        <v>0</v>
      </c>
      <c r="L203" s="6" t="s">
        <v>35</v>
      </c>
      <c r="M203" s="6" t="s">
        <v>35</v>
      </c>
      <c r="N203" s="6">
        <v>0</v>
      </c>
      <c r="O203" s="6">
        <f>VLOOKUP(IF(M203="无",L203,L203&amp;"("&amp;M203&amp;")"),D:J,7,0)*N203</f>
        <v>0</v>
      </c>
      <c r="P203" s="6">
        <f>VLOOKUP(IF(M203="无",L203,L203&amp;"("&amp;M203&amp;")"),D:K,8,0)*N203</f>
        <v>0</v>
      </c>
      <c r="Q203" s="6" t="s">
        <v>35</v>
      </c>
      <c r="R203" s="6" t="s">
        <v>35</v>
      </c>
      <c r="S203" s="6">
        <v>0</v>
      </c>
      <c r="T203" s="6">
        <f>VLOOKUP(IF(R203="无",Q203,Q203&amp;"("&amp;R203&amp;")"),D:J,7,0)*S203</f>
        <v>0</v>
      </c>
      <c r="U203" s="6">
        <f>VLOOKUP(IF(R203="无",Q203,Q203&amp;"("&amp;R203&amp;")"),D:K,8,0)*S203</f>
        <v>0</v>
      </c>
      <c r="V203" s="6" t="s">
        <v>35</v>
      </c>
      <c r="W203" s="6" t="s">
        <v>35</v>
      </c>
      <c r="X203" s="6">
        <v>0</v>
      </c>
      <c r="Y203" s="6">
        <f>VLOOKUP(IF(W203="无",V203,V203&amp;"("&amp;W203&amp;")"),D:J,7,0)*X203</f>
        <v>0</v>
      </c>
      <c r="Z203" s="6">
        <f>VLOOKUP(IF(W203="无",V203,V203&amp;"("&amp;W203&amp;")"),D:K,8,0)*X203</f>
        <v>0</v>
      </c>
    </row>
    <row r="204" spans="1:26">
      <c r="A204" s="16">
        <f t="shared" si="101"/>
        <v>203</v>
      </c>
      <c r="B204" s="6" t="s">
        <v>30</v>
      </c>
      <c r="C204" s="9" t="s">
        <v>305</v>
      </c>
      <c r="D204" s="9" t="s">
        <v>348</v>
      </c>
      <c r="E204" s="6">
        <v>1</v>
      </c>
      <c r="F204" s="6">
        <v>0</v>
      </c>
      <c r="G204" s="6">
        <v>0</v>
      </c>
      <c r="H204" s="25">
        <f t="shared" si="87"/>
        <v>0</v>
      </c>
      <c r="I204" s="25">
        <f t="shared" si="90"/>
        <v>0</v>
      </c>
      <c r="J204" s="25">
        <f t="shared" si="88"/>
        <v>0</v>
      </c>
      <c r="K204" s="25">
        <f t="shared" si="89"/>
        <v>0</v>
      </c>
      <c r="L204" s="6" t="s">
        <v>35</v>
      </c>
      <c r="M204" s="6" t="s">
        <v>35</v>
      </c>
      <c r="N204" s="6">
        <v>0</v>
      </c>
      <c r="O204" s="6">
        <f>VLOOKUP(IF(M204="无",L204,L204&amp;"("&amp;M204&amp;")"),D:J,7,0)*N204</f>
        <v>0</v>
      </c>
      <c r="P204" s="6">
        <f>VLOOKUP(IF(M204="无",L204,L204&amp;"("&amp;M204&amp;")"),D:K,8,0)*N204</f>
        <v>0</v>
      </c>
      <c r="Q204" s="6" t="s">
        <v>35</v>
      </c>
      <c r="R204" s="6" t="s">
        <v>35</v>
      </c>
      <c r="S204" s="6">
        <v>0</v>
      </c>
      <c r="T204" s="6">
        <f>VLOOKUP(IF(R204="无",Q204,Q204&amp;"("&amp;R204&amp;")"),D:J,7,0)*S204</f>
        <v>0</v>
      </c>
      <c r="U204" s="6">
        <f>VLOOKUP(IF(R204="无",Q204,Q204&amp;"("&amp;R204&amp;")"),D:K,8,0)*S204</f>
        <v>0</v>
      </c>
      <c r="V204" s="6" t="s">
        <v>35</v>
      </c>
      <c r="W204" s="6" t="s">
        <v>35</v>
      </c>
      <c r="X204" s="6">
        <v>0</v>
      </c>
      <c r="Y204" s="6">
        <f>VLOOKUP(IF(W204="无",V204,V204&amp;"("&amp;W204&amp;")"),D:J,7,0)*X204</f>
        <v>0</v>
      </c>
      <c r="Z204" s="6">
        <f>VLOOKUP(IF(W204="无",V204,V204&amp;"("&amp;W204&amp;")"),D:K,8,0)*X204</f>
        <v>0</v>
      </c>
    </row>
    <row r="205" spans="1:26">
      <c r="A205" s="16">
        <f t="shared" si="101"/>
        <v>204</v>
      </c>
      <c r="B205" s="6" t="s">
        <v>30</v>
      </c>
      <c r="C205" s="9" t="s">
        <v>305</v>
      </c>
      <c r="D205" s="9" t="s">
        <v>349</v>
      </c>
      <c r="E205" s="6">
        <v>1</v>
      </c>
      <c r="F205" s="6">
        <v>0</v>
      </c>
      <c r="G205" s="6">
        <v>0</v>
      </c>
      <c r="H205" s="25">
        <f t="shared" si="87"/>
        <v>0</v>
      </c>
      <c r="I205" s="25">
        <f t="shared" si="90"/>
        <v>0</v>
      </c>
      <c r="J205" s="25">
        <f t="shared" si="88"/>
        <v>0</v>
      </c>
      <c r="K205" s="25">
        <f t="shared" si="89"/>
        <v>0</v>
      </c>
      <c r="L205" s="6" t="s">
        <v>35</v>
      </c>
      <c r="M205" s="6" t="s">
        <v>35</v>
      </c>
      <c r="N205" s="6">
        <v>0</v>
      </c>
      <c r="O205" s="6">
        <f>VLOOKUP(IF(M205="无",L205,L205&amp;"("&amp;M205&amp;")"),D:J,7,0)*N205</f>
        <v>0</v>
      </c>
      <c r="P205" s="6">
        <f>VLOOKUP(IF(M205="无",L205,L205&amp;"("&amp;M205&amp;")"),D:K,8,0)*N205</f>
        <v>0</v>
      </c>
      <c r="Q205" s="6" t="s">
        <v>35</v>
      </c>
      <c r="R205" s="6" t="s">
        <v>35</v>
      </c>
      <c r="S205" s="6">
        <v>0</v>
      </c>
      <c r="T205" s="6">
        <f>VLOOKUP(IF(R205="无",Q205,Q205&amp;"("&amp;R205&amp;")"),D:J,7,0)*S205</f>
        <v>0</v>
      </c>
      <c r="U205" s="6">
        <f>VLOOKUP(IF(R205="无",Q205,Q205&amp;"("&amp;R205&amp;")"),D:K,8,0)*S205</f>
        <v>0</v>
      </c>
      <c r="V205" s="6" t="s">
        <v>35</v>
      </c>
      <c r="W205" s="6" t="s">
        <v>35</v>
      </c>
      <c r="X205" s="6">
        <v>0</v>
      </c>
      <c r="Y205" s="6">
        <f>VLOOKUP(IF(W205="无",V205,V205&amp;"("&amp;W205&amp;")"),D:J,7,0)*X205</f>
        <v>0</v>
      </c>
      <c r="Z205" s="6">
        <f>VLOOKUP(IF(W205="无",V205,V205&amp;"("&amp;W205&amp;")"),D:K,8,0)*X205</f>
        <v>0</v>
      </c>
    </row>
    <row r="206" spans="1:26">
      <c r="A206" s="16">
        <f t="shared" si="101"/>
        <v>205</v>
      </c>
      <c r="B206" s="6" t="s">
        <v>30</v>
      </c>
      <c r="C206" s="9" t="s">
        <v>305</v>
      </c>
      <c r="D206" s="9" t="s">
        <v>350</v>
      </c>
      <c r="E206" s="6">
        <v>1</v>
      </c>
      <c r="F206" s="6">
        <v>0</v>
      </c>
      <c r="G206" s="6">
        <v>0</v>
      </c>
      <c r="H206" s="25">
        <f t="shared" si="87"/>
        <v>0</v>
      </c>
      <c r="I206" s="25">
        <f t="shared" si="90"/>
        <v>0</v>
      </c>
      <c r="J206" s="25">
        <f t="shared" si="88"/>
        <v>0</v>
      </c>
      <c r="K206" s="25">
        <f t="shared" si="89"/>
        <v>0</v>
      </c>
      <c r="L206" s="6" t="s">
        <v>35</v>
      </c>
      <c r="M206" s="6" t="s">
        <v>35</v>
      </c>
      <c r="N206" s="6">
        <v>0</v>
      </c>
      <c r="O206" s="6">
        <f>VLOOKUP(IF(M206="无",L206,L206&amp;"("&amp;M206&amp;")"),D:J,7,0)*N206</f>
        <v>0</v>
      </c>
      <c r="P206" s="6">
        <f>VLOOKUP(IF(M206="无",L206,L206&amp;"("&amp;M206&amp;")"),D:K,8,0)*N206</f>
        <v>0</v>
      </c>
      <c r="Q206" s="6" t="s">
        <v>35</v>
      </c>
      <c r="R206" s="6" t="s">
        <v>35</v>
      </c>
      <c r="S206" s="6">
        <v>0</v>
      </c>
      <c r="T206" s="6">
        <f>VLOOKUP(IF(R206="无",Q206,Q206&amp;"("&amp;R206&amp;")"),D:J,7,0)*S206</f>
        <v>0</v>
      </c>
      <c r="U206" s="6">
        <f>VLOOKUP(IF(R206="无",Q206,Q206&amp;"("&amp;R206&amp;")"),D:K,8,0)*S206</f>
        <v>0</v>
      </c>
      <c r="V206" s="6" t="s">
        <v>35</v>
      </c>
      <c r="W206" s="6" t="s">
        <v>35</v>
      </c>
      <c r="X206" s="6">
        <v>0</v>
      </c>
      <c r="Y206" s="6">
        <f>VLOOKUP(IF(W206="无",V206,V206&amp;"("&amp;W206&amp;")"),D:J,7,0)*X206</f>
        <v>0</v>
      </c>
      <c r="Z206" s="6">
        <f>VLOOKUP(IF(W206="无",V206,V206&amp;"("&amp;W206&amp;")"),D:K,8,0)*X206</f>
        <v>0</v>
      </c>
    </row>
    <row r="207" spans="1:26">
      <c r="A207" s="16">
        <f t="shared" si="101"/>
        <v>206</v>
      </c>
      <c r="B207" s="6" t="s">
        <v>30</v>
      </c>
      <c r="C207" s="9" t="s">
        <v>305</v>
      </c>
      <c r="D207" s="9" t="s">
        <v>351</v>
      </c>
      <c r="E207" s="6">
        <v>1</v>
      </c>
      <c r="F207" s="6">
        <v>0</v>
      </c>
      <c r="G207" s="6">
        <v>0</v>
      </c>
      <c r="H207" s="25">
        <f t="shared" si="87"/>
        <v>0</v>
      </c>
      <c r="I207" s="25">
        <f t="shared" si="90"/>
        <v>0</v>
      </c>
      <c r="J207" s="25">
        <f t="shared" si="88"/>
        <v>0</v>
      </c>
      <c r="K207" s="25">
        <f t="shared" si="89"/>
        <v>0</v>
      </c>
      <c r="L207" s="6" t="s">
        <v>35</v>
      </c>
      <c r="M207" s="6" t="s">
        <v>35</v>
      </c>
      <c r="N207" s="6">
        <v>0</v>
      </c>
      <c r="O207" s="6">
        <f>VLOOKUP(IF(M207="无",L207,L207&amp;"("&amp;M207&amp;")"),D:J,7,0)*N207</f>
        <v>0</v>
      </c>
      <c r="P207" s="6">
        <f>VLOOKUP(IF(M207="无",L207,L207&amp;"("&amp;M207&amp;")"),D:K,8,0)*N207</f>
        <v>0</v>
      </c>
      <c r="Q207" s="6" t="s">
        <v>35</v>
      </c>
      <c r="R207" s="6" t="s">
        <v>35</v>
      </c>
      <c r="S207" s="6">
        <v>0</v>
      </c>
      <c r="T207" s="6">
        <f>VLOOKUP(IF(R207="无",Q207,Q207&amp;"("&amp;R207&amp;")"),D:J,7,0)*S207</f>
        <v>0</v>
      </c>
      <c r="U207" s="6">
        <f>VLOOKUP(IF(R207="无",Q207,Q207&amp;"("&amp;R207&amp;")"),D:K,8,0)*S207</f>
        <v>0</v>
      </c>
      <c r="V207" s="6" t="s">
        <v>35</v>
      </c>
      <c r="W207" s="6" t="s">
        <v>35</v>
      </c>
      <c r="X207" s="6">
        <v>0</v>
      </c>
      <c r="Y207" s="6">
        <f>VLOOKUP(IF(W207="无",V207,V207&amp;"("&amp;W207&amp;")"),D:J,7,0)*X207</f>
        <v>0</v>
      </c>
      <c r="Z207" s="6">
        <f>VLOOKUP(IF(W207="无",V207,V207&amp;"("&amp;W207&amp;")"),D:K,8,0)*X207</f>
        <v>0</v>
      </c>
    </row>
    <row r="208" spans="1:26">
      <c r="A208" s="16">
        <f t="shared" si="101"/>
        <v>207</v>
      </c>
      <c r="B208" s="6" t="s">
        <v>61</v>
      </c>
      <c r="C208" s="9" t="s">
        <v>305</v>
      </c>
      <c r="D208" s="9" t="s">
        <v>352</v>
      </c>
      <c r="E208" s="6">
        <v>1</v>
      </c>
      <c r="F208" s="6">
        <v>0</v>
      </c>
      <c r="G208" s="6">
        <v>0</v>
      </c>
      <c r="H208" s="25">
        <f t="shared" si="87"/>
        <v>0</v>
      </c>
      <c r="I208" s="25">
        <f t="shared" si="90"/>
        <v>0</v>
      </c>
      <c r="J208" s="25">
        <f t="shared" si="88"/>
        <v>0</v>
      </c>
      <c r="K208" s="25">
        <f t="shared" si="89"/>
        <v>0</v>
      </c>
      <c r="L208" s="6" t="s">
        <v>35</v>
      </c>
      <c r="M208" s="6" t="s">
        <v>35</v>
      </c>
      <c r="N208" s="6">
        <v>0</v>
      </c>
      <c r="O208" s="6">
        <f>VLOOKUP(IF(M208="无",L208,L208&amp;"("&amp;M208&amp;")"),D:J,7,0)*N208</f>
        <v>0</v>
      </c>
      <c r="P208" s="6">
        <f>VLOOKUP(IF(M208="无",L208,L208&amp;"("&amp;M208&amp;")"),D:K,8,0)*N208</f>
        <v>0</v>
      </c>
      <c r="Q208" s="6" t="s">
        <v>35</v>
      </c>
      <c r="R208" s="6" t="s">
        <v>35</v>
      </c>
      <c r="S208" s="6">
        <v>0</v>
      </c>
      <c r="T208" s="6">
        <f>VLOOKUP(IF(R208="无",Q208,Q208&amp;"("&amp;R208&amp;")"),D:J,7,0)*S208</f>
        <v>0</v>
      </c>
      <c r="U208" s="6">
        <f>VLOOKUP(IF(R208="无",Q208,Q208&amp;"("&amp;R208&amp;")"),D:K,8,0)*S208</f>
        <v>0</v>
      </c>
      <c r="V208" s="6" t="s">
        <v>35</v>
      </c>
      <c r="W208" s="6" t="s">
        <v>35</v>
      </c>
      <c r="X208" s="6">
        <v>0</v>
      </c>
      <c r="Y208" s="6">
        <f>VLOOKUP(IF(W208="无",V208,V208&amp;"("&amp;W208&amp;")"),D:J,7,0)*X208</f>
        <v>0</v>
      </c>
      <c r="Z208" s="6">
        <f>VLOOKUP(IF(W208="无",V208,V208&amp;"("&amp;W208&amp;")"),D:K,8,0)*X208</f>
        <v>0</v>
      </c>
    </row>
    <row r="209" spans="1:26">
      <c r="A209" s="16">
        <f t="shared" si="101"/>
        <v>208</v>
      </c>
      <c r="B209" s="6" t="s">
        <v>96</v>
      </c>
      <c r="C209" s="9" t="s">
        <v>305</v>
      </c>
      <c r="D209" s="9" t="s">
        <v>353</v>
      </c>
      <c r="E209" s="6">
        <v>1</v>
      </c>
      <c r="F209" s="6">
        <v>0</v>
      </c>
      <c r="G209" s="6">
        <v>0</v>
      </c>
      <c r="H209" s="25">
        <f t="shared" si="87"/>
        <v>0</v>
      </c>
      <c r="I209" s="25">
        <f t="shared" si="90"/>
        <v>0</v>
      </c>
      <c r="J209" s="25">
        <f t="shared" si="88"/>
        <v>0</v>
      </c>
      <c r="K209" s="25">
        <f t="shared" si="89"/>
        <v>0</v>
      </c>
      <c r="L209" s="6" t="s">
        <v>35</v>
      </c>
      <c r="M209" s="6" t="s">
        <v>35</v>
      </c>
      <c r="N209" s="6">
        <v>0</v>
      </c>
      <c r="O209" s="6">
        <f>VLOOKUP(IF(M209="无",L209,L209&amp;"("&amp;M209&amp;")"),D:J,7,0)*N209</f>
        <v>0</v>
      </c>
      <c r="P209" s="6">
        <f>VLOOKUP(IF(M209="无",L209,L209&amp;"("&amp;M209&amp;")"),D:K,8,0)*N209</f>
        <v>0</v>
      </c>
      <c r="Q209" s="6" t="s">
        <v>35</v>
      </c>
      <c r="R209" s="6" t="s">
        <v>35</v>
      </c>
      <c r="S209" s="6">
        <v>0</v>
      </c>
      <c r="T209" s="6">
        <f>VLOOKUP(IF(R209="无",Q209,Q209&amp;"("&amp;R209&amp;")"),D:J,7,0)*S209</f>
        <v>0</v>
      </c>
      <c r="U209" s="6">
        <f>VLOOKUP(IF(R209="无",Q209,Q209&amp;"("&amp;R209&amp;")"),D:K,8,0)*S209</f>
        <v>0</v>
      </c>
      <c r="V209" s="6" t="s">
        <v>35</v>
      </c>
      <c r="W209" s="6" t="s">
        <v>35</v>
      </c>
      <c r="X209" s="6">
        <v>0</v>
      </c>
      <c r="Y209" s="6">
        <f>VLOOKUP(IF(W209="无",V209,V209&amp;"("&amp;W209&amp;")"),D:J,7,0)*X209</f>
        <v>0</v>
      </c>
      <c r="Z209" s="6">
        <f>VLOOKUP(IF(W209="无",V209,V209&amp;"("&amp;W209&amp;")"),D:K,8,0)*X209</f>
        <v>0</v>
      </c>
    </row>
    <row r="210" spans="1:26">
      <c r="A210" s="16">
        <f t="shared" si="101"/>
        <v>209</v>
      </c>
      <c r="B210" s="6" t="s">
        <v>96</v>
      </c>
      <c r="C210" s="9" t="s">
        <v>305</v>
      </c>
      <c r="D210" s="9" t="s">
        <v>354</v>
      </c>
      <c r="E210" s="6">
        <v>1</v>
      </c>
      <c r="F210" s="6">
        <v>0</v>
      </c>
      <c r="G210" s="6">
        <v>0</v>
      </c>
      <c r="H210" s="25">
        <f t="shared" si="87"/>
        <v>0</v>
      </c>
      <c r="I210" s="25">
        <f t="shared" si="90"/>
        <v>0</v>
      </c>
      <c r="J210" s="25">
        <f t="shared" si="88"/>
        <v>0</v>
      </c>
      <c r="K210" s="25">
        <f t="shared" si="89"/>
        <v>0</v>
      </c>
      <c r="L210" s="6" t="s">
        <v>35</v>
      </c>
      <c r="M210" s="6" t="s">
        <v>35</v>
      </c>
      <c r="N210" s="6">
        <v>0</v>
      </c>
      <c r="O210" s="6">
        <f>VLOOKUP(IF(M210="无",L210,L210&amp;"("&amp;M210&amp;")"),D:J,7,0)*N210</f>
        <v>0</v>
      </c>
      <c r="P210" s="6">
        <f>VLOOKUP(IF(M210="无",L210,L210&amp;"("&amp;M210&amp;")"),D:K,8,0)*N210</f>
        <v>0</v>
      </c>
      <c r="Q210" s="6" t="s">
        <v>35</v>
      </c>
      <c r="R210" s="6" t="s">
        <v>35</v>
      </c>
      <c r="S210" s="6">
        <v>0</v>
      </c>
      <c r="T210" s="6">
        <f>VLOOKUP(IF(R210="无",Q210,Q210&amp;"("&amp;R210&amp;")"),D:J,7,0)*S210</f>
        <v>0</v>
      </c>
      <c r="U210" s="6">
        <f>VLOOKUP(IF(R210="无",Q210,Q210&amp;"("&amp;R210&amp;")"),D:K,8,0)*S210</f>
        <v>0</v>
      </c>
      <c r="V210" s="6" t="s">
        <v>35</v>
      </c>
      <c r="W210" s="6" t="s">
        <v>35</v>
      </c>
      <c r="X210" s="6">
        <v>0</v>
      </c>
      <c r="Y210" s="6">
        <f>VLOOKUP(IF(W210="无",V210,V210&amp;"("&amp;W210&amp;")"),D:J,7,0)*X210</f>
        <v>0</v>
      </c>
      <c r="Z210" s="6">
        <f>VLOOKUP(IF(W210="无",V210,V210&amp;"("&amp;W210&amp;")"),D:K,8,0)*X210</f>
        <v>0</v>
      </c>
    </row>
    <row r="211" spans="1:26">
      <c r="A211" s="16">
        <f t="shared" si="101"/>
        <v>210</v>
      </c>
      <c r="B211" s="6" t="s">
        <v>30</v>
      </c>
      <c r="C211" s="9" t="s">
        <v>305</v>
      </c>
      <c r="D211" s="9" t="s">
        <v>355</v>
      </c>
      <c r="E211" s="6">
        <v>1</v>
      </c>
      <c r="F211" s="6">
        <v>0</v>
      </c>
      <c r="G211" s="6">
        <v>0</v>
      </c>
      <c r="H211" s="25">
        <f t="shared" si="87"/>
        <v>0</v>
      </c>
      <c r="I211" s="25">
        <f t="shared" si="90"/>
        <v>0</v>
      </c>
      <c r="J211" s="25">
        <f t="shared" si="88"/>
        <v>0</v>
      </c>
      <c r="K211" s="25">
        <f t="shared" si="89"/>
        <v>0</v>
      </c>
      <c r="L211" s="6" t="s">
        <v>35</v>
      </c>
      <c r="M211" s="6" t="s">
        <v>35</v>
      </c>
      <c r="N211" s="6">
        <v>0</v>
      </c>
      <c r="O211" s="6">
        <f>VLOOKUP(IF(M211="无",L211,L211&amp;"("&amp;M211&amp;")"),D:J,7,0)*N211</f>
        <v>0</v>
      </c>
      <c r="P211" s="6">
        <f>VLOOKUP(IF(M211="无",L211,L211&amp;"("&amp;M211&amp;")"),D:K,8,0)*N211</f>
        <v>0</v>
      </c>
      <c r="Q211" s="6" t="s">
        <v>35</v>
      </c>
      <c r="R211" s="6" t="s">
        <v>35</v>
      </c>
      <c r="S211" s="6">
        <v>0</v>
      </c>
      <c r="T211" s="6">
        <f>VLOOKUP(IF(R211="无",Q211,Q211&amp;"("&amp;R211&amp;")"),D:J,7,0)*S211</f>
        <v>0</v>
      </c>
      <c r="U211" s="6">
        <f>VLOOKUP(IF(R211="无",Q211,Q211&amp;"("&amp;R211&amp;")"),D:K,8,0)*S211</f>
        <v>0</v>
      </c>
      <c r="V211" s="6" t="s">
        <v>35</v>
      </c>
      <c r="W211" s="6" t="s">
        <v>35</v>
      </c>
      <c r="X211" s="6">
        <v>0</v>
      </c>
      <c r="Y211" s="6">
        <f>VLOOKUP(IF(W211="无",V211,V211&amp;"("&amp;W211&amp;")"),D:J,7,0)*X211</f>
        <v>0</v>
      </c>
      <c r="Z211" s="6">
        <f>VLOOKUP(IF(W211="无",V211,V211&amp;"("&amp;W211&amp;")"),D:K,8,0)*X211</f>
        <v>0</v>
      </c>
    </row>
    <row r="212" spans="1:26">
      <c r="A212" s="16">
        <f t="shared" ref="A212:A221" si="102">ROW()-1</f>
        <v>211</v>
      </c>
      <c r="B212" s="6" t="s">
        <v>61</v>
      </c>
      <c r="C212" s="9" t="s">
        <v>305</v>
      </c>
      <c r="D212" s="9" t="s">
        <v>356</v>
      </c>
      <c r="E212" s="6">
        <v>1</v>
      </c>
      <c r="F212" s="6">
        <v>0</v>
      </c>
      <c r="G212" s="6">
        <v>0</v>
      </c>
      <c r="H212" s="25">
        <f t="shared" si="87"/>
        <v>0</v>
      </c>
      <c r="I212" s="25">
        <f t="shared" si="90"/>
        <v>0</v>
      </c>
      <c r="J212" s="25">
        <f t="shared" si="88"/>
        <v>0</v>
      </c>
      <c r="K212" s="25">
        <f t="shared" si="89"/>
        <v>0</v>
      </c>
      <c r="L212" s="6" t="s">
        <v>35</v>
      </c>
      <c r="M212" s="6" t="s">
        <v>35</v>
      </c>
      <c r="N212" s="6">
        <v>0</v>
      </c>
      <c r="O212" s="6">
        <f>VLOOKUP(IF(M212="无",L212,L212&amp;"("&amp;M212&amp;")"),D:J,7,0)*N212</f>
        <v>0</v>
      </c>
      <c r="P212" s="6">
        <f>VLOOKUP(IF(M212="无",L212,L212&amp;"("&amp;M212&amp;")"),D:K,8,0)*N212</f>
        <v>0</v>
      </c>
      <c r="Q212" s="6" t="s">
        <v>35</v>
      </c>
      <c r="R212" s="6" t="s">
        <v>35</v>
      </c>
      <c r="S212" s="6">
        <v>0</v>
      </c>
      <c r="T212" s="6">
        <f>VLOOKUP(IF(R212="无",Q212,Q212&amp;"("&amp;R212&amp;")"),D:J,7,0)*S212</f>
        <v>0</v>
      </c>
      <c r="U212" s="6">
        <f>VLOOKUP(IF(R212="无",Q212,Q212&amp;"("&amp;R212&amp;")"),D:K,8,0)*S212</f>
        <v>0</v>
      </c>
      <c r="V212" s="6" t="s">
        <v>35</v>
      </c>
      <c r="W212" s="6" t="s">
        <v>35</v>
      </c>
      <c r="X212" s="6">
        <v>0</v>
      </c>
      <c r="Y212" s="6">
        <f>VLOOKUP(IF(W212="无",V212,V212&amp;"("&amp;W212&amp;")"),D:J,7,0)*X212</f>
        <v>0</v>
      </c>
      <c r="Z212" s="6">
        <f>VLOOKUP(IF(W212="无",V212,V212&amp;"("&amp;W212&amp;")"),D:K,8,0)*X212</f>
        <v>0</v>
      </c>
    </row>
    <row r="213" spans="1:26">
      <c r="A213" s="16">
        <f t="shared" si="102"/>
        <v>212</v>
      </c>
      <c r="B213" s="6" t="s">
        <v>61</v>
      </c>
      <c r="C213" s="9" t="s">
        <v>305</v>
      </c>
      <c r="D213" s="9" t="s">
        <v>357</v>
      </c>
      <c r="E213" s="6">
        <v>1</v>
      </c>
      <c r="F213" s="6">
        <v>0</v>
      </c>
      <c r="G213" s="6">
        <v>0</v>
      </c>
      <c r="H213" s="25">
        <f t="shared" si="87"/>
        <v>0</v>
      </c>
      <c r="I213" s="25">
        <f t="shared" si="90"/>
        <v>0</v>
      </c>
      <c r="J213" s="25">
        <f t="shared" si="88"/>
        <v>0</v>
      </c>
      <c r="K213" s="25">
        <f t="shared" si="89"/>
        <v>0</v>
      </c>
      <c r="L213" s="6" t="s">
        <v>35</v>
      </c>
      <c r="M213" s="6" t="s">
        <v>35</v>
      </c>
      <c r="N213" s="6">
        <v>0</v>
      </c>
      <c r="O213" s="6">
        <f>VLOOKUP(IF(M213="无",L213,L213&amp;"("&amp;M213&amp;")"),D:J,7,0)*N213</f>
        <v>0</v>
      </c>
      <c r="P213" s="6">
        <f>VLOOKUP(IF(M213="无",L213,L213&amp;"("&amp;M213&amp;")"),D:K,8,0)*N213</f>
        <v>0</v>
      </c>
      <c r="Q213" s="6" t="s">
        <v>35</v>
      </c>
      <c r="R213" s="6" t="s">
        <v>35</v>
      </c>
      <c r="S213" s="6">
        <v>0</v>
      </c>
      <c r="T213" s="6">
        <f>VLOOKUP(IF(R213="无",Q213,Q213&amp;"("&amp;R213&amp;")"),D:J,7,0)*S213</f>
        <v>0</v>
      </c>
      <c r="U213" s="6">
        <f>VLOOKUP(IF(R213="无",Q213,Q213&amp;"("&amp;R213&amp;")"),D:K,8,0)*S213</f>
        <v>0</v>
      </c>
      <c r="V213" s="6" t="s">
        <v>35</v>
      </c>
      <c r="W213" s="6" t="s">
        <v>35</v>
      </c>
      <c r="X213" s="6">
        <v>0</v>
      </c>
      <c r="Y213" s="6">
        <f>VLOOKUP(IF(W213="无",V213,V213&amp;"("&amp;W213&amp;")"),D:J,7,0)*X213</f>
        <v>0</v>
      </c>
      <c r="Z213" s="6">
        <f>VLOOKUP(IF(W213="无",V213,V213&amp;"("&amp;W213&amp;")"),D:K,8,0)*X213</f>
        <v>0</v>
      </c>
    </row>
    <row r="214" spans="1:26">
      <c r="A214" s="16">
        <f t="shared" si="102"/>
        <v>213</v>
      </c>
      <c r="B214" s="6" t="s">
        <v>30</v>
      </c>
      <c r="C214" s="9" t="s">
        <v>305</v>
      </c>
      <c r="D214" s="9" t="s">
        <v>358</v>
      </c>
      <c r="E214" s="6">
        <v>1</v>
      </c>
      <c r="F214" s="6">
        <v>0</v>
      </c>
      <c r="G214" s="6">
        <v>0</v>
      </c>
      <c r="H214" s="25">
        <f t="shared" ref="H214:H248" si="103">F214+O214+T214+Y214</f>
        <v>0</v>
      </c>
      <c r="I214" s="25">
        <f t="shared" si="90"/>
        <v>0</v>
      </c>
      <c r="J214" s="25">
        <f t="shared" ref="J214:J248" si="104">H214/E214</f>
        <v>0</v>
      </c>
      <c r="K214" s="25">
        <f t="shared" ref="K214:K248" si="105">I214/E214</f>
        <v>0</v>
      </c>
      <c r="L214" s="6" t="s">
        <v>35</v>
      </c>
      <c r="M214" s="6" t="s">
        <v>35</v>
      </c>
      <c r="N214" s="6">
        <v>0</v>
      </c>
      <c r="O214" s="6">
        <f>VLOOKUP(IF(M214="无",L214,L214&amp;"("&amp;M214&amp;")"),D:J,7,0)*N214</f>
        <v>0</v>
      </c>
      <c r="P214" s="6">
        <f>VLOOKUP(IF(M214="无",L214,L214&amp;"("&amp;M214&amp;")"),D:K,8,0)*N214</f>
        <v>0</v>
      </c>
      <c r="Q214" s="6" t="s">
        <v>35</v>
      </c>
      <c r="R214" s="6" t="s">
        <v>35</v>
      </c>
      <c r="S214" s="6">
        <v>0</v>
      </c>
      <c r="T214" s="6">
        <f>VLOOKUP(IF(R214="无",Q214,Q214&amp;"("&amp;R214&amp;")"),D:J,7,0)*S214</f>
        <v>0</v>
      </c>
      <c r="U214" s="6">
        <f>VLOOKUP(IF(R214="无",Q214,Q214&amp;"("&amp;R214&amp;")"),D:K,8,0)*S214</f>
        <v>0</v>
      </c>
      <c r="V214" s="6" t="s">
        <v>35</v>
      </c>
      <c r="W214" s="6" t="s">
        <v>35</v>
      </c>
      <c r="X214" s="6">
        <v>0</v>
      </c>
      <c r="Y214" s="6">
        <f>VLOOKUP(IF(W214="无",V214,V214&amp;"("&amp;W214&amp;")"),D:J,7,0)*X214</f>
        <v>0</v>
      </c>
      <c r="Z214" s="6">
        <f>VLOOKUP(IF(W214="无",V214,V214&amp;"("&amp;W214&amp;")"),D:K,8,0)*X214</f>
        <v>0</v>
      </c>
    </row>
    <row r="215" spans="1:26">
      <c r="A215" s="16">
        <f t="shared" si="102"/>
        <v>214</v>
      </c>
      <c r="B215" s="6" t="s">
        <v>96</v>
      </c>
      <c r="C215" s="9" t="s">
        <v>305</v>
      </c>
      <c r="D215" s="9" t="s">
        <v>359</v>
      </c>
      <c r="E215" s="6">
        <v>1</v>
      </c>
      <c r="F215" s="6">
        <v>0</v>
      </c>
      <c r="G215" s="6">
        <v>0</v>
      </c>
      <c r="H215" s="25">
        <f t="shared" si="103"/>
        <v>0</v>
      </c>
      <c r="I215" s="25">
        <f t="shared" ref="I215:I248" si="106">IF(C215="贸易",G215,P215+U215+Z215)</f>
        <v>0</v>
      </c>
      <c r="J215" s="25">
        <f t="shared" si="104"/>
        <v>0</v>
      </c>
      <c r="K215" s="25">
        <f t="shared" si="105"/>
        <v>0</v>
      </c>
      <c r="L215" s="6" t="s">
        <v>35</v>
      </c>
      <c r="M215" s="6" t="s">
        <v>35</v>
      </c>
      <c r="N215" s="6">
        <v>0</v>
      </c>
      <c r="O215" s="6">
        <f>VLOOKUP(IF(M215="无",L215,L215&amp;"("&amp;M215&amp;")"),D:J,7,0)*N215</f>
        <v>0</v>
      </c>
      <c r="P215" s="6">
        <f>VLOOKUP(IF(M215="无",L215,L215&amp;"("&amp;M215&amp;")"),D:K,8,0)*N215</f>
        <v>0</v>
      </c>
      <c r="Q215" s="6" t="s">
        <v>35</v>
      </c>
      <c r="R215" s="6" t="s">
        <v>35</v>
      </c>
      <c r="S215" s="6">
        <v>0</v>
      </c>
      <c r="T215" s="6">
        <f>VLOOKUP(IF(R215="无",Q215,Q215&amp;"("&amp;R215&amp;")"),D:J,7,0)*S215</f>
        <v>0</v>
      </c>
      <c r="U215" s="6">
        <f>VLOOKUP(IF(R215="无",Q215,Q215&amp;"("&amp;R215&amp;")"),D:K,8,0)*S215</f>
        <v>0</v>
      </c>
      <c r="V215" s="6" t="s">
        <v>35</v>
      </c>
      <c r="W215" s="6" t="s">
        <v>35</v>
      </c>
      <c r="X215" s="6">
        <v>0</v>
      </c>
      <c r="Y215" s="6">
        <f>VLOOKUP(IF(W215="无",V215,V215&amp;"("&amp;W215&amp;")"),D:J,7,0)*X215</f>
        <v>0</v>
      </c>
      <c r="Z215" s="6">
        <f>VLOOKUP(IF(W215="无",V215,V215&amp;"("&amp;W215&amp;")"),D:K,8,0)*X215</f>
        <v>0</v>
      </c>
    </row>
    <row r="216" spans="1:26">
      <c r="A216" s="16">
        <f t="shared" si="102"/>
        <v>215</v>
      </c>
      <c r="B216" s="6" t="s">
        <v>61</v>
      </c>
      <c r="C216" s="9" t="s">
        <v>305</v>
      </c>
      <c r="D216" s="9" t="s">
        <v>360</v>
      </c>
      <c r="E216" s="6">
        <v>1</v>
      </c>
      <c r="F216" s="6">
        <v>0</v>
      </c>
      <c r="G216" s="6">
        <v>0</v>
      </c>
      <c r="H216" s="25">
        <f t="shared" si="103"/>
        <v>0</v>
      </c>
      <c r="I216" s="25">
        <f t="shared" si="106"/>
        <v>0</v>
      </c>
      <c r="J216" s="25">
        <f t="shared" si="104"/>
        <v>0</v>
      </c>
      <c r="K216" s="25">
        <f t="shared" si="105"/>
        <v>0</v>
      </c>
      <c r="L216" s="6" t="s">
        <v>35</v>
      </c>
      <c r="M216" s="6" t="s">
        <v>35</v>
      </c>
      <c r="N216" s="6">
        <v>0</v>
      </c>
      <c r="O216" s="6">
        <f>VLOOKUP(IF(M216="无",L216,L216&amp;"("&amp;M216&amp;")"),D:J,7,0)*N216</f>
        <v>0</v>
      </c>
      <c r="P216" s="6">
        <f>VLOOKUP(IF(M216="无",L216,L216&amp;"("&amp;M216&amp;")"),D:K,8,0)*N216</f>
        <v>0</v>
      </c>
      <c r="Q216" s="6" t="s">
        <v>35</v>
      </c>
      <c r="R216" s="6" t="s">
        <v>35</v>
      </c>
      <c r="S216" s="6">
        <v>0</v>
      </c>
      <c r="T216" s="6">
        <f>VLOOKUP(IF(R216="无",Q216,Q216&amp;"("&amp;R216&amp;")"),D:J,7,0)*S216</f>
        <v>0</v>
      </c>
      <c r="U216" s="6">
        <f>VLOOKUP(IF(R216="无",Q216,Q216&amp;"("&amp;R216&amp;")"),D:K,8,0)*S216</f>
        <v>0</v>
      </c>
      <c r="V216" s="6" t="s">
        <v>35</v>
      </c>
      <c r="W216" s="6" t="s">
        <v>35</v>
      </c>
      <c r="X216" s="6">
        <v>0</v>
      </c>
      <c r="Y216" s="6">
        <f>VLOOKUP(IF(W216="无",V216,V216&amp;"("&amp;W216&amp;")"),D:J,7,0)*X216</f>
        <v>0</v>
      </c>
      <c r="Z216" s="6">
        <f>VLOOKUP(IF(W216="无",V216,V216&amp;"("&amp;W216&amp;")"),D:K,8,0)*X216</f>
        <v>0</v>
      </c>
    </row>
    <row r="217" spans="1:26">
      <c r="A217" s="16">
        <f t="shared" si="102"/>
        <v>216</v>
      </c>
      <c r="B217" s="6" t="s">
        <v>61</v>
      </c>
      <c r="C217" s="9" t="s">
        <v>305</v>
      </c>
      <c r="D217" s="9" t="s">
        <v>361</v>
      </c>
      <c r="E217" s="6">
        <v>1</v>
      </c>
      <c r="F217" s="6">
        <v>0</v>
      </c>
      <c r="G217" s="6">
        <v>0</v>
      </c>
      <c r="H217" s="25">
        <f t="shared" si="103"/>
        <v>0</v>
      </c>
      <c r="I217" s="25">
        <f t="shared" si="106"/>
        <v>0</v>
      </c>
      <c r="J217" s="25">
        <f t="shared" si="104"/>
        <v>0</v>
      </c>
      <c r="K217" s="25">
        <f t="shared" si="105"/>
        <v>0</v>
      </c>
      <c r="L217" s="6" t="s">
        <v>35</v>
      </c>
      <c r="M217" s="6" t="s">
        <v>35</v>
      </c>
      <c r="N217" s="6">
        <v>0</v>
      </c>
      <c r="O217" s="6">
        <f>VLOOKUP(IF(M217="无",L217,L217&amp;"("&amp;M217&amp;")"),D:J,7,0)*N217</f>
        <v>0</v>
      </c>
      <c r="P217" s="6">
        <f>VLOOKUP(IF(M217="无",L217,L217&amp;"("&amp;M217&amp;")"),D:K,8,0)*N217</f>
        <v>0</v>
      </c>
      <c r="Q217" s="6" t="s">
        <v>35</v>
      </c>
      <c r="R217" s="6" t="s">
        <v>35</v>
      </c>
      <c r="S217" s="6">
        <v>0</v>
      </c>
      <c r="T217" s="6">
        <f>VLOOKUP(IF(R217="无",Q217,Q217&amp;"("&amp;R217&amp;")"),D:J,7,0)*S217</f>
        <v>0</v>
      </c>
      <c r="U217" s="6">
        <f>VLOOKUP(IF(R217="无",Q217,Q217&amp;"("&amp;R217&amp;")"),D:K,8,0)*S217</f>
        <v>0</v>
      </c>
      <c r="V217" s="6" t="s">
        <v>35</v>
      </c>
      <c r="W217" s="6" t="s">
        <v>35</v>
      </c>
      <c r="X217" s="6">
        <v>0</v>
      </c>
      <c r="Y217" s="6">
        <f>VLOOKUP(IF(W217="无",V217,V217&amp;"("&amp;W217&amp;")"),D:J,7,0)*X217</f>
        <v>0</v>
      </c>
      <c r="Z217" s="6">
        <f>VLOOKUP(IF(W217="无",V217,V217&amp;"("&amp;W217&amp;")"),D:K,8,0)*X217</f>
        <v>0</v>
      </c>
    </row>
    <row r="218" spans="1:26">
      <c r="A218" s="16">
        <f t="shared" si="102"/>
        <v>217</v>
      </c>
      <c r="B218" s="6" t="s">
        <v>96</v>
      </c>
      <c r="C218" s="9" t="s">
        <v>305</v>
      </c>
      <c r="D218" s="9" t="s">
        <v>362</v>
      </c>
      <c r="E218" s="6">
        <v>1</v>
      </c>
      <c r="F218" s="6">
        <v>0</v>
      </c>
      <c r="G218" s="6">
        <v>0</v>
      </c>
      <c r="H218" s="25">
        <f t="shared" si="103"/>
        <v>0</v>
      </c>
      <c r="I218" s="25">
        <f t="shared" si="106"/>
        <v>0</v>
      </c>
      <c r="J218" s="25">
        <f t="shared" si="104"/>
        <v>0</v>
      </c>
      <c r="K218" s="25">
        <f t="shared" si="105"/>
        <v>0</v>
      </c>
      <c r="L218" s="6" t="s">
        <v>35</v>
      </c>
      <c r="M218" s="6" t="s">
        <v>35</v>
      </c>
      <c r="N218" s="6">
        <v>0</v>
      </c>
      <c r="O218" s="6">
        <f>VLOOKUP(IF(M218="无",L218,L218&amp;"("&amp;M218&amp;")"),D:J,7,0)*N218</f>
        <v>0</v>
      </c>
      <c r="P218" s="6">
        <f>VLOOKUP(IF(M218="无",L218,L218&amp;"("&amp;M218&amp;")"),D:K,8,0)*N218</f>
        <v>0</v>
      </c>
      <c r="Q218" s="6" t="s">
        <v>35</v>
      </c>
      <c r="R218" s="6" t="s">
        <v>35</v>
      </c>
      <c r="S218" s="6">
        <v>0</v>
      </c>
      <c r="T218" s="6">
        <f>VLOOKUP(IF(R218="无",Q218,Q218&amp;"("&amp;R218&amp;")"),D:J,7,0)*S218</f>
        <v>0</v>
      </c>
      <c r="U218" s="6">
        <f>VLOOKUP(IF(R218="无",Q218,Q218&amp;"("&amp;R218&amp;")"),D:K,8,0)*S218</f>
        <v>0</v>
      </c>
      <c r="V218" s="6" t="s">
        <v>35</v>
      </c>
      <c r="W218" s="6" t="s">
        <v>35</v>
      </c>
      <c r="X218" s="6">
        <v>0</v>
      </c>
      <c r="Y218" s="6">
        <f>VLOOKUP(IF(W218="无",V218,V218&amp;"("&amp;W218&amp;")"),D:J,7,0)*X218</f>
        <v>0</v>
      </c>
      <c r="Z218" s="6">
        <f>VLOOKUP(IF(W218="无",V218,V218&amp;"("&amp;W218&amp;")"),D:K,8,0)*X218</f>
        <v>0</v>
      </c>
    </row>
    <row r="219" spans="1:26">
      <c r="A219" s="16">
        <f t="shared" si="102"/>
        <v>218</v>
      </c>
      <c r="B219" s="6" t="s">
        <v>30</v>
      </c>
      <c r="C219" s="9" t="s">
        <v>305</v>
      </c>
      <c r="D219" s="9" t="s">
        <v>363</v>
      </c>
      <c r="E219" s="6">
        <v>1</v>
      </c>
      <c r="F219" s="6">
        <v>0</v>
      </c>
      <c r="G219" s="6">
        <v>0</v>
      </c>
      <c r="H219" s="25">
        <f t="shared" si="103"/>
        <v>0</v>
      </c>
      <c r="I219" s="25">
        <f t="shared" si="106"/>
        <v>0</v>
      </c>
      <c r="J219" s="25">
        <f t="shared" si="104"/>
        <v>0</v>
      </c>
      <c r="K219" s="25">
        <f t="shared" si="105"/>
        <v>0</v>
      </c>
      <c r="L219" s="6" t="s">
        <v>35</v>
      </c>
      <c r="M219" s="6" t="s">
        <v>35</v>
      </c>
      <c r="N219" s="6">
        <v>0</v>
      </c>
      <c r="O219" s="6">
        <f>VLOOKUP(IF(M219="无",L219,L219&amp;"("&amp;M219&amp;")"),D:J,7,0)*N219</f>
        <v>0</v>
      </c>
      <c r="P219" s="6">
        <f>VLOOKUP(IF(M219="无",L219,L219&amp;"("&amp;M219&amp;")"),D:K,8,0)*N219</f>
        <v>0</v>
      </c>
      <c r="Q219" s="6" t="s">
        <v>35</v>
      </c>
      <c r="R219" s="6" t="s">
        <v>35</v>
      </c>
      <c r="S219" s="6">
        <v>0</v>
      </c>
      <c r="T219" s="6">
        <f>VLOOKUP(IF(R219="无",Q219,Q219&amp;"("&amp;R219&amp;")"),D:J,7,0)*S219</f>
        <v>0</v>
      </c>
      <c r="U219" s="6">
        <f>VLOOKUP(IF(R219="无",Q219,Q219&amp;"("&amp;R219&amp;")"),D:K,8,0)*S219</f>
        <v>0</v>
      </c>
      <c r="V219" s="6" t="s">
        <v>35</v>
      </c>
      <c r="W219" s="6" t="s">
        <v>35</v>
      </c>
      <c r="X219" s="6">
        <v>0</v>
      </c>
      <c r="Y219" s="6">
        <f>VLOOKUP(IF(W219="无",V219,V219&amp;"("&amp;W219&amp;")"),D:J,7,0)*X219</f>
        <v>0</v>
      </c>
      <c r="Z219" s="6">
        <f>VLOOKUP(IF(W219="无",V219,V219&amp;"("&amp;W219&amp;")"),D:K,8,0)*X219</f>
        <v>0</v>
      </c>
    </row>
    <row r="220" spans="1:26">
      <c r="A220" s="16">
        <f t="shared" si="102"/>
        <v>219</v>
      </c>
      <c r="B220" s="6" t="s">
        <v>96</v>
      </c>
      <c r="C220" s="9" t="s">
        <v>305</v>
      </c>
      <c r="D220" s="9" t="s">
        <v>364</v>
      </c>
      <c r="E220" s="6">
        <v>1</v>
      </c>
      <c r="F220" s="6">
        <v>0</v>
      </c>
      <c r="G220" s="6">
        <v>0</v>
      </c>
      <c r="H220" s="25">
        <f t="shared" si="103"/>
        <v>0</v>
      </c>
      <c r="I220" s="25">
        <f t="shared" si="106"/>
        <v>0</v>
      </c>
      <c r="J220" s="25">
        <f t="shared" si="104"/>
        <v>0</v>
      </c>
      <c r="K220" s="25">
        <f t="shared" si="105"/>
        <v>0</v>
      </c>
      <c r="L220" s="6" t="s">
        <v>35</v>
      </c>
      <c r="M220" s="6" t="s">
        <v>35</v>
      </c>
      <c r="N220" s="6">
        <v>0</v>
      </c>
      <c r="O220" s="6">
        <f>VLOOKUP(IF(M220="无",L220,L220&amp;"("&amp;M220&amp;")"),D:J,7,0)*N220</f>
        <v>0</v>
      </c>
      <c r="P220" s="6">
        <f>VLOOKUP(IF(M220="无",L220,L220&amp;"("&amp;M220&amp;")"),D:K,8,0)*N220</f>
        <v>0</v>
      </c>
      <c r="Q220" s="6" t="s">
        <v>35</v>
      </c>
      <c r="R220" s="6" t="s">
        <v>35</v>
      </c>
      <c r="S220" s="6">
        <v>0</v>
      </c>
      <c r="T220" s="6">
        <f>VLOOKUP(IF(R220="无",Q220,Q220&amp;"("&amp;R220&amp;")"),D:J,7,0)*S220</f>
        <v>0</v>
      </c>
      <c r="U220" s="6">
        <f>VLOOKUP(IF(R220="无",Q220,Q220&amp;"("&amp;R220&amp;")"),D:K,8,0)*S220</f>
        <v>0</v>
      </c>
      <c r="V220" s="6" t="s">
        <v>35</v>
      </c>
      <c r="W220" s="6" t="s">
        <v>35</v>
      </c>
      <c r="X220" s="6">
        <v>0</v>
      </c>
      <c r="Y220" s="6">
        <f>VLOOKUP(IF(W220="无",V220,V220&amp;"("&amp;W220&amp;")"),D:J,7,0)*X220</f>
        <v>0</v>
      </c>
      <c r="Z220" s="6">
        <f>VLOOKUP(IF(W220="无",V220,V220&amp;"("&amp;W220&amp;")"),D:K,8,0)*X220</f>
        <v>0</v>
      </c>
    </row>
    <row r="221" spans="1:26">
      <c r="A221" s="16">
        <f t="shared" si="102"/>
        <v>220</v>
      </c>
      <c r="B221" s="6" t="s">
        <v>30</v>
      </c>
      <c r="C221" s="9" t="s">
        <v>305</v>
      </c>
      <c r="D221" s="9" t="s">
        <v>365</v>
      </c>
      <c r="E221" s="6">
        <v>1</v>
      </c>
      <c r="F221" s="6">
        <v>0</v>
      </c>
      <c r="G221" s="6">
        <v>0</v>
      </c>
      <c r="H221" s="25">
        <f t="shared" si="103"/>
        <v>0</v>
      </c>
      <c r="I221" s="25">
        <f t="shared" si="106"/>
        <v>0</v>
      </c>
      <c r="J221" s="25">
        <f t="shared" si="104"/>
        <v>0</v>
      </c>
      <c r="K221" s="25">
        <f t="shared" si="105"/>
        <v>0</v>
      </c>
      <c r="L221" s="6" t="s">
        <v>35</v>
      </c>
      <c r="M221" s="6" t="s">
        <v>35</v>
      </c>
      <c r="N221" s="6">
        <v>0</v>
      </c>
      <c r="O221" s="6">
        <f>VLOOKUP(IF(M221="无",L221,L221&amp;"("&amp;M221&amp;")"),D:J,7,0)*N221</f>
        <v>0</v>
      </c>
      <c r="P221" s="6">
        <f>VLOOKUP(IF(M221="无",L221,L221&amp;"("&amp;M221&amp;")"),D:K,8,0)*N221</f>
        <v>0</v>
      </c>
      <c r="Q221" s="6" t="s">
        <v>35</v>
      </c>
      <c r="R221" s="6" t="s">
        <v>35</v>
      </c>
      <c r="S221" s="6">
        <v>0</v>
      </c>
      <c r="T221" s="6">
        <f>VLOOKUP(IF(R221="无",Q221,Q221&amp;"("&amp;R221&amp;")"),D:J,7,0)*S221</f>
        <v>0</v>
      </c>
      <c r="U221" s="6">
        <f>VLOOKUP(IF(R221="无",Q221,Q221&amp;"("&amp;R221&amp;")"),D:K,8,0)*S221</f>
        <v>0</v>
      </c>
      <c r="V221" s="6" t="s">
        <v>35</v>
      </c>
      <c r="W221" s="6" t="s">
        <v>35</v>
      </c>
      <c r="X221" s="6">
        <v>0</v>
      </c>
      <c r="Y221" s="6">
        <f>VLOOKUP(IF(W221="无",V221,V221&amp;"("&amp;W221&amp;")"),D:J,7,0)*X221</f>
        <v>0</v>
      </c>
      <c r="Z221" s="6">
        <f>VLOOKUP(IF(W221="无",V221,V221&amp;"("&amp;W221&amp;")"),D:K,8,0)*X221</f>
        <v>0</v>
      </c>
    </row>
    <row r="222" spans="1:26">
      <c r="A222" s="16">
        <f t="shared" ref="A222:A231" si="107">ROW()-1</f>
        <v>221</v>
      </c>
      <c r="B222" s="6" t="s">
        <v>30</v>
      </c>
      <c r="C222" s="9" t="s">
        <v>305</v>
      </c>
      <c r="D222" s="9" t="s">
        <v>366</v>
      </c>
      <c r="E222" s="6">
        <v>1</v>
      </c>
      <c r="F222" s="6">
        <v>0</v>
      </c>
      <c r="G222" s="6">
        <v>0</v>
      </c>
      <c r="H222" s="25">
        <f t="shared" si="103"/>
        <v>0</v>
      </c>
      <c r="I222" s="25">
        <f t="shared" si="106"/>
        <v>0</v>
      </c>
      <c r="J222" s="25">
        <f t="shared" si="104"/>
        <v>0</v>
      </c>
      <c r="K222" s="25">
        <f t="shared" si="105"/>
        <v>0</v>
      </c>
      <c r="L222" s="6" t="s">
        <v>35</v>
      </c>
      <c r="M222" s="6" t="s">
        <v>35</v>
      </c>
      <c r="N222" s="6">
        <v>0</v>
      </c>
      <c r="O222" s="6">
        <f>VLOOKUP(IF(M222="无",L222,L222&amp;"("&amp;M222&amp;")"),D:J,7,0)*N222</f>
        <v>0</v>
      </c>
      <c r="P222" s="6">
        <f>VLOOKUP(IF(M222="无",L222,L222&amp;"("&amp;M222&amp;")"),D:K,8,0)*N222</f>
        <v>0</v>
      </c>
      <c r="Q222" s="6" t="s">
        <v>35</v>
      </c>
      <c r="R222" s="6" t="s">
        <v>35</v>
      </c>
      <c r="S222" s="6">
        <v>0</v>
      </c>
      <c r="T222" s="6">
        <f>VLOOKUP(IF(R222="无",Q222,Q222&amp;"("&amp;R222&amp;")"),D:J,7,0)*S222</f>
        <v>0</v>
      </c>
      <c r="U222" s="6">
        <f>VLOOKUP(IF(R222="无",Q222,Q222&amp;"("&amp;R222&amp;")"),D:K,8,0)*S222</f>
        <v>0</v>
      </c>
      <c r="V222" s="6" t="s">
        <v>35</v>
      </c>
      <c r="W222" s="6" t="s">
        <v>35</v>
      </c>
      <c r="X222" s="6">
        <v>0</v>
      </c>
      <c r="Y222" s="6">
        <f>VLOOKUP(IF(W222="无",V222,V222&amp;"("&amp;W222&amp;")"),D:J,7,0)*X222</f>
        <v>0</v>
      </c>
      <c r="Z222" s="6">
        <f>VLOOKUP(IF(W222="无",V222,V222&amp;"("&amp;W222&amp;")"),D:K,8,0)*X222</f>
        <v>0</v>
      </c>
    </row>
    <row r="223" spans="1:26">
      <c r="A223" s="16">
        <f t="shared" si="107"/>
        <v>222</v>
      </c>
      <c r="B223" s="6" t="s">
        <v>30</v>
      </c>
      <c r="C223" s="9" t="s">
        <v>305</v>
      </c>
      <c r="D223" s="9" t="s">
        <v>367</v>
      </c>
      <c r="E223" s="6">
        <v>1</v>
      </c>
      <c r="F223" s="6">
        <v>0</v>
      </c>
      <c r="G223" s="6">
        <v>0</v>
      </c>
      <c r="H223" s="25">
        <f t="shared" si="103"/>
        <v>0</v>
      </c>
      <c r="I223" s="25">
        <f t="shared" si="106"/>
        <v>0</v>
      </c>
      <c r="J223" s="25">
        <f t="shared" si="104"/>
        <v>0</v>
      </c>
      <c r="K223" s="25">
        <f t="shared" si="105"/>
        <v>0</v>
      </c>
      <c r="L223" s="6" t="s">
        <v>35</v>
      </c>
      <c r="M223" s="6" t="s">
        <v>35</v>
      </c>
      <c r="N223" s="6">
        <v>0</v>
      </c>
      <c r="O223" s="6">
        <f>VLOOKUP(IF(M223="无",L223,L223&amp;"("&amp;M223&amp;")"),D:J,7,0)*N223</f>
        <v>0</v>
      </c>
      <c r="P223" s="6">
        <f>VLOOKUP(IF(M223="无",L223,L223&amp;"("&amp;M223&amp;")"),D:K,8,0)*N223</f>
        <v>0</v>
      </c>
      <c r="Q223" s="6" t="s">
        <v>35</v>
      </c>
      <c r="R223" s="6" t="s">
        <v>35</v>
      </c>
      <c r="S223" s="6">
        <v>0</v>
      </c>
      <c r="T223" s="6">
        <f>VLOOKUP(IF(R223="无",Q223,Q223&amp;"("&amp;R223&amp;")"),D:J,7,0)*S223</f>
        <v>0</v>
      </c>
      <c r="U223" s="6">
        <f>VLOOKUP(IF(R223="无",Q223,Q223&amp;"("&amp;R223&amp;")"),D:K,8,0)*S223</f>
        <v>0</v>
      </c>
      <c r="V223" s="6" t="s">
        <v>35</v>
      </c>
      <c r="W223" s="6" t="s">
        <v>35</v>
      </c>
      <c r="X223" s="6">
        <v>0</v>
      </c>
      <c r="Y223" s="6">
        <f>VLOOKUP(IF(W223="无",V223,V223&amp;"("&amp;W223&amp;")"),D:J,7,0)*X223</f>
        <v>0</v>
      </c>
      <c r="Z223" s="6">
        <f>VLOOKUP(IF(W223="无",V223,V223&amp;"("&amp;W223&amp;")"),D:K,8,0)*X223</f>
        <v>0</v>
      </c>
    </row>
    <row r="224" spans="1:26">
      <c r="A224" s="16">
        <f t="shared" si="107"/>
        <v>223</v>
      </c>
      <c r="B224" s="6" t="s">
        <v>30</v>
      </c>
      <c r="C224" s="9" t="s">
        <v>305</v>
      </c>
      <c r="D224" s="9" t="s">
        <v>368</v>
      </c>
      <c r="E224" s="6">
        <v>1</v>
      </c>
      <c r="F224" s="6">
        <v>0</v>
      </c>
      <c r="G224" s="6">
        <v>0</v>
      </c>
      <c r="H224" s="25">
        <f t="shared" si="103"/>
        <v>0</v>
      </c>
      <c r="I224" s="25">
        <f t="shared" si="106"/>
        <v>0</v>
      </c>
      <c r="J224" s="25">
        <f t="shared" si="104"/>
        <v>0</v>
      </c>
      <c r="K224" s="25">
        <f t="shared" si="105"/>
        <v>0</v>
      </c>
      <c r="L224" s="6" t="s">
        <v>35</v>
      </c>
      <c r="M224" s="6" t="s">
        <v>35</v>
      </c>
      <c r="N224" s="6">
        <v>0</v>
      </c>
      <c r="O224" s="6">
        <f>VLOOKUP(IF(M224="无",L224,L224&amp;"("&amp;M224&amp;")"),D:J,7,0)*N224</f>
        <v>0</v>
      </c>
      <c r="P224" s="6">
        <f>VLOOKUP(IF(M224="无",L224,L224&amp;"("&amp;M224&amp;")"),D:K,8,0)*N224</f>
        <v>0</v>
      </c>
      <c r="Q224" s="6" t="s">
        <v>35</v>
      </c>
      <c r="R224" s="6" t="s">
        <v>35</v>
      </c>
      <c r="S224" s="6">
        <v>0</v>
      </c>
      <c r="T224" s="6">
        <f>VLOOKUP(IF(R224="无",Q224,Q224&amp;"("&amp;R224&amp;")"),D:J,7,0)*S224</f>
        <v>0</v>
      </c>
      <c r="U224" s="6">
        <f>VLOOKUP(IF(R224="无",Q224,Q224&amp;"("&amp;R224&amp;")"),D:K,8,0)*S224</f>
        <v>0</v>
      </c>
      <c r="V224" s="6" t="s">
        <v>35</v>
      </c>
      <c r="W224" s="6" t="s">
        <v>35</v>
      </c>
      <c r="X224" s="6">
        <v>0</v>
      </c>
      <c r="Y224" s="6">
        <f>VLOOKUP(IF(W224="无",V224,V224&amp;"("&amp;W224&amp;")"),D:J,7,0)*X224</f>
        <v>0</v>
      </c>
      <c r="Z224" s="6">
        <f>VLOOKUP(IF(W224="无",V224,V224&amp;"("&amp;W224&amp;")"),D:K,8,0)*X224</f>
        <v>0</v>
      </c>
    </row>
    <row r="225" spans="1:26">
      <c r="A225" s="16">
        <f t="shared" si="107"/>
        <v>224</v>
      </c>
      <c r="B225" s="6" t="s">
        <v>30</v>
      </c>
      <c r="C225" s="9" t="s">
        <v>305</v>
      </c>
      <c r="D225" s="9" t="s">
        <v>369</v>
      </c>
      <c r="E225" s="6">
        <v>1</v>
      </c>
      <c r="F225" s="6">
        <v>0</v>
      </c>
      <c r="G225" s="6">
        <v>0</v>
      </c>
      <c r="H225" s="25">
        <f t="shared" si="103"/>
        <v>0</v>
      </c>
      <c r="I225" s="25">
        <f t="shared" si="106"/>
        <v>0</v>
      </c>
      <c r="J225" s="25">
        <f t="shared" si="104"/>
        <v>0</v>
      </c>
      <c r="K225" s="25">
        <f t="shared" si="105"/>
        <v>0</v>
      </c>
      <c r="L225" s="6" t="s">
        <v>35</v>
      </c>
      <c r="M225" s="6" t="s">
        <v>35</v>
      </c>
      <c r="N225" s="6">
        <v>0</v>
      </c>
      <c r="O225" s="6">
        <f>VLOOKUP(IF(M225="无",L225,L225&amp;"("&amp;M225&amp;")"),D:J,7,0)*N225</f>
        <v>0</v>
      </c>
      <c r="P225" s="6">
        <f>VLOOKUP(IF(M225="无",L225,L225&amp;"("&amp;M225&amp;")"),D:K,8,0)*N225</f>
        <v>0</v>
      </c>
      <c r="Q225" s="6" t="s">
        <v>35</v>
      </c>
      <c r="R225" s="6" t="s">
        <v>35</v>
      </c>
      <c r="S225" s="6">
        <v>0</v>
      </c>
      <c r="T225" s="6">
        <f>VLOOKUP(IF(R225="无",Q225,Q225&amp;"("&amp;R225&amp;")"),D:J,7,0)*S225</f>
        <v>0</v>
      </c>
      <c r="U225" s="6">
        <f>VLOOKUP(IF(R225="无",Q225,Q225&amp;"("&amp;R225&amp;")"),D:K,8,0)*S225</f>
        <v>0</v>
      </c>
      <c r="V225" s="6" t="s">
        <v>35</v>
      </c>
      <c r="W225" s="6" t="s">
        <v>35</v>
      </c>
      <c r="X225" s="6">
        <v>0</v>
      </c>
      <c r="Y225" s="6">
        <f>VLOOKUP(IF(W225="无",V225,V225&amp;"("&amp;W225&amp;")"),D:J,7,0)*X225</f>
        <v>0</v>
      </c>
      <c r="Z225" s="6">
        <f>VLOOKUP(IF(W225="无",V225,V225&amp;"("&amp;W225&amp;")"),D:K,8,0)*X225</f>
        <v>0</v>
      </c>
    </row>
    <row r="226" spans="1:26">
      <c r="A226" s="16">
        <f t="shared" si="107"/>
        <v>225</v>
      </c>
      <c r="B226" s="6" t="s">
        <v>61</v>
      </c>
      <c r="C226" s="9" t="s">
        <v>305</v>
      </c>
      <c r="D226" s="9" t="s">
        <v>370</v>
      </c>
      <c r="E226" s="6">
        <v>1</v>
      </c>
      <c r="F226" s="6">
        <v>0</v>
      </c>
      <c r="G226" s="6">
        <v>0</v>
      </c>
      <c r="H226" s="25">
        <f t="shared" si="103"/>
        <v>0</v>
      </c>
      <c r="I226" s="25">
        <f t="shared" si="106"/>
        <v>0</v>
      </c>
      <c r="J226" s="25">
        <f t="shared" si="104"/>
        <v>0</v>
      </c>
      <c r="K226" s="25">
        <f t="shared" si="105"/>
        <v>0</v>
      </c>
      <c r="L226" s="6" t="s">
        <v>35</v>
      </c>
      <c r="M226" s="6" t="s">
        <v>35</v>
      </c>
      <c r="N226" s="6">
        <v>0</v>
      </c>
      <c r="O226" s="6">
        <f>VLOOKUP(IF(M226="无",L226,L226&amp;"("&amp;M226&amp;")"),D:J,7,0)*N226</f>
        <v>0</v>
      </c>
      <c r="P226" s="6">
        <f>VLOOKUP(IF(M226="无",L226,L226&amp;"("&amp;M226&amp;")"),D:K,8,0)*N226</f>
        <v>0</v>
      </c>
      <c r="Q226" s="6" t="s">
        <v>35</v>
      </c>
      <c r="R226" s="6" t="s">
        <v>35</v>
      </c>
      <c r="S226" s="6">
        <v>0</v>
      </c>
      <c r="T226" s="6">
        <f>VLOOKUP(IF(R226="无",Q226,Q226&amp;"("&amp;R226&amp;")"),D:J,7,0)*S226</f>
        <v>0</v>
      </c>
      <c r="U226" s="6">
        <f>VLOOKUP(IF(R226="无",Q226,Q226&amp;"("&amp;R226&amp;")"),D:K,8,0)*S226</f>
        <v>0</v>
      </c>
      <c r="V226" s="6" t="s">
        <v>35</v>
      </c>
      <c r="W226" s="6" t="s">
        <v>35</v>
      </c>
      <c r="X226" s="6">
        <v>0</v>
      </c>
      <c r="Y226" s="6">
        <f>VLOOKUP(IF(W226="无",V226,V226&amp;"("&amp;W226&amp;")"),D:J,7,0)*X226</f>
        <v>0</v>
      </c>
      <c r="Z226" s="6">
        <f>VLOOKUP(IF(W226="无",V226,V226&amp;"("&amp;W226&amp;")"),D:K,8,0)*X226</f>
        <v>0</v>
      </c>
    </row>
    <row r="227" spans="1:26">
      <c r="A227" s="16">
        <f t="shared" si="107"/>
        <v>226</v>
      </c>
      <c r="B227" s="6" t="s">
        <v>162</v>
      </c>
      <c r="C227" s="9" t="s">
        <v>305</v>
      </c>
      <c r="D227" s="9" t="s">
        <v>371</v>
      </c>
      <c r="E227" s="6">
        <v>1</v>
      </c>
      <c r="F227" s="6">
        <v>0</v>
      </c>
      <c r="G227" s="6">
        <v>0</v>
      </c>
      <c r="H227" s="25">
        <f t="shared" si="103"/>
        <v>0</v>
      </c>
      <c r="I227" s="25">
        <f t="shared" si="106"/>
        <v>0</v>
      </c>
      <c r="J227" s="25">
        <f t="shared" si="104"/>
        <v>0</v>
      </c>
      <c r="K227" s="25">
        <f t="shared" si="105"/>
        <v>0</v>
      </c>
      <c r="L227" s="6" t="s">
        <v>35</v>
      </c>
      <c r="M227" s="6" t="s">
        <v>35</v>
      </c>
      <c r="N227" s="6">
        <v>0</v>
      </c>
      <c r="O227" s="6">
        <f>VLOOKUP(IF(M227="无",L227,L227&amp;"("&amp;M227&amp;")"),D:J,7,0)*N227</f>
        <v>0</v>
      </c>
      <c r="P227" s="6">
        <f>VLOOKUP(IF(M227="无",L227,L227&amp;"("&amp;M227&amp;")"),D:K,8,0)*N227</f>
        <v>0</v>
      </c>
      <c r="Q227" s="6" t="s">
        <v>35</v>
      </c>
      <c r="R227" s="6" t="s">
        <v>35</v>
      </c>
      <c r="S227" s="6">
        <v>0</v>
      </c>
      <c r="T227" s="6">
        <f>VLOOKUP(IF(R227="无",Q227,Q227&amp;"("&amp;R227&amp;")"),D:J,7,0)*S227</f>
        <v>0</v>
      </c>
      <c r="U227" s="6">
        <f>VLOOKUP(IF(R227="无",Q227,Q227&amp;"("&amp;R227&amp;")"),D:K,8,0)*S227</f>
        <v>0</v>
      </c>
      <c r="V227" s="6" t="s">
        <v>35</v>
      </c>
      <c r="W227" s="6" t="s">
        <v>35</v>
      </c>
      <c r="X227" s="6">
        <v>0</v>
      </c>
      <c r="Y227" s="6">
        <f>VLOOKUP(IF(W227="无",V227,V227&amp;"("&amp;W227&amp;")"),D:J,7,0)*X227</f>
        <v>0</v>
      </c>
      <c r="Z227" s="6">
        <f>VLOOKUP(IF(W227="无",V227,V227&amp;"("&amp;W227&amp;")"),D:K,8,0)*X227</f>
        <v>0</v>
      </c>
    </row>
    <row r="228" spans="1:26">
      <c r="A228" s="16">
        <f t="shared" si="107"/>
        <v>227</v>
      </c>
      <c r="B228" s="6" t="s">
        <v>30</v>
      </c>
      <c r="C228" s="9" t="s">
        <v>305</v>
      </c>
      <c r="D228" s="9" t="s">
        <v>372</v>
      </c>
      <c r="E228" s="6">
        <v>1</v>
      </c>
      <c r="F228" s="6">
        <v>0</v>
      </c>
      <c r="G228" s="6">
        <v>0</v>
      </c>
      <c r="H228" s="25">
        <f t="shared" si="103"/>
        <v>0</v>
      </c>
      <c r="I228" s="25">
        <f t="shared" si="106"/>
        <v>0</v>
      </c>
      <c r="J228" s="25">
        <f t="shared" si="104"/>
        <v>0</v>
      </c>
      <c r="K228" s="25">
        <f t="shared" si="105"/>
        <v>0</v>
      </c>
      <c r="L228" s="6" t="s">
        <v>35</v>
      </c>
      <c r="M228" s="6" t="s">
        <v>35</v>
      </c>
      <c r="N228" s="6">
        <v>0</v>
      </c>
      <c r="O228" s="6">
        <f>VLOOKUP(IF(M228="无",L228,L228&amp;"("&amp;M228&amp;")"),D:J,7,0)*N228</f>
        <v>0</v>
      </c>
      <c r="P228" s="6">
        <f>VLOOKUP(IF(M228="无",L228,L228&amp;"("&amp;M228&amp;")"),D:K,8,0)*N228</f>
        <v>0</v>
      </c>
      <c r="Q228" s="6" t="s">
        <v>35</v>
      </c>
      <c r="R228" s="6" t="s">
        <v>35</v>
      </c>
      <c r="S228" s="6">
        <v>0</v>
      </c>
      <c r="T228" s="6">
        <f>VLOOKUP(IF(R228="无",Q228,Q228&amp;"("&amp;R228&amp;")"),D:J,7,0)*S228</f>
        <v>0</v>
      </c>
      <c r="U228" s="6">
        <f>VLOOKUP(IF(R228="无",Q228,Q228&amp;"("&amp;R228&amp;")"),D:K,8,0)*S228</f>
        <v>0</v>
      </c>
      <c r="V228" s="6" t="s">
        <v>35</v>
      </c>
      <c r="W228" s="6" t="s">
        <v>35</v>
      </c>
      <c r="X228" s="6">
        <v>0</v>
      </c>
      <c r="Y228" s="6">
        <f>VLOOKUP(IF(W228="无",V228,V228&amp;"("&amp;W228&amp;")"),D:J,7,0)*X228</f>
        <v>0</v>
      </c>
      <c r="Z228" s="6">
        <f>VLOOKUP(IF(W228="无",V228,V228&amp;"("&amp;W228&amp;")"),D:K,8,0)*X228</f>
        <v>0</v>
      </c>
    </row>
    <row r="229" spans="1:26">
      <c r="A229" s="16">
        <f t="shared" si="107"/>
        <v>228</v>
      </c>
      <c r="B229" s="6" t="s">
        <v>30</v>
      </c>
      <c r="C229" s="9" t="s">
        <v>305</v>
      </c>
      <c r="D229" s="9" t="s">
        <v>373</v>
      </c>
      <c r="E229" s="6">
        <v>1</v>
      </c>
      <c r="F229" s="6">
        <v>0</v>
      </c>
      <c r="G229" s="6">
        <v>0</v>
      </c>
      <c r="H229" s="25">
        <f t="shared" si="103"/>
        <v>0</v>
      </c>
      <c r="I229" s="25">
        <f t="shared" si="106"/>
        <v>0</v>
      </c>
      <c r="J229" s="25">
        <f t="shared" si="104"/>
        <v>0</v>
      </c>
      <c r="K229" s="25">
        <f t="shared" si="105"/>
        <v>0</v>
      </c>
      <c r="L229" s="6" t="s">
        <v>35</v>
      </c>
      <c r="M229" s="6" t="s">
        <v>35</v>
      </c>
      <c r="N229" s="6">
        <v>0</v>
      </c>
      <c r="O229" s="6">
        <f>VLOOKUP(IF(M229="无",L229,L229&amp;"("&amp;M229&amp;")"),D:J,7,0)*N229</f>
        <v>0</v>
      </c>
      <c r="P229" s="6">
        <f>VLOOKUP(IF(M229="无",L229,L229&amp;"("&amp;M229&amp;")"),D:K,8,0)*N229</f>
        <v>0</v>
      </c>
      <c r="Q229" s="6" t="s">
        <v>35</v>
      </c>
      <c r="R229" s="6" t="s">
        <v>35</v>
      </c>
      <c r="S229" s="6">
        <v>0</v>
      </c>
      <c r="T229" s="6">
        <f>VLOOKUP(IF(R229="无",Q229,Q229&amp;"("&amp;R229&amp;")"),D:J,7,0)*S229</f>
        <v>0</v>
      </c>
      <c r="U229" s="6">
        <f>VLOOKUP(IF(R229="无",Q229,Q229&amp;"("&amp;R229&amp;")"),D:K,8,0)*S229</f>
        <v>0</v>
      </c>
      <c r="V229" s="6" t="s">
        <v>35</v>
      </c>
      <c r="W229" s="6" t="s">
        <v>35</v>
      </c>
      <c r="X229" s="6">
        <v>0</v>
      </c>
      <c r="Y229" s="6">
        <f>VLOOKUP(IF(W229="无",V229,V229&amp;"("&amp;W229&amp;")"),D:J,7,0)*X229</f>
        <v>0</v>
      </c>
      <c r="Z229" s="6">
        <f>VLOOKUP(IF(W229="无",V229,V229&amp;"("&amp;W229&amp;")"),D:K,8,0)*X229</f>
        <v>0</v>
      </c>
    </row>
    <row r="230" spans="1:26">
      <c r="A230" s="16">
        <f t="shared" si="107"/>
        <v>229</v>
      </c>
      <c r="B230" s="6" t="s">
        <v>30</v>
      </c>
      <c r="C230" s="9" t="s">
        <v>305</v>
      </c>
      <c r="D230" s="9" t="s">
        <v>374</v>
      </c>
      <c r="E230" s="6">
        <v>1</v>
      </c>
      <c r="F230" s="6">
        <v>0</v>
      </c>
      <c r="G230" s="6">
        <v>0</v>
      </c>
      <c r="H230" s="25">
        <f t="shared" si="103"/>
        <v>0</v>
      </c>
      <c r="I230" s="25">
        <f t="shared" si="106"/>
        <v>0</v>
      </c>
      <c r="J230" s="25">
        <f t="shared" si="104"/>
        <v>0</v>
      </c>
      <c r="K230" s="25">
        <f t="shared" si="105"/>
        <v>0</v>
      </c>
      <c r="L230" s="6" t="s">
        <v>35</v>
      </c>
      <c r="M230" s="6" t="s">
        <v>35</v>
      </c>
      <c r="N230" s="6">
        <v>0</v>
      </c>
      <c r="O230" s="6">
        <f>VLOOKUP(IF(M230="无",L230,L230&amp;"("&amp;M230&amp;")"),D:J,7,0)*N230</f>
        <v>0</v>
      </c>
      <c r="P230" s="6">
        <f>VLOOKUP(IF(M230="无",L230,L230&amp;"("&amp;M230&amp;")"),D:K,8,0)*N230</f>
        <v>0</v>
      </c>
      <c r="Q230" s="6" t="s">
        <v>35</v>
      </c>
      <c r="R230" s="6" t="s">
        <v>35</v>
      </c>
      <c r="S230" s="6">
        <v>0</v>
      </c>
      <c r="T230" s="6">
        <f>VLOOKUP(IF(R230="无",Q230,Q230&amp;"("&amp;R230&amp;")"),D:J,7,0)*S230</f>
        <v>0</v>
      </c>
      <c r="U230" s="6">
        <f>VLOOKUP(IF(R230="无",Q230,Q230&amp;"("&amp;R230&amp;")"),D:K,8,0)*S230</f>
        <v>0</v>
      </c>
      <c r="V230" s="6" t="s">
        <v>35</v>
      </c>
      <c r="W230" s="6" t="s">
        <v>35</v>
      </c>
      <c r="X230" s="6">
        <v>0</v>
      </c>
      <c r="Y230" s="6">
        <f>VLOOKUP(IF(W230="无",V230,V230&amp;"("&amp;W230&amp;")"),D:J,7,0)*X230</f>
        <v>0</v>
      </c>
      <c r="Z230" s="6">
        <f>VLOOKUP(IF(W230="无",V230,V230&amp;"("&amp;W230&amp;")"),D:K,8,0)*X230</f>
        <v>0</v>
      </c>
    </row>
    <row r="231" spans="1:26">
      <c r="A231" s="16">
        <f t="shared" si="107"/>
        <v>230</v>
      </c>
      <c r="B231" s="6" t="s">
        <v>96</v>
      </c>
      <c r="C231" s="9" t="s">
        <v>305</v>
      </c>
      <c r="D231" s="9" t="s">
        <v>375</v>
      </c>
      <c r="E231" s="6">
        <v>1</v>
      </c>
      <c r="F231" s="6">
        <v>0</v>
      </c>
      <c r="G231" s="6">
        <v>0</v>
      </c>
      <c r="H231" s="25">
        <f t="shared" si="103"/>
        <v>0</v>
      </c>
      <c r="I231" s="25">
        <f t="shared" si="106"/>
        <v>0</v>
      </c>
      <c r="J231" s="25">
        <f t="shared" si="104"/>
        <v>0</v>
      </c>
      <c r="K231" s="25">
        <f t="shared" si="105"/>
        <v>0</v>
      </c>
      <c r="L231" s="6" t="s">
        <v>35</v>
      </c>
      <c r="M231" s="6" t="s">
        <v>35</v>
      </c>
      <c r="N231" s="6">
        <v>0</v>
      </c>
      <c r="O231" s="6">
        <f>VLOOKUP(IF(M231="无",L231,L231&amp;"("&amp;M231&amp;")"),D:J,7,0)*N231</f>
        <v>0</v>
      </c>
      <c r="P231" s="6">
        <f>VLOOKUP(IF(M231="无",L231,L231&amp;"("&amp;M231&amp;")"),D:K,8,0)*N231</f>
        <v>0</v>
      </c>
      <c r="Q231" s="6" t="s">
        <v>35</v>
      </c>
      <c r="R231" s="6" t="s">
        <v>35</v>
      </c>
      <c r="S231" s="6">
        <v>0</v>
      </c>
      <c r="T231" s="6">
        <f>VLOOKUP(IF(R231="无",Q231,Q231&amp;"("&amp;R231&amp;")"),D:J,7,0)*S231</f>
        <v>0</v>
      </c>
      <c r="U231" s="6">
        <f>VLOOKUP(IF(R231="无",Q231,Q231&amp;"("&amp;R231&amp;")"),D:K,8,0)*S231</f>
        <v>0</v>
      </c>
      <c r="V231" s="6" t="s">
        <v>35</v>
      </c>
      <c r="W231" s="6" t="s">
        <v>35</v>
      </c>
      <c r="X231" s="6">
        <v>0</v>
      </c>
      <c r="Y231" s="6">
        <f>VLOOKUP(IF(W231="无",V231,V231&amp;"("&amp;W231&amp;")"),D:J,7,0)*X231</f>
        <v>0</v>
      </c>
      <c r="Z231" s="6">
        <f>VLOOKUP(IF(W231="无",V231,V231&amp;"("&amp;W231&amp;")"),D:K,8,0)*X231</f>
        <v>0</v>
      </c>
    </row>
    <row r="232" spans="1:26">
      <c r="A232" s="16">
        <f t="shared" ref="A232:A241" si="108">ROW()-1</f>
        <v>231</v>
      </c>
      <c r="B232" s="6" t="s">
        <v>30</v>
      </c>
      <c r="C232" s="9" t="s">
        <v>305</v>
      </c>
      <c r="D232" s="9" t="s">
        <v>376</v>
      </c>
      <c r="E232" s="6">
        <v>1</v>
      </c>
      <c r="F232" s="6">
        <v>0</v>
      </c>
      <c r="G232" s="6">
        <v>0</v>
      </c>
      <c r="H232" s="25">
        <f t="shared" si="103"/>
        <v>0</v>
      </c>
      <c r="I232" s="25">
        <f t="shared" si="106"/>
        <v>0</v>
      </c>
      <c r="J232" s="25">
        <f t="shared" si="104"/>
        <v>0</v>
      </c>
      <c r="K232" s="25">
        <f t="shared" si="105"/>
        <v>0</v>
      </c>
      <c r="L232" s="6" t="s">
        <v>35</v>
      </c>
      <c r="M232" s="6" t="s">
        <v>35</v>
      </c>
      <c r="N232" s="6">
        <v>0</v>
      </c>
      <c r="O232" s="6">
        <f>VLOOKUP(IF(M232="无",L232,L232&amp;"("&amp;M232&amp;")"),D:J,7,0)*N232</f>
        <v>0</v>
      </c>
      <c r="P232" s="6">
        <f>VLOOKUP(IF(M232="无",L232,L232&amp;"("&amp;M232&amp;")"),D:K,8,0)*N232</f>
        <v>0</v>
      </c>
      <c r="Q232" s="6" t="s">
        <v>35</v>
      </c>
      <c r="R232" s="6" t="s">
        <v>35</v>
      </c>
      <c r="S232" s="6">
        <v>0</v>
      </c>
      <c r="T232" s="6">
        <f>VLOOKUP(IF(R232="无",Q232,Q232&amp;"("&amp;R232&amp;")"),D:J,7,0)*S232</f>
        <v>0</v>
      </c>
      <c r="U232" s="6">
        <f>VLOOKUP(IF(R232="无",Q232,Q232&amp;"("&amp;R232&amp;")"),D:K,8,0)*S232</f>
        <v>0</v>
      </c>
      <c r="V232" s="6" t="s">
        <v>35</v>
      </c>
      <c r="W232" s="6" t="s">
        <v>35</v>
      </c>
      <c r="X232" s="6">
        <v>0</v>
      </c>
      <c r="Y232" s="6">
        <f>VLOOKUP(IF(W232="无",V232,V232&amp;"("&amp;W232&amp;")"),D:J,7,0)*X232</f>
        <v>0</v>
      </c>
      <c r="Z232" s="6">
        <f>VLOOKUP(IF(W232="无",V232,V232&amp;"("&amp;W232&amp;")"),D:K,8,0)*X232</f>
        <v>0</v>
      </c>
    </row>
    <row r="233" spans="1:26">
      <c r="A233" s="16">
        <f t="shared" si="108"/>
        <v>232</v>
      </c>
      <c r="B233" s="6" t="s">
        <v>30</v>
      </c>
      <c r="C233" s="9" t="s">
        <v>305</v>
      </c>
      <c r="D233" s="9" t="s">
        <v>377</v>
      </c>
      <c r="E233" s="6">
        <v>1</v>
      </c>
      <c r="F233" s="6">
        <v>0</v>
      </c>
      <c r="G233" s="6">
        <v>0</v>
      </c>
      <c r="H233" s="25">
        <f t="shared" si="103"/>
        <v>0</v>
      </c>
      <c r="I233" s="25">
        <f t="shared" si="106"/>
        <v>0</v>
      </c>
      <c r="J233" s="25">
        <f t="shared" si="104"/>
        <v>0</v>
      </c>
      <c r="K233" s="25">
        <f t="shared" si="105"/>
        <v>0</v>
      </c>
      <c r="L233" s="6" t="s">
        <v>35</v>
      </c>
      <c r="M233" s="6" t="s">
        <v>35</v>
      </c>
      <c r="N233" s="6">
        <v>0</v>
      </c>
      <c r="O233" s="6">
        <f>VLOOKUP(IF(M233="无",L233,L233&amp;"("&amp;M233&amp;")"),D:J,7,0)*N233</f>
        <v>0</v>
      </c>
      <c r="P233" s="6">
        <f>VLOOKUP(IF(M233="无",L233,L233&amp;"("&amp;M233&amp;")"),D:K,8,0)*N233</f>
        <v>0</v>
      </c>
      <c r="Q233" s="6" t="s">
        <v>35</v>
      </c>
      <c r="R233" s="6" t="s">
        <v>35</v>
      </c>
      <c r="S233" s="6">
        <v>0</v>
      </c>
      <c r="T233" s="6">
        <f>VLOOKUP(IF(R233="无",Q233,Q233&amp;"("&amp;R233&amp;")"),D:J,7,0)*S233</f>
        <v>0</v>
      </c>
      <c r="U233" s="6">
        <f>VLOOKUP(IF(R233="无",Q233,Q233&amp;"("&amp;R233&amp;")"),D:K,8,0)*S233</f>
        <v>0</v>
      </c>
      <c r="V233" s="6" t="s">
        <v>35</v>
      </c>
      <c r="W233" s="6" t="s">
        <v>35</v>
      </c>
      <c r="X233" s="6">
        <v>0</v>
      </c>
      <c r="Y233" s="6">
        <f>VLOOKUP(IF(W233="无",V233,V233&amp;"("&amp;W233&amp;")"),D:J,7,0)*X233</f>
        <v>0</v>
      </c>
      <c r="Z233" s="6">
        <f>VLOOKUP(IF(W233="无",V233,V233&amp;"("&amp;W233&amp;")"),D:K,8,0)*X233</f>
        <v>0</v>
      </c>
    </row>
    <row r="234" spans="1:26">
      <c r="A234" s="16">
        <f t="shared" si="108"/>
        <v>233</v>
      </c>
      <c r="B234" s="6" t="s">
        <v>61</v>
      </c>
      <c r="C234" s="9" t="s">
        <v>305</v>
      </c>
      <c r="D234" s="9" t="s">
        <v>378</v>
      </c>
      <c r="E234" s="6">
        <v>1</v>
      </c>
      <c r="F234" s="6">
        <v>0</v>
      </c>
      <c r="G234" s="6">
        <v>0</v>
      </c>
      <c r="H234" s="25">
        <f t="shared" si="103"/>
        <v>0</v>
      </c>
      <c r="I234" s="25">
        <f t="shared" si="106"/>
        <v>0</v>
      </c>
      <c r="J234" s="25">
        <f t="shared" si="104"/>
        <v>0</v>
      </c>
      <c r="K234" s="25">
        <f t="shared" si="105"/>
        <v>0</v>
      </c>
      <c r="L234" s="6" t="s">
        <v>35</v>
      </c>
      <c r="M234" s="6" t="s">
        <v>35</v>
      </c>
      <c r="N234" s="6">
        <v>0</v>
      </c>
      <c r="O234" s="6">
        <f>VLOOKUP(IF(M234="无",L234,L234&amp;"("&amp;M234&amp;")"),D:J,7,0)*N234</f>
        <v>0</v>
      </c>
      <c r="P234" s="6">
        <f>VLOOKUP(IF(M234="无",L234,L234&amp;"("&amp;M234&amp;")"),D:K,8,0)*N234</f>
        <v>0</v>
      </c>
      <c r="Q234" s="6" t="s">
        <v>35</v>
      </c>
      <c r="R234" s="6" t="s">
        <v>35</v>
      </c>
      <c r="S234" s="6">
        <v>0</v>
      </c>
      <c r="T234" s="6">
        <f>VLOOKUP(IF(R234="无",Q234,Q234&amp;"("&amp;R234&amp;")"),D:J,7,0)*S234</f>
        <v>0</v>
      </c>
      <c r="U234" s="6">
        <f>VLOOKUP(IF(R234="无",Q234,Q234&amp;"("&amp;R234&amp;")"),D:K,8,0)*S234</f>
        <v>0</v>
      </c>
      <c r="V234" s="6" t="s">
        <v>35</v>
      </c>
      <c r="W234" s="6" t="s">
        <v>35</v>
      </c>
      <c r="X234" s="6">
        <v>0</v>
      </c>
      <c r="Y234" s="6">
        <f>VLOOKUP(IF(W234="无",V234,V234&amp;"("&amp;W234&amp;")"),D:J,7,0)*X234</f>
        <v>0</v>
      </c>
      <c r="Z234" s="6">
        <f>VLOOKUP(IF(W234="无",V234,V234&amp;"("&amp;W234&amp;")"),D:K,8,0)*X234</f>
        <v>0</v>
      </c>
    </row>
    <row r="235" spans="1:26">
      <c r="A235" s="16">
        <f t="shared" si="108"/>
        <v>234</v>
      </c>
      <c r="B235" s="6" t="s">
        <v>30</v>
      </c>
      <c r="C235" s="9" t="s">
        <v>305</v>
      </c>
      <c r="D235" s="9" t="s">
        <v>379</v>
      </c>
      <c r="E235" s="6">
        <v>1</v>
      </c>
      <c r="F235" s="6">
        <v>0</v>
      </c>
      <c r="G235" s="6">
        <v>0</v>
      </c>
      <c r="H235" s="25">
        <f t="shared" si="103"/>
        <v>0</v>
      </c>
      <c r="I235" s="25">
        <f t="shared" si="106"/>
        <v>0</v>
      </c>
      <c r="J235" s="25">
        <f t="shared" si="104"/>
        <v>0</v>
      </c>
      <c r="K235" s="25">
        <f t="shared" si="105"/>
        <v>0</v>
      </c>
      <c r="L235" s="6" t="s">
        <v>35</v>
      </c>
      <c r="M235" s="6" t="s">
        <v>35</v>
      </c>
      <c r="N235" s="6">
        <v>0</v>
      </c>
      <c r="O235" s="6">
        <f>VLOOKUP(IF(M235="无",L235,L235&amp;"("&amp;M235&amp;")"),D:J,7,0)*N235</f>
        <v>0</v>
      </c>
      <c r="P235" s="6">
        <f>VLOOKUP(IF(M235="无",L235,L235&amp;"("&amp;M235&amp;")"),D:K,8,0)*N235</f>
        <v>0</v>
      </c>
      <c r="Q235" s="6" t="s">
        <v>35</v>
      </c>
      <c r="R235" s="6" t="s">
        <v>35</v>
      </c>
      <c r="S235" s="6">
        <v>0</v>
      </c>
      <c r="T235" s="6">
        <f>VLOOKUP(IF(R235="无",Q235,Q235&amp;"("&amp;R235&amp;")"),D:J,7,0)*S235</f>
        <v>0</v>
      </c>
      <c r="U235" s="6">
        <f>VLOOKUP(IF(R235="无",Q235,Q235&amp;"("&amp;R235&amp;")"),D:K,8,0)*S235</f>
        <v>0</v>
      </c>
      <c r="V235" s="6" t="s">
        <v>35</v>
      </c>
      <c r="W235" s="6" t="s">
        <v>35</v>
      </c>
      <c r="X235" s="6">
        <v>0</v>
      </c>
      <c r="Y235" s="6">
        <f>VLOOKUP(IF(W235="无",V235,V235&amp;"("&amp;W235&amp;")"),D:J,7,0)*X235</f>
        <v>0</v>
      </c>
      <c r="Z235" s="6">
        <f>VLOOKUP(IF(W235="无",V235,V235&amp;"("&amp;W235&amp;")"),D:K,8,0)*X235</f>
        <v>0</v>
      </c>
    </row>
    <row r="236" spans="1:26">
      <c r="A236" s="16">
        <f t="shared" si="108"/>
        <v>235</v>
      </c>
      <c r="B236" s="6" t="s">
        <v>61</v>
      </c>
      <c r="C236" s="9" t="s">
        <v>305</v>
      </c>
      <c r="D236" s="9" t="s">
        <v>380</v>
      </c>
      <c r="E236" s="6">
        <v>1</v>
      </c>
      <c r="F236" s="6">
        <v>0</v>
      </c>
      <c r="G236" s="6">
        <v>0</v>
      </c>
      <c r="H236" s="25">
        <f t="shared" si="103"/>
        <v>0</v>
      </c>
      <c r="I236" s="25">
        <f t="shared" si="106"/>
        <v>0</v>
      </c>
      <c r="J236" s="25">
        <f t="shared" si="104"/>
        <v>0</v>
      </c>
      <c r="K236" s="25">
        <f t="shared" si="105"/>
        <v>0</v>
      </c>
      <c r="L236" s="6" t="s">
        <v>35</v>
      </c>
      <c r="M236" s="6" t="s">
        <v>35</v>
      </c>
      <c r="N236" s="6">
        <v>0</v>
      </c>
      <c r="O236" s="6">
        <f>VLOOKUP(IF(M236="无",L236,L236&amp;"("&amp;M236&amp;")"),D:J,7,0)*N236</f>
        <v>0</v>
      </c>
      <c r="P236" s="6">
        <f>VLOOKUP(IF(M236="无",L236,L236&amp;"("&amp;M236&amp;")"),D:K,8,0)*N236</f>
        <v>0</v>
      </c>
      <c r="Q236" s="6" t="s">
        <v>35</v>
      </c>
      <c r="R236" s="6" t="s">
        <v>35</v>
      </c>
      <c r="S236" s="6">
        <v>0</v>
      </c>
      <c r="T236" s="6">
        <f>VLOOKUP(IF(R236="无",Q236,Q236&amp;"("&amp;R236&amp;")"),D:J,7,0)*S236</f>
        <v>0</v>
      </c>
      <c r="U236" s="6">
        <f>VLOOKUP(IF(R236="无",Q236,Q236&amp;"("&amp;R236&amp;")"),D:K,8,0)*S236</f>
        <v>0</v>
      </c>
      <c r="V236" s="6" t="s">
        <v>35</v>
      </c>
      <c r="W236" s="6" t="s">
        <v>35</v>
      </c>
      <c r="X236" s="6">
        <v>0</v>
      </c>
      <c r="Y236" s="6">
        <f>VLOOKUP(IF(W236="无",V236,V236&amp;"("&amp;W236&amp;")"),D:J,7,0)*X236</f>
        <v>0</v>
      </c>
      <c r="Z236" s="6">
        <f>VLOOKUP(IF(W236="无",V236,V236&amp;"("&amp;W236&amp;")"),D:K,8,0)*X236</f>
        <v>0</v>
      </c>
    </row>
    <row r="237" spans="1:26">
      <c r="A237" s="16">
        <f t="shared" si="108"/>
        <v>236</v>
      </c>
      <c r="B237" s="6" t="s">
        <v>30</v>
      </c>
      <c r="C237" s="9" t="s">
        <v>305</v>
      </c>
      <c r="D237" s="9" t="s">
        <v>381</v>
      </c>
      <c r="E237" s="6">
        <v>1</v>
      </c>
      <c r="F237" s="6">
        <v>0</v>
      </c>
      <c r="G237" s="6">
        <v>0</v>
      </c>
      <c r="H237" s="25">
        <f t="shared" si="103"/>
        <v>0</v>
      </c>
      <c r="I237" s="25">
        <f t="shared" si="106"/>
        <v>0</v>
      </c>
      <c r="J237" s="25">
        <f t="shared" si="104"/>
        <v>0</v>
      </c>
      <c r="K237" s="25">
        <f t="shared" si="105"/>
        <v>0</v>
      </c>
      <c r="L237" s="6" t="s">
        <v>35</v>
      </c>
      <c r="M237" s="6" t="s">
        <v>35</v>
      </c>
      <c r="N237" s="6">
        <v>0</v>
      </c>
      <c r="O237" s="6">
        <f>VLOOKUP(IF(M237="无",L237,L237&amp;"("&amp;M237&amp;")"),D:J,7,0)*N237</f>
        <v>0</v>
      </c>
      <c r="P237" s="6">
        <f>VLOOKUP(IF(M237="无",L237,L237&amp;"("&amp;M237&amp;")"),D:K,8,0)*N237</f>
        <v>0</v>
      </c>
      <c r="Q237" s="6" t="s">
        <v>35</v>
      </c>
      <c r="R237" s="6" t="s">
        <v>35</v>
      </c>
      <c r="S237" s="6">
        <v>0</v>
      </c>
      <c r="T237" s="6">
        <f>VLOOKUP(IF(R237="无",Q237,Q237&amp;"("&amp;R237&amp;")"),D:J,7,0)*S237</f>
        <v>0</v>
      </c>
      <c r="U237" s="6">
        <f>VLOOKUP(IF(R237="无",Q237,Q237&amp;"("&amp;R237&amp;")"),D:K,8,0)*S237</f>
        <v>0</v>
      </c>
      <c r="V237" s="6" t="s">
        <v>35</v>
      </c>
      <c r="W237" s="6" t="s">
        <v>35</v>
      </c>
      <c r="X237" s="6">
        <v>0</v>
      </c>
      <c r="Y237" s="6">
        <f>VLOOKUP(IF(W237="无",V237,V237&amp;"("&amp;W237&amp;")"),D:J,7,0)*X237</f>
        <v>0</v>
      </c>
      <c r="Z237" s="6">
        <f>VLOOKUP(IF(W237="无",V237,V237&amp;"("&amp;W237&amp;")"),D:K,8,0)*X237</f>
        <v>0</v>
      </c>
    </row>
    <row r="238" spans="1:26">
      <c r="A238" s="16">
        <f t="shared" si="108"/>
        <v>237</v>
      </c>
      <c r="B238" s="6" t="s">
        <v>30</v>
      </c>
      <c r="C238" s="9" t="s">
        <v>305</v>
      </c>
      <c r="D238" s="9" t="s">
        <v>382</v>
      </c>
      <c r="E238" s="6">
        <v>1</v>
      </c>
      <c r="F238" s="6">
        <v>0</v>
      </c>
      <c r="G238" s="6">
        <v>0</v>
      </c>
      <c r="H238" s="25">
        <f t="shared" si="103"/>
        <v>0</v>
      </c>
      <c r="I238" s="25">
        <f t="shared" si="106"/>
        <v>0</v>
      </c>
      <c r="J238" s="25">
        <f t="shared" si="104"/>
        <v>0</v>
      </c>
      <c r="K238" s="25">
        <f t="shared" si="105"/>
        <v>0</v>
      </c>
      <c r="L238" s="6" t="s">
        <v>35</v>
      </c>
      <c r="M238" s="6" t="s">
        <v>35</v>
      </c>
      <c r="N238" s="6">
        <v>0</v>
      </c>
      <c r="O238" s="6">
        <f>VLOOKUP(IF(M238="无",L238,L238&amp;"("&amp;M238&amp;")"),D:J,7,0)*N238</f>
        <v>0</v>
      </c>
      <c r="P238" s="6">
        <f>VLOOKUP(IF(M238="无",L238,L238&amp;"("&amp;M238&amp;")"),D:K,8,0)*N238</f>
        <v>0</v>
      </c>
      <c r="Q238" s="6" t="s">
        <v>35</v>
      </c>
      <c r="R238" s="6" t="s">
        <v>35</v>
      </c>
      <c r="S238" s="6">
        <v>0</v>
      </c>
      <c r="T238" s="6">
        <f>VLOOKUP(IF(R238="无",Q238,Q238&amp;"("&amp;R238&amp;")"),D:J,7,0)*S238</f>
        <v>0</v>
      </c>
      <c r="U238" s="6">
        <f>VLOOKUP(IF(R238="无",Q238,Q238&amp;"("&amp;R238&amp;")"),D:K,8,0)*S238</f>
        <v>0</v>
      </c>
      <c r="V238" s="6" t="s">
        <v>35</v>
      </c>
      <c r="W238" s="6" t="s">
        <v>35</v>
      </c>
      <c r="X238" s="6">
        <v>0</v>
      </c>
      <c r="Y238" s="6">
        <f>VLOOKUP(IF(W238="无",V238,V238&amp;"("&amp;W238&amp;")"),D:J,7,0)*X238</f>
        <v>0</v>
      </c>
      <c r="Z238" s="6">
        <f>VLOOKUP(IF(W238="无",V238,V238&amp;"("&amp;W238&amp;")"),D:K,8,0)*X238</f>
        <v>0</v>
      </c>
    </row>
    <row r="239" spans="1:26">
      <c r="A239" s="16">
        <f t="shared" si="108"/>
        <v>238</v>
      </c>
      <c r="B239" s="6" t="s">
        <v>30</v>
      </c>
      <c r="C239" s="9" t="s">
        <v>305</v>
      </c>
      <c r="D239" s="9" t="s">
        <v>383</v>
      </c>
      <c r="E239" s="6">
        <v>1</v>
      </c>
      <c r="F239" s="6">
        <v>0</v>
      </c>
      <c r="G239" s="6">
        <v>0</v>
      </c>
      <c r="H239" s="25">
        <f t="shared" si="103"/>
        <v>0</v>
      </c>
      <c r="I239" s="25">
        <f t="shared" si="106"/>
        <v>0</v>
      </c>
      <c r="J239" s="25">
        <f t="shared" si="104"/>
        <v>0</v>
      </c>
      <c r="K239" s="25">
        <f t="shared" si="105"/>
        <v>0</v>
      </c>
      <c r="L239" s="6" t="s">
        <v>35</v>
      </c>
      <c r="M239" s="6" t="s">
        <v>35</v>
      </c>
      <c r="N239" s="6">
        <v>0</v>
      </c>
      <c r="O239" s="6">
        <f>VLOOKUP(IF(M239="无",L239,L239&amp;"("&amp;M239&amp;")"),D:J,7,0)*N239</f>
        <v>0</v>
      </c>
      <c r="P239" s="6">
        <f>VLOOKUP(IF(M239="无",L239,L239&amp;"("&amp;M239&amp;")"),D:K,8,0)*N239</f>
        <v>0</v>
      </c>
      <c r="Q239" s="6" t="s">
        <v>35</v>
      </c>
      <c r="R239" s="6" t="s">
        <v>35</v>
      </c>
      <c r="S239" s="6">
        <v>0</v>
      </c>
      <c r="T239" s="6">
        <f>VLOOKUP(IF(R239="无",Q239,Q239&amp;"("&amp;R239&amp;")"),D:J,7,0)*S239</f>
        <v>0</v>
      </c>
      <c r="U239" s="6">
        <f>VLOOKUP(IF(R239="无",Q239,Q239&amp;"("&amp;R239&amp;")"),D:K,8,0)*S239</f>
        <v>0</v>
      </c>
      <c r="V239" s="6" t="s">
        <v>35</v>
      </c>
      <c r="W239" s="6" t="s">
        <v>35</v>
      </c>
      <c r="X239" s="6">
        <v>0</v>
      </c>
      <c r="Y239" s="6">
        <f>VLOOKUP(IF(W239="无",V239,V239&amp;"("&amp;W239&amp;")"),D:J,7,0)*X239</f>
        <v>0</v>
      </c>
      <c r="Z239" s="6">
        <f>VLOOKUP(IF(W239="无",V239,V239&amp;"("&amp;W239&amp;")"),D:K,8,0)*X239</f>
        <v>0</v>
      </c>
    </row>
    <row r="240" spans="1:26">
      <c r="A240" s="16">
        <f t="shared" si="108"/>
        <v>239</v>
      </c>
      <c r="B240" s="6" t="s">
        <v>30</v>
      </c>
      <c r="C240" s="9" t="s">
        <v>305</v>
      </c>
      <c r="D240" s="9" t="s">
        <v>384</v>
      </c>
      <c r="E240" s="6">
        <v>1</v>
      </c>
      <c r="F240" s="6">
        <v>0</v>
      </c>
      <c r="G240" s="6">
        <v>0</v>
      </c>
      <c r="H240" s="25">
        <f t="shared" si="103"/>
        <v>0</v>
      </c>
      <c r="I240" s="25">
        <f t="shared" si="106"/>
        <v>0</v>
      </c>
      <c r="J240" s="25">
        <f t="shared" si="104"/>
        <v>0</v>
      </c>
      <c r="K240" s="25">
        <f t="shared" si="105"/>
        <v>0</v>
      </c>
      <c r="L240" s="6" t="s">
        <v>35</v>
      </c>
      <c r="M240" s="6" t="s">
        <v>35</v>
      </c>
      <c r="N240" s="6">
        <v>0</v>
      </c>
      <c r="O240" s="6">
        <f>VLOOKUP(IF(M240="无",L240,L240&amp;"("&amp;M240&amp;")"),D:J,7,0)*N240</f>
        <v>0</v>
      </c>
      <c r="P240" s="6">
        <f>VLOOKUP(IF(M240="无",L240,L240&amp;"("&amp;M240&amp;")"),D:K,8,0)*N240</f>
        <v>0</v>
      </c>
      <c r="Q240" s="6" t="s">
        <v>35</v>
      </c>
      <c r="R240" s="6" t="s">
        <v>35</v>
      </c>
      <c r="S240" s="6">
        <v>0</v>
      </c>
      <c r="T240" s="6">
        <f>VLOOKUP(IF(R240="无",Q240,Q240&amp;"("&amp;R240&amp;")"),D:J,7,0)*S240</f>
        <v>0</v>
      </c>
      <c r="U240" s="6">
        <f>VLOOKUP(IF(R240="无",Q240,Q240&amp;"("&amp;R240&amp;")"),D:K,8,0)*S240</f>
        <v>0</v>
      </c>
      <c r="V240" s="6" t="s">
        <v>35</v>
      </c>
      <c r="W240" s="6" t="s">
        <v>35</v>
      </c>
      <c r="X240" s="6">
        <v>0</v>
      </c>
      <c r="Y240" s="6">
        <f>VLOOKUP(IF(W240="无",V240,V240&amp;"("&amp;W240&amp;")"),D:J,7,0)*X240</f>
        <v>0</v>
      </c>
      <c r="Z240" s="6">
        <f>VLOOKUP(IF(W240="无",V240,V240&amp;"("&amp;W240&amp;")"),D:K,8,0)*X240</f>
        <v>0</v>
      </c>
    </row>
    <row r="241" spans="1:26">
      <c r="A241" s="16">
        <f t="shared" si="108"/>
        <v>240</v>
      </c>
      <c r="B241" s="6" t="s">
        <v>61</v>
      </c>
      <c r="C241" s="9" t="s">
        <v>305</v>
      </c>
      <c r="D241" s="9" t="s">
        <v>385</v>
      </c>
      <c r="E241" s="6">
        <v>1</v>
      </c>
      <c r="F241" s="6">
        <v>0</v>
      </c>
      <c r="G241" s="6">
        <v>0</v>
      </c>
      <c r="H241" s="25">
        <f t="shared" si="103"/>
        <v>0</v>
      </c>
      <c r="I241" s="25">
        <f t="shared" si="106"/>
        <v>0</v>
      </c>
      <c r="J241" s="25">
        <f t="shared" si="104"/>
        <v>0</v>
      </c>
      <c r="K241" s="25">
        <f t="shared" si="105"/>
        <v>0</v>
      </c>
      <c r="L241" s="6" t="s">
        <v>35</v>
      </c>
      <c r="M241" s="6" t="s">
        <v>35</v>
      </c>
      <c r="N241" s="6">
        <v>0</v>
      </c>
      <c r="O241" s="6">
        <f>VLOOKUP(IF(M241="无",L241,L241&amp;"("&amp;M241&amp;")"),D:J,7,0)*N241</f>
        <v>0</v>
      </c>
      <c r="P241" s="6">
        <f>VLOOKUP(IF(M241="无",L241,L241&amp;"("&amp;M241&amp;")"),D:K,8,0)*N241</f>
        <v>0</v>
      </c>
      <c r="Q241" s="6" t="s">
        <v>35</v>
      </c>
      <c r="R241" s="6" t="s">
        <v>35</v>
      </c>
      <c r="S241" s="6">
        <v>0</v>
      </c>
      <c r="T241" s="6">
        <f>VLOOKUP(IF(R241="无",Q241,Q241&amp;"("&amp;R241&amp;")"),D:J,7,0)*S241</f>
        <v>0</v>
      </c>
      <c r="U241" s="6">
        <f>VLOOKUP(IF(R241="无",Q241,Q241&amp;"("&amp;R241&amp;")"),D:K,8,0)*S241</f>
        <v>0</v>
      </c>
      <c r="V241" s="6" t="s">
        <v>35</v>
      </c>
      <c r="W241" s="6" t="s">
        <v>35</v>
      </c>
      <c r="X241" s="6">
        <v>0</v>
      </c>
      <c r="Y241" s="6">
        <f>VLOOKUP(IF(W241="无",V241,V241&amp;"("&amp;W241&amp;")"),D:J,7,0)*X241</f>
        <v>0</v>
      </c>
      <c r="Z241" s="6">
        <f>VLOOKUP(IF(W241="无",V241,V241&amp;"("&amp;W241&amp;")"),D:K,8,0)*X241</f>
        <v>0</v>
      </c>
    </row>
    <row r="242" spans="1:26">
      <c r="A242" s="16">
        <f t="shared" ref="A242:A248" si="109">ROW()-1</f>
        <v>241</v>
      </c>
      <c r="B242" s="6" t="s">
        <v>61</v>
      </c>
      <c r="C242" s="9" t="s">
        <v>305</v>
      </c>
      <c r="D242" s="9" t="s">
        <v>386</v>
      </c>
      <c r="E242" s="6">
        <v>1</v>
      </c>
      <c r="F242" s="6">
        <v>0</v>
      </c>
      <c r="G242" s="6">
        <v>0</v>
      </c>
      <c r="H242" s="25">
        <f t="shared" si="103"/>
        <v>0</v>
      </c>
      <c r="I242" s="25">
        <f t="shared" si="106"/>
        <v>0</v>
      </c>
      <c r="J242" s="25">
        <f t="shared" si="104"/>
        <v>0</v>
      </c>
      <c r="K242" s="25">
        <f t="shared" si="105"/>
        <v>0</v>
      </c>
      <c r="L242" s="6" t="s">
        <v>35</v>
      </c>
      <c r="M242" s="6" t="s">
        <v>35</v>
      </c>
      <c r="N242" s="6">
        <v>0</v>
      </c>
      <c r="O242" s="6">
        <f>VLOOKUP(IF(M242="无",L242,L242&amp;"("&amp;M242&amp;")"),D:J,7,0)*N242</f>
        <v>0</v>
      </c>
      <c r="P242" s="6">
        <f>VLOOKUP(IF(M242="无",L242,L242&amp;"("&amp;M242&amp;")"),D:K,8,0)*N242</f>
        <v>0</v>
      </c>
      <c r="Q242" s="6" t="s">
        <v>35</v>
      </c>
      <c r="R242" s="6" t="s">
        <v>35</v>
      </c>
      <c r="S242" s="6">
        <v>0</v>
      </c>
      <c r="T242" s="6">
        <f>VLOOKUP(IF(R242="无",Q242,Q242&amp;"("&amp;R242&amp;")"),D:J,7,0)*S242</f>
        <v>0</v>
      </c>
      <c r="U242" s="6">
        <f>VLOOKUP(IF(R242="无",Q242,Q242&amp;"("&amp;R242&amp;")"),D:K,8,0)*S242</f>
        <v>0</v>
      </c>
      <c r="V242" s="6" t="s">
        <v>35</v>
      </c>
      <c r="W242" s="6" t="s">
        <v>35</v>
      </c>
      <c r="X242" s="6">
        <v>0</v>
      </c>
      <c r="Y242" s="6">
        <f>VLOOKUP(IF(W242="无",V242,V242&amp;"("&amp;W242&amp;")"),D:J,7,0)*X242</f>
        <v>0</v>
      </c>
      <c r="Z242" s="6">
        <f>VLOOKUP(IF(W242="无",V242,V242&amp;"("&amp;W242&amp;")"),D:K,8,0)*X242</f>
        <v>0</v>
      </c>
    </row>
    <row r="243" spans="1:26">
      <c r="A243" s="16">
        <f t="shared" si="109"/>
        <v>242</v>
      </c>
      <c r="B243" s="6" t="s">
        <v>30</v>
      </c>
      <c r="C243" s="9" t="s">
        <v>305</v>
      </c>
      <c r="D243" s="9" t="s">
        <v>387</v>
      </c>
      <c r="E243" s="6">
        <v>1</v>
      </c>
      <c r="F243" s="6">
        <v>0</v>
      </c>
      <c r="G243" s="6">
        <v>0</v>
      </c>
      <c r="H243" s="25">
        <f t="shared" si="103"/>
        <v>0</v>
      </c>
      <c r="I243" s="25">
        <f t="shared" si="106"/>
        <v>0</v>
      </c>
      <c r="J243" s="25">
        <f t="shared" si="104"/>
        <v>0</v>
      </c>
      <c r="K243" s="25">
        <f t="shared" si="105"/>
        <v>0</v>
      </c>
      <c r="L243" s="6" t="s">
        <v>35</v>
      </c>
      <c r="M243" s="6" t="s">
        <v>35</v>
      </c>
      <c r="N243" s="6">
        <v>0</v>
      </c>
      <c r="O243" s="6">
        <f>VLOOKUP(IF(M243="无",L243,L243&amp;"("&amp;M243&amp;")"),D:J,7,0)*N243</f>
        <v>0</v>
      </c>
      <c r="P243" s="6">
        <f>VLOOKUP(IF(M243="无",L243,L243&amp;"("&amp;M243&amp;")"),D:K,8,0)*N243</f>
        <v>0</v>
      </c>
      <c r="Q243" s="6" t="s">
        <v>35</v>
      </c>
      <c r="R243" s="6" t="s">
        <v>35</v>
      </c>
      <c r="S243" s="6">
        <v>0</v>
      </c>
      <c r="T243" s="6">
        <f>VLOOKUP(IF(R243="无",Q243,Q243&amp;"("&amp;R243&amp;")"),D:J,7,0)*S243</f>
        <v>0</v>
      </c>
      <c r="U243" s="6">
        <f>VLOOKUP(IF(R243="无",Q243,Q243&amp;"("&amp;R243&amp;")"),D:K,8,0)*S243</f>
        <v>0</v>
      </c>
      <c r="V243" s="6" t="s">
        <v>35</v>
      </c>
      <c r="W243" s="6" t="s">
        <v>35</v>
      </c>
      <c r="X243" s="6">
        <v>0</v>
      </c>
      <c r="Y243" s="6">
        <f>VLOOKUP(IF(W243="无",V243,V243&amp;"("&amp;W243&amp;")"),D:J,7,0)*X243</f>
        <v>0</v>
      </c>
      <c r="Z243" s="6">
        <f>VLOOKUP(IF(W243="无",V243,V243&amp;"("&amp;W243&amp;")"),D:K,8,0)*X243</f>
        <v>0</v>
      </c>
    </row>
    <row r="244" spans="1:26">
      <c r="A244" s="16">
        <f t="shared" si="109"/>
        <v>243</v>
      </c>
      <c r="B244" s="6" t="s">
        <v>30</v>
      </c>
      <c r="C244" s="9" t="s">
        <v>305</v>
      </c>
      <c r="D244" s="9" t="s">
        <v>388</v>
      </c>
      <c r="E244" s="6">
        <v>1</v>
      </c>
      <c r="F244" s="6">
        <v>0</v>
      </c>
      <c r="G244" s="6">
        <v>0</v>
      </c>
      <c r="H244" s="25">
        <f t="shared" si="103"/>
        <v>0</v>
      </c>
      <c r="I244" s="25">
        <f t="shared" si="106"/>
        <v>0</v>
      </c>
      <c r="J244" s="25">
        <f t="shared" si="104"/>
        <v>0</v>
      </c>
      <c r="K244" s="25">
        <f t="shared" si="105"/>
        <v>0</v>
      </c>
      <c r="L244" s="6" t="s">
        <v>35</v>
      </c>
      <c r="M244" s="6" t="s">
        <v>35</v>
      </c>
      <c r="N244" s="6">
        <v>0</v>
      </c>
      <c r="O244" s="6">
        <f>VLOOKUP(IF(M244="无",L244,L244&amp;"("&amp;M244&amp;")"),D:J,7,0)*N244</f>
        <v>0</v>
      </c>
      <c r="P244" s="6">
        <f>VLOOKUP(IF(M244="无",L244,L244&amp;"("&amp;M244&amp;")"),D:K,8,0)*N244</f>
        <v>0</v>
      </c>
      <c r="Q244" s="6" t="s">
        <v>35</v>
      </c>
      <c r="R244" s="6" t="s">
        <v>35</v>
      </c>
      <c r="S244" s="6">
        <v>0</v>
      </c>
      <c r="T244" s="6">
        <f>VLOOKUP(IF(R244="无",Q244,Q244&amp;"("&amp;R244&amp;")"),D:J,7,0)*S244</f>
        <v>0</v>
      </c>
      <c r="U244" s="6">
        <f>VLOOKUP(IF(R244="无",Q244,Q244&amp;"("&amp;R244&amp;")"),D:K,8,0)*S244</f>
        <v>0</v>
      </c>
      <c r="V244" s="6" t="s">
        <v>35</v>
      </c>
      <c r="W244" s="6" t="s">
        <v>35</v>
      </c>
      <c r="X244" s="6">
        <v>0</v>
      </c>
      <c r="Y244" s="6">
        <f>VLOOKUP(IF(W244="无",V244,V244&amp;"("&amp;W244&amp;")"),D:J,7,0)*X244</f>
        <v>0</v>
      </c>
      <c r="Z244" s="6">
        <f>VLOOKUP(IF(W244="无",V244,V244&amp;"("&amp;W244&amp;")"),D:K,8,0)*X244</f>
        <v>0</v>
      </c>
    </row>
    <row r="245" spans="1:26">
      <c r="A245" s="16">
        <f t="shared" si="109"/>
        <v>244</v>
      </c>
      <c r="B245" s="6" t="s">
        <v>96</v>
      </c>
      <c r="C245" s="9" t="s">
        <v>305</v>
      </c>
      <c r="D245" s="9" t="s">
        <v>389</v>
      </c>
      <c r="E245" s="6">
        <v>1</v>
      </c>
      <c r="F245" s="6">
        <v>0</v>
      </c>
      <c r="G245" s="6">
        <v>0</v>
      </c>
      <c r="H245" s="25">
        <f t="shared" si="103"/>
        <v>0</v>
      </c>
      <c r="I245" s="25">
        <f t="shared" si="106"/>
        <v>0</v>
      </c>
      <c r="J245" s="25">
        <f t="shared" si="104"/>
        <v>0</v>
      </c>
      <c r="K245" s="25">
        <f t="shared" si="105"/>
        <v>0</v>
      </c>
      <c r="L245" s="6" t="s">
        <v>35</v>
      </c>
      <c r="M245" s="6" t="s">
        <v>35</v>
      </c>
      <c r="N245" s="6">
        <v>0</v>
      </c>
      <c r="O245" s="6">
        <f>VLOOKUP(IF(M245="无",L245,L245&amp;"("&amp;M245&amp;")"),D:J,7,0)*N245</f>
        <v>0</v>
      </c>
      <c r="P245" s="6">
        <f>VLOOKUP(IF(M245="无",L245,L245&amp;"("&amp;M245&amp;")"),D:K,8,0)*N245</f>
        <v>0</v>
      </c>
      <c r="Q245" s="6" t="s">
        <v>35</v>
      </c>
      <c r="R245" s="6" t="s">
        <v>35</v>
      </c>
      <c r="S245" s="6">
        <v>0</v>
      </c>
      <c r="T245" s="6">
        <f>VLOOKUP(IF(R245="无",Q245,Q245&amp;"("&amp;R245&amp;")"),D:J,7,0)*S245</f>
        <v>0</v>
      </c>
      <c r="U245" s="6">
        <f>VLOOKUP(IF(R245="无",Q245,Q245&amp;"("&amp;R245&amp;")"),D:K,8,0)*S245</f>
        <v>0</v>
      </c>
      <c r="V245" s="6" t="s">
        <v>35</v>
      </c>
      <c r="W245" s="6" t="s">
        <v>35</v>
      </c>
      <c r="X245" s="6">
        <v>0</v>
      </c>
      <c r="Y245" s="6">
        <f>VLOOKUP(IF(W245="无",V245,V245&amp;"("&amp;W245&amp;")"),D:J,7,0)*X245</f>
        <v>0</v>
      </c>
      <c r="Z245" s="6">
        <f>VLOOKUP(IF(W245="无",V245,V245&amp;"("&amp;W245&amp;")"),D:K,8,0)*X245</f>
        <v>0</v>
      </c>
    </row>
    <row r="246" spans="1:26">
      <c r="A246" s="16">
        <f t="shared" si="109"/>
        <v>245</v>
      </c>
      <c r="B246" s="6" t="s">
        <v>144</v>
      </c>
      <c r="C246" s="9" t="s">
        <v>305</v>
      </c>
      <c r="D246" s="9" t="s">
        <v>390</v>
      </c>
      <c r="E246" s="6">
        <v>1</v>
      </c>
      <c r="F246" s="6">
        <v>0</v>
      </c>
      <c r="G246" s="6">
        <v>0</v>
      </c>
      <c r="H246" s="25">
        <f t="shared" si="103"/>
        <v>0</v>
      </c>
      <c r="I246" s="25">
        <f t="shared" si="106"/>
        <v>0</v>
      </c>
      <c r="J246" s="25">
        <f t="shared" si="104"/>
        <v>0</v>
      </c>
      <c r="K246" s="25">
        <f t="shared" si="105"/>
        <v>0</v>
      </c>
      <c r="L246" s="6" t="s">
        <v>35</v>
      </c>
      <c r="M246" s="6" t="s">
        <v>35</v>
      </c>
      <c r="N246" s="6">
        <v>0</v>
      </c>
      <c r="O246" s="6">
        <f>VLOOKUP(IF(M246="无",L246,L246&amp;"("&amp;M246&amp;")"),D:J,7,0)*N246</f>
        <v>0</v>
      </c>
      <c r="P246" s="6">
        <f>VLOOKUP(IF(M246="无",L246,L246&amp;"("&amp;M246&amp;")"),D:K,8,0)*N246</f>
        <v>0</v>
      </c>
      <c r="Q246" s="6" t="s">
        <v>35</v>
      </c>
      <c r="R246" s="6" t="s">
        <v>35</v>
      </c>
      <c r="S246" s="6">
        <v>0</v>
      </c>
      <c r="T246" s="6">
        <f>VLOOKUP(IF(R246="无",Q246,Q246&amp;"("&amp;R246&amp;")"),D:J,7,0)*S246</f>
        <v>0</v>
      </c>
      <c r="U246" s="6">
        <f>VLOOKUP(IF(R246="无",Q246,Q246&amp;"("&amp;R246&amp;")"),D:K,8,0)*S246</f>
        <v>0</v>
      </c>
      <c r="V246" s="6" t="s">
        <v>35</v>
      </c>
      <c r="W246" s="6" t="s">
        <v>35</v>
      </c>
      <c r="X246" s="6">
        <v>0</v>
      </c>
      <c r="Y246" s="6">
        <f>VLOOKUP(IF(W246="无",V246,V246&amp;"("&amp;W246&amp;")"),D:J,7,0)*X246</f>
        <v>0</v>
      </c>
      <c r="Z246" s="6">
        <f>VLOOKUP(IF(W246="无",V246,V246&amp;"("&amp;W246&amp;")"),D:K,8,0)*X246</f>
        <v>0</v>
      </c>
    </row>
    <row r="247" spans="1:26">
      <c r="A247" s="16">
        <f t="shared" si="109"/>
        <v>246</v>
      </c>
      <c r="B247" s="6" t="s">
        <v>61</v>
      </c>
      <c r="C247" s="9" t="s">
        <v>305</v>
      </c>
      <c r="D247" s="9" t="s">
        <v>391</v>
      </c>
      <c r="E247" s="6">
        <v>1</v>
      </c>
      <c r="F247" s="6">
        <v>0</v>
      </c>
      <c r="G247" s="6">
        <v>0</v>
      </c>
      <c r="H247" s="25">
        <f t="shared" si="103"/>
        <v>0</v>
      </c>
      <c r="I247" s="25">
        <f t="shared" si="106"/>
        <v>0</v>
      </c>
      <c r="J247" s="25">
        <f t="shared" si="104"/>
        <v>0</v>
      </c>
      <c r="K247" s="25">
        <f t="shared" si="105"/>
        <v>0</v>
      </c>
      <c r="L247" s="6" t="s">
        <v>35</v>
      </c>
      <c r="M247" s="6" t="s">
        <v>35</v>
      </c>
      <c r="N247" s="6">
        <v>0</v>
      </c>
      <c r="O247" s="6">
        <f>VLOOKUP(IF(M247="无",L247,L247&amp;"("&amp;M247&amp;")"),D:J,7,0)*N247</f>
        <v>0</v>
      </c>
      <c r="P247" s="6">
        <f>VLOOKUP(IF(M247="无",L247,L247&amp;"("&amp;M247&amp;")"),D:K,8,0)*N247</f>
        <v>0</v>
      </c>
      <c r="Q247" s="6" t="s">
        <v>35</v>
      </c>
      <c r="R247" s="6" t="s">
        <v>35</v>
      </c>
      <c r="S247" s="6">
        <v>0</v>
      </c>
      <c r="T247" s="6">
        <f>VLOOKUP(IF(R247="无",Q247,Q247&amp;"("&amp;R247&amp;")"),D:J,7,0)*S247</f>
        <v>0</v>
      </c>
      <c r="U247" s="6">
        <f>VLOOKUP(IF(R247="无",Q247,Q247&amp;"("&amp;R247&amp;")"),D:K,8,0)*S247</f>
        <v>0</v>
      </c>
      <c r="V247" s="6" t="s">
        <v>35</v>
      </c>
      <c r="W247" s="6" t="s">
        <v>35</v>
      </c>
      <c r="X247" s="6">
        <v>0</v>
      </c>
      <c r="Y247" s="6">
        <f>VLOOKUP(IF(W247="无",V247,V247&amp;"("&amp;W247&amp;")"),D:J,7,0)*X247</f>
        <v>0</v>
      </c>
      <c r="Z247" s="6">
        <f>VLOOKUP(IF(W247="无",V247,V247&amp;"("&amp;W247&amp;")"),D:K,8,0)*X247</f>
        <v>0</v>
      </c>
    </row>
    <row r="248" spans="1:26">
      <c r="A248" s="16">
        <f t="shared" si="109"/>
        <v>247</v>
      </c>
      <c r="B248" s="6" t="s">
        <v>30</v>
      </c>
      <c r="C248" s="9" t="s">
        <v>305</v>
      </c>
      <c r="D248" s="9" t="s">
        <v>392</v>
      </c>
      <c r="E248" s="6">
        <v>1</v>
      </c>
      <c r="F248" s="6">
        <v>0</v>
      </c>
      <c r="G248" s="6">
        <v>0</v>
      </c>
      <c r="H248" s="25">
        <f t="shared" si="103"/>
        <v>0</v>
      </c>
      <c r="I248" s="25">
        <f t="shared" si="106"/>
        <v>0</v>
      </c>
      <c r="J248" s="25">
        <f t="shared" si="104"/>
        <v>0</v>
      </c>
      <c r="K248" s="25">
        <f t="shared" si="105"/>
        <v>0</v>
      </c>
      <c r="L248" s="6" t="s">
        <v>35</v>
      </c>
      <c r="M248" s="6" t="s">
        <v>35</v>
      </c>
      <c r="N248" s="6">
        <v>0</v>
      </c>
      <c r="O248" s="6">
        <f>VLOOKUP(IF(M248="无",L248,L248&amp;"("&amp;M248&amp;")"),D:J,7,0)*N248</f>
        <v>0</v>
      </c>
      <c r="P248" s="6">
        <f>VLOOKUP(IF(M248="无",L248,L248&amp;"("&amp;M248&amp;")"),D:K,8,0)*N248</f>
        <v>0</v>
      </c>
      <c r="Q248" s="6" t="s">
        <v>35</v>
      </c>
      <c r="R248" s="6" t="s">
        <v>35</v>
      </c>
      <c r="S248" s="6">
        <v>0</v>
      </c>
      <c r="T248" s="6">
        <f>VLOOKUP(IF(R248="无",Q248,Q248&amp;"("&amp;R248&amp;")"),D:J,7,0)*S248</f>
        <v>0</v>
      </c>
      <c r="U248" s="6">
        <f>VLOOKUP(IF(R248="无",Q248,Q248&amp;"("&amp;R248&amp;")"),D:K,8,0)*S248</f>
        <v>0</v>
      </c>
      <c r="V248" s="6" t="s">
        <v>35</v>
      </c>
      <c r="W248" s="6" t="s">
        <v>35</v>
      </c>
      <c r="X248" s="6">
        <v>0</v>
      </c>
      <c r="Y248" s="6">
        <f>VLOOKUP(IF(W248="无",V248,V248&amp;"("&amp;W248&amp;")"),D:J,7,0)*X248</f>
        <v>0</v>
      </c>
      <c r="Z248" s="6">
        <f>VLOOKUP(IF(W248="无",V248,V248&amp;"("&amp;W248&amp;")"),D:K,8,0)*X248</f>
        <v>0</v>
      </c>
    </row>
    <row r="249" spans="1:26">
      <c r="A249" s="16">
        <f>ROW()-1</f>
        <v>248</v>
      </c>
      <c r="B249" s="6" t="s">
        <v>30</v>
      </c>
      <c r="C249" s="9" t="s">
        <v>305</v>
      </c>
      <c r="D249" s="9" t="s">
        <v>393</v>
      </c>
      <c r="E249" s="6">
        <v>1</v>
      </c>
      <c r="F249" s="6">
        <v>0</v>
      </c>
      <c r="G249" s="6">
        <v>0</v>
      </c>
      <c r="H249" s="25">
        <f>F249+O249+T249+Y249</f>
        <v>0</v>
      </c>
      <c r="I249" s="25">
        <f>IF(C249="贸易",G249,P249+U249+Z249)</f>
        <v>0</v>
      </c>
      <c r="J249" s="25">
        <f>H249/E249</f>
        <v>0</v>
      </c>
      <c r="K249" s="25">
        <f>I249/E249</f>
        <v>0</v>
      </c>
      <c r="L249" s="6" t="s">
        <v>35</v>
      </c>
      <c r="M249" s="6" t="s">
        <v>35</v>
      </c>
      <c r="N249" s="6">
        <v>0</v>
      </c>
      <c r="O249" s="6">
        <f>VLOOKUP(IF(M249="无",L249,L249&amp;"("&amp;M249&amp;")"),D:J,7,0)*N249</f>
        <v>0</v>
      </c>
      <c r="P249" s="6">
        <f>VLOOKUP(IF(M249="无",L249,L249&amp;"("&amp;M249&amp;")"),D:K,8,0)*N249</f>
        <v>0</v>
      </c>
      <c r="Q249" s="6" t="s">
        <v>35</v>
      </c>
      <c r="R249" s="6" t="s">
        <v>35</v>
      </c>
      <c r="S249" s="6">
        <v>0</v>
      </c>
      <c r="T249" s="6">
        <f>VLOOKUP(IF(R249="无",Q249,Q249&amp;"("&amp;R249&amp;")"),D:J,7,0)*S249</f>
        <v>0</v>
      </c>
      <c r="U249" s="6">
        <f>VLOOKUP(IF(R249="无",Q249,Q249&amp;"("&amp;R249&amp;")"),D:K,8,0)*S249</f>
        <v>0</v>
      </c>
      <c r="V249" s="6" t="s">
        <v>35</v>
      </c>
      <c r="W249" s="6" t="s">
        <v>35</v>
      </c>
      <c r="X249" s="6">
        <v>0</v>
      </c>
      <c r="Y249" s="6">
        <f>VLOOKUP(IF(W249="无",V249,V249&amp;"("&amp;W249&amp;")"),D:J,7,0)*X249</f>
        <v>0</v>
      </c>
      <c r="Z249" s="6">
        <f>VLOOKUP(IF(W249="无",V249,V249&amp;"("&amp;W249&amp;")"),D:K,8,0)*X249</f>
        <v>0</v>
      </c>
    </row>
    <row r="250" spans="1:26">
      <c r="A250" s="16">
        <f>ROW()-1</f>
        <v>249</v>
      </c>
      <c r="B250" s="6" t="s">
        <v>30</v>
      </c>
      <c r="C250" s="9" t="s">
        <v>42</v>
      </c>
      <c r="D250" s="9" t="s">
        <v>394</v>
      </c>
      <c r="E250" s="6">
        <v>1</v>
      </c>
      <c r="F250" s="6">
        <v>0</v>
      </c>
      <c r="G250" s="6">
        <v>0</v>
      </c>
      <c r="H250" s="25">
        <f>F250+O250+T250+Y250</f>
        <v>0</v>
      </c>
      <c r="I250" s="25">
        <f>IF(C250="贸易",G250,P250+U250+Z250)</f>
        <v>0</v>
      </c>
      <c r="J250" s="25">
        <f>H250/E250</f>
        <v>0</v>
      </c>
      <c r="K250" s="25">
        <f>I250/E250</f>
        <v>0</v>
      </c>
      <c r="L250" s="6" t="s">
        <v>35</v>
      </c>
      <c r="M250" s="6" t="s">
        <v>35</v>
      </c>
      <c r="N250" s="6">
        <v>0</v>
      </c>
      <c r="O250" s="6">
        <f>VLOOKUP(IF(M250="无",L250,L250&amp;"("&amp;M250&amp;")"),D:J,7,0)*N250</f>
        <v>0</v>
      </c>
      <c r="P250" s="6">
        <f>VLOOKUP(IF(M250="无",L250,L250&amp;"("&amp;M250&amp;")"),D:K,8,0)*N250</f>
        <v>0</v>
      </c>
      <c r="Q250" s="6" t="s">
        <v>35</v>
      </c>
      <c r="R250" s="6" t="s">
        <v>35</v>
      </c>
      <c r="S250" s="6">
        <v>0</v>
      </c>
      <c r="T250" s="6">
        <f>VLOOKUP(IF(R250="无",Q250,Q250&amp;"("&amp;R250&amp;")"),D:J,7,0)*S250</f>
        <v>0</v>
      </c>
      <c r="U250" s="6">
        <f>VLOOKUP(IF(R250="无",Q250,Q250&amp;"("&amp;R250&amp;")"),D:K,8,0)*S250</f>
        <v>0</v>
      </c>
      <c r="V250" s="6" t="s">
        <v>35</v>
      </c>
      <c r="W250" s="6" t="s">
        <v>35</v>
      </c>
      <c r="X250" s="6">
        <v>0</v>
      </c>
      <c r="Y250" s="6">
        <f>VLOOKUP(IF(W250="无",V250,V250&amp;"("&amp;W250&amp;")"),D:J,7,0)*X250</f>
        <v>0</v>
      </c>
      <c r="Z250" s="6">
        <f>VLOOKUP(IF(W250="无",V250,V250&amp;"("&amp;W250&amp;")"),D:K,8,0)*X250</f>
        <v>0</v>
      </c>
    </row>
  </sheetData>
  <autoFilter ref="A1:Z248">
    <extLst/>
  </autoFilter>
  <sortState ref="B2:AA179">
    <sortCondition ref="B2:B179"/>
    <sortCondition ref="D2:D179"/>
    <sortCondition ref="J2:J179"/>
  </sortState>
  <conditionalFormatting sqref="J161">
    <cfRule type="colorScale" priority="175">
      <colorScale>
        <cfvo type="min"/>
        <cfvo type="max"/>
        <color theme="4" tint="0.799951170384838"/>
        <color theme="4" tint="-0.499984740745262"/>
      </colorScale>
    </cfRule>
  </conditionalFormatting>
  <conditionalFormatting sqref="K161">
    <cfRule type="colorScale" priority="176">
      <colorScale>
        <cfvo type="min"/>
        <cfvo type="max"/>
        <color rgb="FFFF7128"/>
        <color rgb="FFFFEF9C"/>
      </colorScale>
    </cfRule>
  </conditionalFormatting>
  <conditionalFormatting sqref="J162">
    <cfRule type="colorScale" priority="87">
      <colorScale>
        <cfvo type="min"/>
        <cfvo type="max"/>
        <color theme="4" tint="0.799951170384838"/>
        <color theme="4" tint="-0.499984740745262"/>
      </colorScale>
    </cfRule>
  </conditionalFormatting>
  <conditionalFormatting sqref="K162">
    <cfRule type="colorScale" priority="174">
      <colorScale>
        <cfvo type="min"/>
        <cfvo type="max"/>
        <color rgb="FFFF7128"/>
        <color rgb="FFFFEF9C"/>
      </colorScale>
    </cfRule>
  </conditionalFormatting>
  <conditionalFormatting sqref="J163">
    <cfRule type="colorScale" priority="86">
      <colorScale>
        <cfvo type="min"/>
        <cfvo type="max"/>
        <color theme="4" tint="0.799951170384838"/>
        <color theme="4" tint="-0.499984740745262"/>
      </colorScale>
    </cfRule>
  </conditionalFormatting>
  <conditionalFormatting sqref="K163">
    <cfRule type="colorScale" priority="173">
      <colorScale>
        <cfvo type="min"/>
        <cfvo type="max"/>
        <color rgb="FFFF7128"/>
        <color rgb="FFFFEF9C"/>
      </colorScale>
    </cfRule>
  </conditionalFormatting>
  <conditionalFormatting sqref="J164">
    <cfRule type="colorScale" priority="85">
      <colorScale>
        <cfvo type="min"/>
        <cfvo type="max"/>
        <color theme="4" tint="0.799951170384838"/>
        <color theme="4" tint="-0.499984740745262"/>
      </colorScale>
    </cfRule>
  </conditionalFormatting>
  <conditionalFormatting sqref="K164">
    <cfRule type="colorScale" priority="172">
      <colorScale>
        <cfvo type="min"/>
        <cfvo type="max"/>
        <color rgb="FFFF7128"/>
        <color rgb="FFFFEF9C"/>
      </colorScale>
    </cfRule>
  </conditionalFormatting>
  <conditionalFormatting sqref="J165">
    <cfRule type="colorScale" priority="84">
      <colorScale>
        <cfvo type="min"/>
        <cfvo type="max"/>
        <color theme="4" tint="0.799951170384838"/>
        <color theme="4" tint="-0.499984740745262"/>
      </colorScale>
    </cfRule>
  </conditionalFormatting>
  <conditionalFormatting sqref="K165">
    <cfRule type="colorScale" priority="171">
      <colorScale>
        <cfvo type="min"/>
        <cfvo type="max"/>
        <color rgb="FFFF7128"/>
        <color rgb="FFFFEF9C"/>
      </colorScale>
    </cfRule>
  </conditionalFormatting>
  <conditionalFormatting sqref="J166">
    <cfRule type="colorScale" priority="83">
      <colorScale>
        <cfvo type="min"/>
        <cfvo type="max"/>
        <color theme="4" tint="0.799951170384838"/>
        <color theme="4" tint="-0.499984740745262"/>
      </colorScale>
    </cfRule>
  </conditionalFormatting>
  <conditionalFormatting sqref="K166">
    <cfRule type="colorScale" priority="170">
      <colorScale>
        <cfvo type="min"/>
        <cfvo type="max"/>
        <color rgb="FFFF7128"/>
        <color rgb="FFFFEF9C"/>
      </colorScale>
    </cfRule>
  </conditionalFormatting>
  <conditionalFormatting sqref="J167">
    <cfRule type="colorScale" priority="82">
      <colorScale>
        <cfvo type="min"/>
        <cfvo type="max"/>
        <color theme="4" tint="0.799951170384838"/>
        <color theme="4" tint="-0.499984740745262"/>
      </colorScale>
    </cfRule>
  </conditionalFormatting>
  <conditionalFormatting sqref="K167">
    <cfRule type="colorScale" priority="169">
      <colorScale>
        <cfvo type="min"/>
        <cfvo type="max"/>
        <color rgb="FFFF7128"/>
        <color rgb="FFFFEF9C"/>
      </colorScale>
    </cfRule>
  </conditionalFormatting>
  <conditionalFormatting sqref="J168">
    <cfRule type="colorScale" priority="81">
      <colorScale>
        <cfvo type="min"/>
        <cfvo type="max"/>
        <color theme="4" tint="0.799951170384838"/>
        <color theme="4" tint="-0.499984740745262"/>
      </colorScale>
    </cfRule>
  </conditionalFormatting>
  <conditionalFormatting sqref="K168">
    <cfRule type="colorScale" priority="168">
      <colorScale>
        <cfvo type="min"/>
        <cfvo type="max"/>
        <color rgb="FFFF7128"/>
        <color rgb="FFFFEF9C"/>
      </colorScale>
    </cfRule>
  </conditionalFormatting>
  <conditionalFormatting sqref="J169">
    <cfRule type="colorScale" priority="80">
      <colorScale>
        <cfvo type="min"/>
        <cfvo type="max"/>
        <color theme="4" tint="0.799951170384838"/>
        <color theme="4" tint="-0.499984740745262"/>
      </colorScale>
    </cfRule>
  </conditionalFormatting>
  <conditionalFormatting sqref="K169">
    <cfRule type="colorScale" priority="167">
      <colorScale>
        <cfvo type="min"/>
        <cfvo type="max"/>
        <color rgb="FFFF7128"/>
        <color rgb="FFFFEF9C"/>
      </colorScale>
    </cfRule>
  </conditionalFormatting>
  <conditionalFormatting sqref="J170">
    <cfRule type="colorScale" priority="79">
      <colorScale>
        <cfvo type="min"/>
        <cfvo type="max"/>
        <color theme="4" tint="0.799951170384838"/>
        <color theme="4" tint="-0.499984740745262"/>
      </colorScale>
    </cfRule>
  </conditionalFormatting>
  <conditionalFormatting sqref="K170">
    <cfRule type="colorScale" priority="166">
      <colorScale>
        <cfvo type="min"/>
        <cfvo type="max"/>
        <color rgb="FFFF7128"/>
        <color rgb="FFFFEF9C"/>
      </colorScale>
    </cfRule>
  </conditionalFormatting>
  <conditionalFormatting sqref="J171">
    <cfRule type="colorScale" priority="78">
      <colorScale>
        <cfvo type="min"/>
        <cfvo type="max"/>
        <color theme="4" tint="0.799951170384838"/>
        <color theme="4" tint="-0.499984740745262"/>
      </colorScale>
    </cfRule>
  </conditionalFormatting>
  <conditionalFormatting sqref="K171">
    <cfRule type="colorScale" priority="165">
      <colorScale>
        <cfvo type="min"/>
        <cfvo type="max"/>
        <color rgb="FFFF7128"/>
        <color rgb="FFFFEF9C"/>
      </colorScale>
    </cfRule>
  </conditionalFormatting>
  <conditionalFormatting sqref="J172">
    <cfRule type="colorScale" priority="77">
      <colorScale>
        <cfvo type="min"/>
        <cfvo type="max"/>
        <color theme="4" tint="0.799951170384838"/>
        <color theme="4" tint="-0.499984740745262"/>
      </colorScale>
    </cfRule>
  </conditionalFormatting>
  <conditionalFormatting sqref="K172">
    <cfRule type="colorScale" priority="164">
      <colorScale>
        <cfvo type="min"/>
        <cfvo type="max"/>
        <color rgb="FFFF7128"/>
        <color rgb="FFFFEF9C"/>
      </colorScale>
    </cfRule>
  </conditionalFormatting>
  <conditionalFormatting sqref="J173">
    <cfRule type="colorScale" priority="76">
      <colorScale>
        <cfvo type="min"/>
        <cfvo type="max"/>
        <color theme="4" tint="0.799951170384838"/>
        <color theme="4" tint="-0.499984740745262"/>
      </colorScale>
    </cfRule>
  </conditionalFormatting>
  <conditionalFormatting sqref="K173">
    <cfRule type="colorScale" priority="163">
      <colorScale>
        <cfvo type="min"/>
        <cfvo type="max"/>
        <color rgb="FFFF7128"/>
        <color rgb="FFFFEF9C"/>
      </colorScale>
    </cfRule>
  </conditionalFormatting>
  <conditionalFormatting sqref="J174">
    <cfRule type="colorScale" priority="75">
      <colorScale>
        <cfvo type="min"/>
        <cfvo type="max"/>
        <color theme="4" tint="0.799951170384838"/>
        <color theme="4" tint="-0.499984740745262"/>
      </colorScale>
    </cfRule>
  </conditionalFormatting>
  <conditionalFormatting sqref="K174">
    <cfRule type="colorScale" priority="162">
      <colorScale>
        <cfvo type="min"/>
        <cfvo type="max"/>
        <color rgb="FFFF7128"/>
        <color rgb="FFFFEF9C"/>
      </colorScale>
    </cfRule>
  </conditionalFormatting>
  <conditionalFormatting sqref="J175">
    <cfRule type="colorScale" priority="74">
      <colorScale>
        <cfvo type="min"/>
        <cfvo type="max"/>
        <color theme="4" tint="0.799951170384838"/>
        <color theme="4" tint="-0.499984740745262"/>
      </colorScale>
    </cfRule>
  </conditionalFormatting>
  <conditionalFormatting sqref="K175">
    <cfRule type="colorScale" priority="161">
      <colorScale>
        <cfvo type="min"/>
        <cfvo type="max"/>
        <color rgb="FFFF7128"/>
        <color rgb="FFFFEF9C"/>
      </colorScale>
    </cfRule>
  </conditionalFormatting>
  <conditionalFormatting sqref="J176">
    <cfRule type="colorScale" priority="73">
      <colorScale>
        <cfvo type="min"/>
        <cfvo type="max"/>
        <color theme="4" tint="0.799951170384838"/>
        <color theme="4" tint="-0.499984740745262"/>
      </colorScale>
    </cfRule>
  </conditionalFormatting>
  <conditionalFormatting sqref="K176">
    <cfRule type="colorScale" priority="160">
      <colorScale>
        <cfvo type="min"/>
        <cfvo type="max"/>
        <color rgb="FFFF7128"/>
        <color rgb="FFFFEF9C"/>
      </colorScale>
    </cfRule>
  </conditionalFormatting>
  <conditionalFormatting sqref="J177">
    <cfRule type="colorScale" priority="72">
      <colorScale>
        <cfvo type="min"/>
        <cfvo type="max"/>
        <color theme="4" tint="0.799951170384838"/>
        <color theme="4" tint="-0.499984740745262"/>
      </colorScale>
    </cfRule>
  </conditionalFormatting>
  <conditionalFormatting sqref="K177">
    <cfRule type="colorScale" priority="159">
      <colorScale>
        <cfvo type="min"/>
        <cfvo type="max"/>
        <color rgb="FFFF7128"/>
        <color rgb="FFFFEF9C"/>
      </colorScale>
    </cfRule>
  </conditionalFormatting>
  <conditionalFormatting sqref="J178">
    <cfRule type="colorScale" priority="71">
      <colorScale>
        <cfvo type="min"/>
        <cfvo type="max"/>
        <color theme="4" tint="0.799951170384838"/>
        <color theme="4" tint="-0.499984740745262"/>
      </colorScale>
    </cfRule>
  </conditionalFormatting>
  <conditionalFormatting sqref="K178">
    <cfRule type="colorScale" priority="158">
      <colorScale>
        <cfvo type="min"/>
        <cfvo type="max"/>
        <color rgb="FFFF7128"/>
        <color rgb="FFFFEF9C"/>
      </colorScale>
    </cfRule>
  </conditionalFormatting>
  <conditionalFormatting sqref="J179">
    <cfRule type="colorScale" priority="70">
      <colorScale>
        <cfvo type="min"/>
        <cfvo type="max"/>
        <color theme="4" tint="0.799951170384838"/>
        <color theme="4" tint="-0.499984740745262"/>
      </colorScale>
    </cfRule>
  </conditionalFormatting>
  <conditionalFormatting sqref="K179">
    <cfRule type="colorScale" priority="157">
      <colorScale>
        <cfvo type="min"/>
        <cfvo type="max"/>
        <color rgb="FFFF7128"/>
        <color rgb="FFFFEF9C"/>
      </colorScale>
    </cfRule>
  </conditionalFormatting>
  <conditionalFormatting sqref="J180">
    <cfRule type="colorScale" priority="69">
      <colorScale>
        <cfvo type="min"/>
        <cfvo type="max"/>
        <color theme="4" tint="0.799951170384838"/>
        <color theme="4" tint="-0.499984740745262"/>
      </colorScale>
    </cfRule>
  </conditionalFormatting>
  <conditionalFormatting sqref="K180">
    <cfRule type="colorScale" priority="156">
      <colorScale>
        <cfvo type="min"/>
        <cfvo type="max"/>
        <color rgb="FFFF7128"/>
        <color rgb="FFFFEF9C"/>
      </colorScale>
    </cfRule>
  </conditionalFormatting>
  <conditionalFormatting sqref="J181">
    <cfRule type="colorScale" priority="68">
      <colorScale>
        <cfvo type="min"/>
        <cfvo type="max"/>
        <color theme="4" tint="0.799951170384838"/>
        <color theme="4" tint="-0.499984740745262"/>
      </colorScale>
    </cfRule>
  </conditionalFormatting>
  <conditionalFormatting sqref="K181">
    <cfRule type="colorScale" priority="155">
      <colorScale>
        <cfvo type="min"/>
        <cfvo type="max"/>
        <color rgb="FFFF7128"/>
        <color rgb="FFFFEF9C"/>
      </colorScale>
    </cfRule>
  </conditionalFormatting>
  <conditionalFormatting sqref="J182">
    <cfRule type="colorScale" priority="67">
      <colorScale>
        <cfvo type="min"/>
        <cfvo type="max"/>
        <color theme="4" tint="0.799951170384838"/>
        <color theme="4" tint="-0.499984740745262"/>
      </colorScale>
    </cfRule>
  </conditionalFormatting>
  <conditionalFormatting sqref="K182">
    <cfRule type="colorScale" priority="154">
      <colorScale>
        <cfvo type="min"/>
        <cfvo type="max"/>
        <color rgb="FFFF7128"/>
        <color rgb="FFFFEF9C"/>
      </colorScale>
    </cfRule>
  </conditionalFormatting>
  <conditionalFormatting sqref="J183">
    <cfRule type="colorScale" priority="66">
      <colorScale>
        <cfvo type="min"/>
        <cfvo type="max"/>
        <color theme="4" tint="0.799951170384838"/>
        <color theme="4" tint="-0.499984740745262"/>
      </colorScale>
    </cfRule>
  </conditionalFormatting>
  <conditionalFormatting sqref="K183">
    <cfRule type="colorScale" priority="153">
      <colorScale>
        <cfvo type="min"/>
        <cfvo type="max"/>
        <color rgb="FFFF7128"/>
        <color rgb="FFFFEF9C"/>
      </colorScale>
    </cfRule>
  </conditionalFormatting>
  <conditionalFormatting sqref="J184">
    <cfRule type="colorScale" priority="65">
      <colorScale>
        <cfvo type="min"/>
        <cfvo type="max"/>
        <color theme="4" tint="0.799951170384838"/>
        <color theme="4" tint="-0.499984740745262"/>
      </colorScale>
    </cfRule>
  </conditionalFormatting>
  <conditionalFormatting sqref="K184">
    <cfRule type="colorScale" priority="152">
      <colorScale>
        <cfvo type="min"/>
        <cfvo type="max"/>
        <color rgb="FFFF7128"/>
        <color rgb="FFFFEF9C"/>
      </colorScale>
    </cfRule>
  </conditionalFormatting>
  <conditionalFormatting sqref="J185">
    <cfRule type="colorScale" priority="64">
      <colorScale>
        <cfvo type="min"/>
        <cfvo type="max"/>
        <color theme="4" tint="0.799951170384838"/>
        <color theme="4" tint="-0.499984740745262"/>
      </colorScale>
    </cfRule>
  </conditionalFormatting>
  <conditionalFormatting sqref="K185">
    <cfRule type="colorScale" priority="151">
      <colorScale>
        <cfvo type="min"/>
        <cfvo type="max"/>
        <color rgb="FFFF7128"/>
        <color rgb="FFFFEF9C"/>
      </colorScale>
    </cfRule>
  </conditionalFormatting>
  <conditionalFormatting sqref="J186">
    <cfRule type="colorScale" priority="63">
      <colorScale>
        <cfvo type="min"/>
        <cfvo type="max"/>
        <color theme="4" tint="0.799951170384838"/>
        <color theme="4" tint="-0.499984740745262"/>
      </colorScale>
    </cfRule>
  </conditionalFormatting>
  <conditionalFormatting sqref="K186">
    <cfRule type="colorScale" priority="150">
      <colorScale>
        <cfvo type="min"/>
        <cfvo type="max"/>
        <color rgb="FFFF7128"/>
        <color rgb="FFFFEF9C"/>
      </colorScale>
    </cfRule>
  </conditionalFormatting>
  <conditionalFormatting sqref="J187">
    <cfRule type="colorScale" priority="62">
      <colorScale>
        <cfvo type="min"/>
        <cfvo type="max"/>
        <color theme="4" tint="0.799951170384838"/>
        <color theme="4" tint="-0.499984740745262"/>
      </colorScale>
    </cfRule>
  </conditionalFormatting>
  <conditionalFormatting sqref="K187">
    <cfRule type="colorScale" priority="149">
      <colorScale>
        <cfvo type="min"/>
        <cfvo type="max"/>
        <color rgb="FFFF7128"/>
        <color rgb="FFFFEF9C"/>
      </colorScale>
    </cfRule>
  </conditionalFormatting>
  <conditionalFormatting sqref="J188">
    <cfRule type="colorScale" priority="61">
      <colorScale>
        <cfvo type="min"/>
        <cfvo type="max"/>
        <color theme="4" tint="0.799951170384838"/>
        <color theme="4" tint="-0.499984740745262"/>
      </colorScale>
    </cfRule>
  </conditionalFormatting>
  <conditionalFormatting sqref="K188">
    <cfRule type="colorScale" priority="148">
      <colorScale>
        <cfvo type="min"/>
        <cfvo type="max"/>
        <color rgb="FFFF7128"/>
        <color rgb="FFFFEF9C"/>
      </colorScale>
    </cfRule>
  </conditionalFormatting>
  <conditionalFormatting sqref="J189">
    <cfRule type="colorScale" priority="60">
      <colorScale>
        <cfvo type="min"/>
        <cfvo type="max"/>
        <color theme="4" tint="0.799951170384838"/>
        <color theme="4" tint="-0.499984740745262"/>
      </colorScale>
    </cfRule>
  </conditionalFormatting>
  <conditionalFormatting sqref="K189">
    <cfRule type="colorScale" priority="147">
      <colorScale>
        <cfvo type="min"/>
        <cfvo type="max"/>
        <color rgb="FFFF7128"/>
        <color rgb="FFFFEF9C"/>
      </colorScale>
    </cfRule>
  </conditionalFormatting>
  <conditionalFormatting sqref="J190">
    <cfRule type="colorScale" priority="59">
      <colorScale>
        <cfvo type="min"/>
        <cfvo type="max"/>
        <color theme="4" tint="0.799951170384838"/>
        <color theme="4" tint="-0.499984740745262"/>
      </colorScale>
    </cfRule>
  </conditionalFormatting>
  <conditionalFormatting sqref="K190">
    <cfRule type="colorScale" priority="146">
      <colorScale>
        <cfvo type="min"/>
        <cfvo type="max"/>
        <color rgb="FFFF7128"/>
        <color rgb="FFFFEF9C"/>
      </colorScale>
    </cfRule>
  </conditionalFormatting>
  <conditionalFormatting sqref="J191">
    <cfRule type="colorScale" priority="58">
      <colorScale>
        <cfvo type="min"/>
        <cfvo type="max"/>
        <color theme="4" tint="0.799951170384838"/>
        <color theme="4" tint="-0.499984740745262"/>
      </colorScale>
    </cfRule>
  </conditionalFormatting>
  <conditionalFormatting sqref="K191">
    <cfRule type="colorScale" priority="145">
      <colorScale>
        <cfvo type="min"/>
        <cfvo type="max"/>
        <color rgb="FFFF7128"/>
        <color rgb="FFFFEF9C"/>
      </colorScale>
    </cfRule>
  </conditionalFormatting>
  <conditionalFormatting sqref="J192">
    <cfRule type="colorScale" priority="57">
      <colorScale>
        <cfvo type="min"/>
        <cfvo type="max"/>
        <color theme="4" tint="0.799951170384838"/>
        <color theme="4" tint="-0.499984740745262"/>
      </colorScale>
    </cfRule>
  </conditionalFormatting>
  <conditionalFormatting sqref="K192">
    <cfRule type="colorScale" priority="144">
      <colorScale>
        <cfvo type="min"/>
        <cfvo type="max"/>
        <color rgb="FFFF7128"/>
        <color rgb="FFFFEF9C"/>
      </colorScale>
    </cfRule>
  </conditionalFormatting>
  <conditionalFormatting sqref="J193">
    <cfRule type="colorScale" priority="56">
      <colorScale>
        <cfvo type="min"/>
        <cfvo type="max"/>
        <color theme="4" tint="0.799951170384838"/>
        <color theme="4" tint="-0.499984740745262"/>
      </colorScale>
    </cfRule>
  </conditionalFormatting>
  <conditionalFormatting sqref="K193">
    <cfRule type="colorScale" priority="143">
      <colorScale>
        <cfvo type="min"/>
        <cfvo type="max"/>
        <color rgb="FFFF7128"/>
        <color rgb="FFFFEF9C"/>
      </colorScale>
    </cfRule>
  </conditionalFormatting>
  <conditionalFormatting sqref="J194">
    <cfRule type="colorScale" priority="55">
      <colorScale>
        <cfvo type="min"/>
        <cfvo type="max"/>
        <color theme="4" tint="0.799951170384838"/>
        <color theme="4" tint="-0.499984740745262"/>
      </colorScale>
    </cfRule>
  </conditionalFormatting>
  <conditionalFormatting sqref="K194">
    <cfRule type="colorScale" priority="142">
      <colorScale>
        <cfvo type="min"/>
        <cfvo type="max"/>
        <color rgb="FFFF7128"/>
        <color rgb="FFFFEF9C"/>
      </colorScale>
    </cfRule>
  </conditionalFormatting>
  <conditionalFormatting sqref="J195">
    <cfRule type="colorScale" priority="54">
      <colorScale>
        <cfvo type="min"/>
        <cfvo type="max"/>
        <color theme="4" tint="0.799951170384838"/>
        <color theme="4" tint="-0.499984740745262"/>
      </colorScale>
    </cfRule>
  </conditionalFormatting>
  <conditionalFormatting sqref="K195">
    <cfRule type="colorScale" priority="141">
      <colorScale>
        <cfvo type="min"/>
        <cfvo type="max"/>
        <color rgb="FFFF7128"/>
        <color rgb="FFFFEF9C"/>
      </colorScale>
    </cfRule>
  </conditionalFormatting>
  <conditionalFormatting sqref="J196">
    <cfRule type="colorScale" priority="53">
      <colorScale>
        <cfvo type="min"/>
        <cfvo type="max"/>
        <color theme="4" tint="0.799951170384838"/>
        <color theme="4" tint="-0.499984740745262"/>
      </colorScale>
    </cfRule>
  </conditionalFormatting>
  <conditionalFormatting sqref="K196">
    <cfRule type="colorScale" priority="140">
      <colorScale>
        <cfvo type="min"/>
        <cfvo type="max"/>
        <color rgb="FFFF7128"/>
        <color rgb="FFFFEF9C"/>
      </colorScale>
    </cfRule>
  </conditionalFormatting>
  <conditionalFormatting sqref="J197">
    <cfRule type="colorScale" priority="52">
      <colorScale>
        <cfvo type="min"/>
        <cfvo type="max"/>
        <color theme="4" tint="0.799951170384838"/>
        <color theme="4" tint="-0.499984740745262"/>
      </colorScale>
    </cfRule>
  </conditionalFormatting>
  <conditionalFormatting sqref="K197">
    <cfRule type="colorScale" priority="139">
      <colorScale>
        <cfvo type="min"/>
        <cfvo type="max"/>
        <color rgb="FFFF7128"/>
        <color rgb="FFFFEF9C"/>
      </colorScale>
    </cfRule>
  </conditionalFormatting>
  <conditionalFormatting sqref="J198">
    <cfRule type="colorScale" priority="51">
      <colorScale>
        <cfvo type="min"/>
        <cfvo type="max"/>
        <color theme="4" tint="0.799951170384838"/>
        <color theme="4" tint="-0.499984740745262"/>
      </colorScale>
    </cfRule>
  </conditionalFormatting>
  <conditionalFormatting sqref="K198">
    <cfRule type="colorScale" priority="138">
      <colorScale>
        <cfvo type="min"/>
        <cfvo type="max"/>
        <color rgb="FFFF7128"/>
        <color rgb="FFFFEF9C"/>
      </colorScale>
    </cfRule>
  </conditionalFormatting>
  <conditionalFormatting sqref="J199">
    <cfRule type="colorScale" priority="50">
      <colorScale>
        <cfvo type="min"/>
        <cfvo type="max"/>
        <color theme="4" tint="0.799951170384838"/>
        <color theme="4" tint="-0.499984740745262"/>
      </colorScale>
    </cfRule>
  </conditionalFormatting>
  <conditionalFormatting sqref="K199">
    <cfRule type="colorScale" priority="137">
      <colorScale>
        <cfvo type="min"/>
        <cfvo type="max"/>
        <color rgb="FFFF7128"/>
        <color rgb="FFFFEF9C"/>
      </colorScale>
    </cfRule>
  </conditionalFormatting>
  <conditionalFormatting sqref="J200">
    <cfRule type="colorScale" priority="49">
      <colorScale>
        <cfvo type="min"/>
        <cfvo type="max"/>
        <color theme="4" tint="0.799951170384838"/>
        <color theme="4" tint="-0.499984740745262"/>
      </colorScale>
    </cfRule>
  </conditionalFormatting>
  <conditionalFormatting sqref="K200">
    <cfRule type="colorScale" priority="136">
      <colorScale>
        <cfvo type="min"/>
        <cfvo type="max"/>
        <color rgb="FFFF7128"/>
        <color rgb="FFFFEF9C"/>
      </colorScale>
    </cfRule>
  </conditionalFormatting>
  <conditionalFormatting sqref="J201">
    <cfRule type="colorScale" priority="48">
      <colorScale>
        <cfvo type="min"/>
        <cfvo type="max"/>
        <color theme="4" tint="0.799951170384838"/>
        <color theme="4" tint="-0.499984740745262"/>
      </colorScale>
    </cfRule>
  </conditionalFormatting>
  <conditionalFormatting sqref="K201">
    <cfRule type="colorScale" priority="135">
      <colorScale>
        <cfvo type="min"/>
        <cfvo type="max"/>
        <color rgb="FFFF7128"/>
        <color rgb="FFFFEF9C"/>
      </colorScale>
    </cfRule>
  </conditionalFormatting>
  <conditionalFormatting sqref="J202">
    <cfRule type="colorScale" priority="47">
      <colorScale>
        <cfvo type="min"/>
        <cfvo type="max"/>
        <color theme="4" tint="0.799951170384838"/>
        <color theme="4" tint="-0.499984740745262"/>
      </colorScale>
    </cfRule>
  </conditionalFormatting>
  <conditionalFormatting sqref="K202">
    <cfRule type="colorScale" priority="134">
      <colorScale>
        <cfvo type="min"/>
        <cfvo type="max"/>
        <color rgb="FFFF7128"/>
        <color rgb="FFFFEF9C"/>
      </colorScale>
    </cfRule>
  </conditionalFormatting>
  <conditionalFormatting sqref="J203">
    <cfRule type="colorScale" priority="46">
      <colorScale>
        <cfvo type="min"/>
        <cfvo type="max"/>
        <color theme="4" tint="0.799951170384838"/>
        <color theme="4" tint="-0.499984740745262"/>
      </colorScale>
    </cfRule>
  </conditionalFormatting>
  <conditionalFormatting sqref="K203">
    <cfRule type="colorScale" priority="133">
      <colorScale>
        <cfvo type="min"/>
        <cfvo type="max"/>
        <color rgb="FFFF7128"/>
        <color rgb="FFFFEF9C"/>
      </colorScale>
    </cfRule>
  </conditionalFormatting>
  <conditionalFormatting sqref="J204">
    <cfRule type="colorScale" priority="45">
      <colorScale>
        <cfvo type="min"/>
        <cfvo type="max"/>
        <color theme="4" tint="0.799951170384838"/>
        <color theme="4" tint="-0.499984740745262"/>
      </colorScale>
    </cfRule>
  </conditionalFormatting>
  <conditionalFormatting sqref="K204">
    <cfRule type="colorScale" priority="132">
      <colorScale>
        <cfvo type="min"/>
        <cfvo type="max"/>
        <color rgb="FFFF7128"/>
        <color rgb="FFFFEF9C"/>
      </colorScale>
    </cfRule>
  </conditionalFormatting>
  <conditionalFormatting sqref="J205">
    <cfRule type="colorScale" priority="44">
      <colorScale>
        <cfvo type="min"/>
        <cfvo type="max"/>
        <color theme="4" tint="0.799951170384838"/>
        <color theme="4" tint="-0.499984740745262"/>
      </colorScale>
    </cfRule>
  </conditionalFormatting>
  <conditionalFormatting sqref="K205">
    <cfRule type="colorScale" priority="131">
      <colorScale>
        <cfvo type="min"/>
        <cfvo type="max"/>
        <color rgb="FFFF7128"/>
        <color rgb="FFFFEF9C"/>
      </colorScale>
    </cfRule>
  </conditionalFormatting>
  <conditionalFormatting sqref="J206">
    <cfRule type="colorScale" priority="43">
      <colorScale>
        <cfvo type="min"/>
        <cfvo type="max"/>
        <color theme="4" tint="0.799951170384838"/>
        <color theme="4" tint="-0.499984740745262"/>
      </colorScale>
    </cfRule>
  </conditionalFormatting>
  <conditionalFormatting sqref="K206">
    <cfRule type="colorScale" priority="130">
      <colorScale>
        <cfvo type="min"/>
        <cfvo type="max"/>
        <color rgb="FFFF7128"/>
        <color rgb="FFFFEF9C"/>
      </colorScale>
    </cfRule>
  </conditionalFormatting>
  <conditionalFormatting sqref="J207">
    <cfRule type="colorScale" priority="42">
      <colorScale>
        <cfvo type="min"/>
        <cfvo type="max"/>
        <color theme="4" tint="0.799951170384838"/>
        <color theme="4" tint="-0.499984740745262"/>
      </colorScale>
    </cfRule>
  </conditionalFormatting>
  <conditionalFormatting sqref="K207">
    <cfRule type="colorScale" priority="129">
      <colorScale>
        <cfvo type="min"/>
        <cfvo type="max"/>
        <color rgb="FFFF7128"/>
        <color rgb="FFFFEF9C"/>
      </colorScale>
    </cfRule>
  </conditionalFormatting>
  <conditionalFormatting sqref="J208">
    <cfRule type="colorScale" priority="41">
      <colorScale>
        <cfvo type="min"/>
        <cfvo type="max"/>
        <color theme="4" tint="0.799951170384838"/>
        <color theme="4" tint="-0.499984740745262"/>
      </colorScale>
    </cfRule>
  </conditionalFormatting>
  <conditionalFormatting sqref="K208">
    <cfRule type="colorScale" priority="128">
      <colorScale>
        <cfvo type="min"/>
        <cfvo type="max"/>
        <color rgb="FFFF7128"/>
        <color rgb="FFFFEF9C"/>
      </colorScale>
    </cfRule>
  </conditionalFormatting>
  <conditionalFormatting sqref="J209">
    <cfRule type="colorScale" priority="40">
      <colorScale>
        <cfvo type="min"/>
        <cfvo type="max"/>
        <color theme="4" tint="0.799951170384838"/>
        <color theme="4" tint="-0.499984740745262"/>
      </colorScale>
    </cfRule>
  </conditionalFormatting>
  <conditionalFormatting sqref="K209">
    <cfRule type="colorScale" priority="127">
      <colorScale>
        <cfvo type="min"/>
        <cfvo type="max"/>
        <color rgb="FFFF7128"/>
        <color rgb="FFFFEF9C"/>
      </colorScale>
    </cfRule>
  </conditionalFormatting>
  <conditionalFormatting sqref="J210">
    <cfRule type="colorScale" priority="39">
      <colorScale>
        <cfvo type="min"/>
        <cfvo type="max"/>
        <color theme="4" tint="0.799951170384838"/>
        <color theme="4" tint="-0.499984740745262"/>
      </colorScale>
    </cfRule>
  </conditionalFormatting>
  <conditionalFormatting sqref="K210">
    <cfRule type="colorScale" priority="126">
      <colorScale>
        <cfvo type="min"/>
        <cfvo type="max"/>
        <color rgb="FFFF7128"/>
        <color rgb="FFFFEF9C"/>
      </colorScale>
    </cfRule>
  </conditionalFormatting>
  <conditionalFormatting sqref="J211">
    <cfRule type="colorScale" priority="38">
      <colorScale>
        <cfvo type="min"/>
        <cfvo type="max"/>
        <color theme="4" tint="0.799951170384838"/>
        <color theme="4" tint="-0.499984740745262"/>
      </colorScale>
    </cfRule>
  </conditionalFormatting>
  <conditionalFormatting sqref="K211">
    <cfRule type="colorScale" priority="125">
      <colorScale>
        <cfvo type="min"/>
        <cfvo type="max"/>
        <color rgb="FFFF7128"/>
        <color rgb="FFFFEF9C"/>
      </colorScale>
    </cfRule>
  </conditionalFormatting>
  <conditionalFormatting sqref="J212">
    <cfRule type="colorScale" priority="37">
      <colorScale>
        <cfvo type="min"/>
        <cfvo type="max"/>
        <color theme="4" tint="0.799951170384838"/>
        <color theme="4" tint="-0.499984740745262"/>
      </colorScale>
    </cfRule>
  </conditionalFormatting>
  <conditionalFormatting sqref="K212">
    <cfRule type="colorScale" priority="124">
      <colorScale>
        <cfvo type="min"/>
        <cfvo type="max"/>
        <color rgb="FFFF7128"/>
        <color rgb="FFFFEF9C"/>
      </colorScale>
    </cfRule>
  </conditionalFormatting>
  <conditionalFormatting sqref="J213">
    <cfRule type="colorScale" priority="36">
      <colorScale>
        <cfvo type="min"/>
        <cfvo type="max"/>
        <color theme="4" tint="0.799951170384838"/>
        <color theme="4" tint="-0.499984740745262"/>
      </colorScale>
    </cfRule>
  </conditionalFormatting>
  <conditionalFormatting sqref="K213">
    <cfRule type="colorScale" priority="123">
      <colorScale>
        <cfvo type="min"/>
        <cfvo type="max"/>
        <color rgb="FFFF7128"/>
        <color rgb="FFFFEF9C"/>
      </colorScale>
    </cfRule>
  </conditionalFormatting>
  <conditionalFormatting sqref="J214">
    <cfRule type="colorScale" priority="35">
      <colorScale>
        <cfvo type="min"/>
        <cfvo type="max"/>
        <color theme="4" tint="0.799951170384838"/>
        <color theme="4" tint="-0.499984740745262"/>
      </colorScale>
    </cfRule>
  </conditionalFormatting>
  <conditionalFormatting sqref="K214">
    <cfRule type="colorScale" priority="122">
      <colorScale>
        <cfvo type="min"/>
        <cfvo type="max"/>
        <color rgb="FFFF7128"/>
        <color rgb="FFFFEF9C"/>
      </colorScale>
    </cfRule>
  </conditionalFormatting>
  <conditionalFormatting sqref="J215">
    <cfRule type="colorScale" priority="34">
      <colorScale>
        <cfvo type="min"/>
        <cfvo type="max"/>
        <color theme="4" tint="0.799951170384838"/>
        <color theme="4" tint="-0.499984740745262"/>
      </colorScale>
    </cfRule>
  </conditionalFormatting>
  <conditionalFormatting sqref="K215">
    <cfRule type="colorScale" priority="121">
      <colorScale>
        <cfvo type="min"/>
        <cfvo type="max"/>
        <color rgb="FFFF7128"/>
        <color rgb="FFFFEF9C"/>
      </colorScale>
    </cfRule>
  </conditionalFormatting>
  <conditionalFormatting sqref="J216">
    <cfRule type="colorScale" priority="33">
      <colorScale>
        <cfvo type="min"/>
        <cfvo type="max"/>
        <color theme="4" tint="0.799951170384838"/>
        <color theme="4" tint="-0.499984740745262"/>
      </colorScale>
    </cfRule>
  </conditionalFormatting>
  <conditionalFormatting sqref="K216">
    <cfRule type="colorScale" priority="120">
      <colorScale>
        <cfvo type="min"/>
        <cfvo type="max"/>
        <color rgb="FFFF7128"/>
        <color rgb="FFFFEF9C"/>
      </colorScale>
    </cfRule>
  </conditionalFormatting>
  <conditionalFormatting sqref="J217">
    <cfRule type="colorScale" priority="32">
      <colorScale>
        <cfvo type="min"/>
        <cfvo type="max"/>
        <color theme="4" tint="0.799951170384838"/>
        <color theme="4" tint="-0.499984740745262"/>
      </colorScale>
    </cfRule>
  </conditionalFormatting>
  <conditionalFormatting sqref="K217">
    <cfRule type="colorScale" priority="119">
      <colorScale>
        <cfvo type="min"/>
        <cfvo type="max"/>
        <color rgb="FFFF7128"/>
        <color rgb="FFFFEF9C"/>
      </colorScale>
    </cfRule>
  </conditionalFormatting>
  <conditionalFormatting sqref="J218">
    <cfRule type="colorScale" priority="31">
      <colorScale>
        <cfvo type="min"/>
        <cfvo type="max"/>
        <color theme="4" tint="0.799951170384838"/>
        <color theme="4" tint="-0.499984740745262"/>
      </colorScale>
    </cfRule>
  </conditionalFormatting>
  <conditionalFormatting sqref="K218">
    <cfRule type="colorScale" priority="118">
      <colorScale>
        <cfvo type="min"/>
        <cfvo type="max"/>
        <color rgb="FFFF7128"/>
        <color rgb="FFFFEF9C"/>
      </colorScale>
    </cfRule>
  </conditionalFormatting>
  <conditionalFormatting sqref="J219">
    <cfRule type="colorScale" priority="30">
      <colorScale>
        <cfvo type="min"/>
        <cfvo type="max"/>
        <color theme="4" tint="0.799951170384838"/>
        <color theme="4" tint="-0.499984740745262"/>
      </colorScale>
    </cfRule>
  </conditionalFormatting>
  <conditionalFormatting sqref="K219">
    <cfRule type="colorScale" priority="117">
      <colorScale>
        <cfvo type="min"/>
        <cfvo type="max"/>
        <color rgb="FFFF7128"/>
        <color rgb="FFFFEF9C"/>
      </colorScale>
    </cfRule>
  </conditionalFormatting>
  <conditionalFormatting sqref="J220">
    <cfRule type="colorScale" priority="29">
      <colorScale>
        <cfvo type="min"/>
        <cfvo type="max"/>
        <color theme="4" tint="0.799951170384838"/>
        <color theme="4" tint="-0.499984740745262"/>
      </colorScale>
    </cfRule>
  </conditionalFormatting>
  <conditionalFormatting sqref="K220">
    <cfRule type="colorScale" priority="116">
      <colorScale>
        <cfvo type="min"/>
        <cfvo type="max"/>
        <color rgb="FFFF7128"/>
        <color rgb="FFFFEF9C"/>
      </colorScale>
    </cfRule>
  </conditionalFormatting>
  <conditionalFormatting sqref="J221">
    <cfRule type="colorScale" priority="28">
      <colorScale>
        <cfvo type="min"/>
        <cfvo type="max"/>
        <color theme="4" tint="0.799951170384838"/>
        <color theme="4" tint="-0.499984740745262"/>
      </colorScale>
    </cfRule>
  </conditionalFormatting>
  <conditionalFormatting sqref="K221">
    <cfRule type="colorScale" priority="115">
      <colorScale>
        <cfvo type="min"/>
        <cfvo type="max"/>
        <color rgb="FFFF7128"/>
        <color rgb="FFFFEF9C"/>
      </colorScale>
    </cfRule>
  </conditionalFormatting>
  <conditionalFormatting sqref="J222">
    <cfRule type="colorScale" priority="27">
      <colorScale>
        <cfvo type="min"/>
        <cfvo type="max"/>
        <color theme="4" tint="0.799951170384838"/>
        <color theme="4" tint="-0.499984740745262"/>
      </colorScale>
    </cfRule>
  </conditionalFormatting>
  <conditionalFormatting sqref="K222">
    <cfRule type="colorScale" priority="114">
      <colorScale>
        <cfvo type="min"/>
        <cfvo type="max"/>
        <color rgb="FFFF7128"/>
        <color rgb="FFFFEF9C"/>
      </colorScale>
    </cfRule>
  </conditionalFormatting>
  <conditionalFormatting sqref="J223">
    <cfRule type="colorScale" priority="26">
      <colorScale>
        <cfvo type="min"/>
        <cfvo type="max"/>
        <color theme="4" tint="0.799951170384838"/>
        <color theme="4" tint="-0.499984740745262"/>
      </colorScale>
    </cfRule>
  </conditionalFormatting>
  <conditionalFormatting sqref="K223">
    <cfRule type="colorScale" priority="113">
      <colorScale>
        <cfvo type="min"/>
        <cfvo type="max"/>
        <color rgb="FFFF7128"/>
        <color rgb="FFFFEF9C"/>
      </colorScale>
    </cfRule>
  </conditionalFormatting>
  <conditionalFormatting sqref="J224">
    <cfRule type="colorScale" priority="25">
      <colorScale>
        <cfvo type="min"/>
        <cfvo type="max"/>
        <color theme="4" tint="0.799951170384838"/>
        <color theme="4" tint="-0.499984740745262"/>
      </colorScale>
    </cfRule>
  </conditionalFormatting>
  <conditionalFormatting sqref="K224">
    <cfRule type="colorScale" priority="112">
      <colorScale>
        <cfvo type="min"/>
        <cfvo type="max"/>
        <color rgb="FFFF7128"/>
        <color rgb="FFFFEF9C"/>
      </colorScale>
    </cfRule>
  </conditionalFormatting>
  <conditionalFormatting sqref="J225">
    <cfRule type="colorScale" priority="24">
      <colorScale>
        <cfvo type="min"/>
        <cfvo type="max"/>
        <color theme="4" tint="0.799951170384838"/>
        <color theme="4" tint="-0.499984740745262"/>
      </colorScale>
    </cfRule>
  </conditionalFormatting>
  <conditionalFormatting sqref="K225">
    <cfRule type="colorScale" priority="111">
      <colorScale>
        <cfvo type="min"/>
        <cfvo type="max"/>
        <color rgb="FFFF7128"/>
        <color rgb="FFFFEF9C"/>
      </colorScale>
    </cfRule>
  </conditionalFormatting>
  <conditionalFormatting sqref="J226">
    <cfRule type="colorScale" priority="23">
      <colorScale>
        <cfvo type="min"/>
        <cfvo type="max"/>
        <color theme="4" tint="0.799951170384838"/>
        <color theme="4" tint="-0.499984740745262"/>
      </colorScale>
    </cfRule>
  </conditionalFormatting>
  <conditionalFormatting sqref="K226">
    <cfRule type="colorScale" priority="110">
      <colorScale>
        <cfvo type="min"/>
        <cfvo type="max"/>
        <color rgb="FFFF7128"/>
        <color rgb="FFFFEF9C"/>
      </colorScale>
    </cfRule>
  </conditionalFormatting>
  <conditionalFormatting sqref="J227">
    <cfRule type="colorScale" priority="22">
      <colorScale>
        <cfvo type="min"/>
        <cfvo type="max"/>
        <color theme="4" tint="0.799951170384838"/>
        <color theme="4" tint="-0.499984740745262"/>
      </colorScale>
    </cfRule>
  </conditionalFormatting>
  <conditionalFormatting sqref="K227">
    <cfRule type="colorScale" priority="109">
      <colorScale>
        <cfvo type="min"/>
        <cfvo type="max"/>
        <color rgb="FFFF7128"/>
        <color rgb="FFFFEF9C"/>
      </colorScale>
    </cfRule>
  </conditionalFormatting>
  <conditionalFormatting sqref="J228">
    <cfRule type="colorScale" priority="21">
      <colorScale>
        <cfvo type="min"/>
        <cfvo type="max"/>
        <color theme="4" tint="0.799951170384838"/>
        <color theme="4" tint="-0.499984740745262"/>
      </colorScale>
    </cfRule>
  </conditionalFormatting>
  <conditionalFormatting sqref="K228">
    <cfRule type="colorScale" priority="108">
      <colorScale>
        <cfvo type="min"/>
        <cfvo type="max"/>
        <color rgb="FFFF7128"/>
        <color rgb="FFFFEF9C"/>
      </colorScale>
    </cfRule>
  </conditionalFormatting>
  <conditionalFormatting sqref="J229">
    <cfRule type="colorScale" priority="20">
      <colorScale>
        <cfvo type="min"/>
        <cfvo type="max"/>
        <color theme="4" tint="0.799951170384838"/>
        <color theme="4" tint="-0.499984740745262"/>
      </colorScale>
    </cfRule>
  </conditionalFormatting>
  <conditionalFormatting sqref="K229">
    <cfRule type="colorScale" priority="107">
      <colorScale>
        <cfvo type="min"/>
        <cfvo type="max"/>
        <color rgb="FFFF7128"/>
        <color rgb="FFFFEF9C"/>
      </colorScale>
    </cfRule>
  </conditionalFormatting>
  <conditionalFormatting sqref="J230">
    <cfRule type="colorScale" priority="19">
      <colorScale>
        <cfvo type="min"/>
        <cfvo type="max"/>
        <color theme="4" tint="0.799951170384838"/>
        <color theme="4" tint="-0.499984740745262"/>
      </colorScale>
    </cfRule>
  </conditionalFormatting>
  <conditionalFormatting sqref="K230">
    <cfRule type="colorScale" priority="106">
      <colorScale>
        <cfvo type="min"/>
        <cfvo type="max"/>
        <color rgb="FFFF7128"/>
        <color rgb="FFFFEF9C"/>
      </colorScale>
    </cfRule>
  </conditionalFormatting>
  <conditionalFormatting sqref="J231">
    <cfRule type="colorScale" priority="18">
      <colorScale>
        <cfvo type="min"/>
        <cfvo type="max"/>
        <color theme="4" tint="0.799951170384838"/>
        <color theme="4" tint="-0.499984740745262"/>
      </colorScale>
    </cfRule>
  </conditionalFormatting>
  <conditionalFormatting sqref="K231">
    <cfRule type="colorScale" priority="105">
      <colorScale>
        <cfvo type="min"/>
        <cfvo type="max"/>
        <color rgb="FFFF7128"/>
        <color rgb="FFFFEF9C"/>
      </colorScale>
    </cfRule>
  </conditionalFormatting>
  <conditionalFormatting sqref="J232">
    <cfRule type="colorScale" priority="17">
      <colorScale>
        <cfvo type="min"/>
        <cfvo type="max"/>
        <color theme="4" tint="0.799951170384838"/>
        <color theme="4" tint="-0.499984740745262"/>
      </colorScale>
    </cfRule>
  </conditionalFormatting>
  <conditionalFormatting sqref="K232">
    <cfRule type="colorScale" priority="104">
      <colorScale>
        <cfvo type="min"/>
        <cfvo type="max"/>
        <color rgb="FFFF7128"/>
        <color rgb="FFFFEF9C"/>
      </colorScale>
    </cfRule>
  </conditionalFormatting>
  <conditionalFormatting sqref="J233">
    <cfRule type="colorScale" priority="16">
      <colorScale>
        <cfvo type="min"/>
        <cfvo type="max"/>
        <color theme="4" tint="0.799951170384838"/>
        <color theme="4" tint="-0.499984740745262"/>
      </colorScale>
    </cfRule>
  </conditionalFormatting>
  <conditionalFormatting sqref="K233">
    <cfRule type="colorScale" priority="103">
      <colorScale>
        <cfvo type="min"/>
        <cfvo type="max"/>
        <color rgb="FFFF7128"/>
        <color rgb="FFFFEF9C"/>
      </colorScale>
    </cfRule>
  </conditionalFormatting>
  <conditionalFormatting sqref="J234">
    <cfRule type="colorScale" priority="15">
      <colorScale>
        <cfvo type="min"/>
        <cfvo type="max"/>
        <color theme="4" tint="0.799951170384838"/>
        <color theme="4" tint="-0.499984740745262"/>
      </colorScale>
    </cfRule>
  </conditionalFormatting>
  <conditionalFormatting sqref="K234">
    <cfRule type="colorScale" priority="102">
      <colorScale>
        <cfvo type="min"/>
        <cfvo type="max"/>
        <color rgb="FFFF7128"/>
        <color rgb="FFFFEF9C"/>
      </colorScale>
    </cfRule>
  </conditionalFormatting>
  <conditionalFormatting sqref="J235">
    <cfRule type="colorScale" priority="14">
      <colorScale>
        <cfvo type="min"/>
        <cfvo type="max"/>
        <color theme="4" tint="0.799951170384838"/>
        <color theme="4" tint="-0.499984740745262"/>
      </colorScale>
    </cfRule>
  </conditionalFormatting>
  <conditionalFormatting sqref="K235">
    <cfRule type="colorScale" priority="101">
      <colorScale>
        <cfvo type="min"/>
        <cfvo type="max"/>
        <color rgb="FFFF7128"/>
        <color rgb="FFFFEF9C"/>
      </colorScale>
    </cfRule>
  </conditionalFormatting>
  <conditionalFormatting sqref="J236">
    <cfRule type="colorScale" priority="13">
      <colorScale>
        <cfvo type="min"/>
        <cfvo type="max"/>
        <color theme="4" tint="0.799951170384838"/>
        <color theme="4" tint="-0.499984740745262"/>
      </colorScale>
    </cfRule>
  </conditionalFormatting>
  <conditionalFormatting sqref="K236">
    <cfRule type="colorScale" priority="100">
      <colorScale>
        <cfvo type="min"/>
        <cfvo type="max"/>
        <color rgb="FFFF7128"/>
        <color rgb="FFFFEF9C"/>
      </colorScale>
    </cfRule>
  </conditionalFormatting>
  <conditionalFormatting sqref="J237">
    <cfRule type="colorScale" priority="12">
      <colorScale>
        <cfvo type="min"/>
        <cfvo type="max"/>
        <color theme="4" tint="0.799951170384838"/>
        <color theme="4" tint="-0.499984740745262"/>
      </colorScale>
    </cfRule>
  </conditionalFormatting>
  <conditionalFormatting sqref="K237">
    <cfRule type="colorScale" priority="99">
      <colorScale>
        <cfvo type="min"/>
        <cfvo type="max"/>
        <color rgb="FFFF7128"/>
        <color rgb="FFFFEF9C"/>
      </colorScale>
    </cfRule>
  </conditionalFormatting>
  <conditionalFormatting sqref="J238">
    <cfRule type="colorScale" priority="11">
      <colorScale>
        <cfvo type="min"/>
        <cfvo type="max"/>
        <color theme="4" tint="0.799951170384838"/>
        <color theme="4" tint="-0.499984740745262"/>
      </colorScale>
    </cfRule>
  </conditionalFormatting>
  <conditionalFormatting sqref="K238">
    <cfRule type="colorScale" priority="98">
      <colorScale>
        <cfvo type="min"/>
        <cfvo type="max"/>
        <color rgb="FFFF7128"/>
        <color rgb="FFFFEF9C"/>
      </colorScale>
    </cfRule>
  </conditionalFormatting>
  <conditionalFormatting sqref="J239">
    <cfRule type="colorScale" priority="10">
      <colorScale>
        <cfvo type="min"/>
        <cfvo type="max"/>
        <color theme="4" tint="0.799951170384838"/>
        <color theme="4" tint="-0.499984740745262"/>
      </colorScale>
    </cfRule>
  </conditionalFormatting>
  <conditionalFormatting sqref="K239">
    <cfRule type="colorScale" priority="97">
      <colorScale>
        <cfvo type="min"/>
        <cfvo type="max"/>
        <color rgb="FFFF7128"/>
        <color rgb="FFFFEF9C"/>
      </colorScale>
    </cfRule>
  </conditionalFormatting>
  <conditionalFormatting sqref="J240">
    <cfRule type="colorScale" priority="9">
      <colorScale>
        <cfvo type="min"/>
        <cfvo type="max"/>
        <color theme="4" tint="0.799951170384838"/>
        <color theme="4" tint="-0.499984740745262"/>
      </colorScale>
    </cfRule>
  </conditionalFormatting>
  <conditionalFormatting sqref="K240">
    <cfRule type="colorScale" priority="96">
      <colorScale>
        <cfvo type="min"/>
        <cfvo type="max"/>
        <color rgb="FFFF7128"/>
        <color rgb="FFFFEF9C"/>
      </colorScale>
    </cfRule>
  </conditionalFormatting>
  <conditionalFormatting sqref="J241">
    <cfRule type="colorScale" priority="8">
      <colorScale>
        <cfvo type="min"/>
        <cfvo type="max"/>
        <color theme="4" tint="0.799951170384838"/>
        <color theme="4" tint="-0.499984740745262"/>
      </colorScale>
    </cfRule>
  </conditionalFormatting>
  <conditionalFormatting sqref="K241">
    <cfRule type="colorScale" priority="95">
      <colorScale>
        <cfvo type="min"/>
        <cfvo type="max"/>
        <color rgb="FFFF7128"/>
        <color rgb="FFFFEF9C"/>
      </colorScale>
    </cfRule>
  </conditionalFormatting>
  <conditionalFormatting sqref="J242">
    <cfRule type="colorScale" priority="7">
      <colorScale>
        <cfvo type="min"/>
        <cfvo type="max"/>
        <color theme="4" tint="0.799951170384838"/>
        <color theme="4" tint="-0.499984740745262"/>
      </colorScale>
    </cfRule>
  </conditionalFormatting>
  <conditionalFormatting sqref="K242">
    <cfRule type="colorScale" priority="94">
      <colorScale>
        <cfvo type="min"/>
        <cfvo type="max"/>
        <color rgb="FFFF7128"/>
        <color rgb="FFFFEF9C"/>
      </colorScale>
    </cfRule>
  </conditionalFormatting>
  <conditionalFormatting sqref="J243">
    <cfRule type="colorScale" priority="6">
      <colorScale>
        <cfvo type="min"/>
        <cfvo type="max"/>
        <color theme="4" tint="0.799951170384838"/>
        <color theme="4" tint="-0.499984740745262"/>
      </colorScale>
    </cfRule>
  </conditionalFormatting>
  <conditionalFormatting sqref="K243">
    <cfRule type="colorScale" priority="93">
      <colorScale>
        <cfvo type="min"/>
        <cfvo type="max"/>
        <color rgb="FFFF7128"/>
        <color rgb="FFFFEF9C"/>
      </colorScale>
    </cfRule>
  </conditionalFormatting>
  <conditionalFormatting sqref="J244">
    <cfRule type="colorScale" priority="5">
      <colorScale>
        <cfvo type="min"/>
        <cfvo type="max"/>
        <color theme="4" tint="0.799951170384838"/>
        <color theme="4" tint="-0.499984740745262"/>
      </colorScale>
    </cfRule>
  </conditionalFormatting>
  <conditionalFormatting sqref="K244">
    <cfRule type="colorScale" priority="92">
      <colorScale>
        <cfvo type="min"/>
        <cfvo type="max"/>
        <color rgb="FFFF7128"/>
        <color rgb="FFFFEF9C"/>
      </colorScale>
    </cfRule>
  </conditionalFormatting>
  <conditionalFormatting sqref="J245">
    <cfRule type="colorScale" priority="4">
      <colorScale>
        <cfvo type="min"/>
        <cfvo type="max"/>
        <color theme="4" tint="0.799951170384838"/>
        <color theme="4" tint="-0.499984740745262"/>
      </colorScale>
    </cfRule>
  </conditionalFormatting>
  <conditionalFormatting sqref="K245">
    <cfRule type="colorScale" priority="91">
      <colorScale>
        <cfvo type="min"/>
        <cfvo type="max"/>
        <color rgb="FFFF7128"/>
        <color rgb="FFFFEF9C"/>
      </colorScale>
    </cfRule>
  </conditionalFormatting>
  <conditionalFormatting sqref="J246">
    <cfRule type="colorScale" priority="3">
      <colorScale>
        <cfvo type="min"/>
        <cfvo type="max"/>
        <color theme="4" tint="0.799951170384838"/>
        <color theme="4" tint="-0.499984740745262"/>
      </colorScale>
    </cfRule>
  </conditionalFormatting>
  <conditionalFormatting sqref="K246">
    <cfRule type="colorScale" priority="90">
      <colorScale>
        <cfvo type="min"/>
        <cfvo type="max"/>
        <color rgb="FFFF7128"/>
        <color rgb="FFFFEF9C"/>
      </colorScale>
    </cfRule>
  </conditionalFormatting>
  <conditionalFormatting sqref="J247">
    <cfRule type="colorScale" priority="2">
      <colorScale>
        <cfvo type="min"/>
        <cfvo type="max"/>
        <color theme="4" tint="0.799951170384838"/>
        <color theme="4" tint="-0.499984740745262"/>
      </colorScale>
    </cfRule>
  </conditionalFormatting>
  <conditionalFormatting sqref="K247">
    <cfRule type="colorScale" priority="89">
      <colorScale>
        <cfvo type="min"/>
        <cfvo type="max"/>
        <color rgb="FFFF7128"/>
        <color rgb="FFFFEF9C"/>
      </colorScale>
    </cfRule>
  </conditionalFormatting>
  <conditionalFormatting sqref="J2:J160">
    <cfRule type="colorScale" priority="182">
      <colorScale>
        <cfvo type="min"/>
        <cfvo type="max"/>
        <color theme="4" tint="0.799951170384838"/>
        <color theme="4" tint="-0.499984740745262"/>
      </colorScale>
    </cfRule>
  </conditionalFormatting>
  <conditionalFormatting sqref="J248:J250">
    <cfRule type="colorScale" priority="1">
      <colorScale>
        <cfvo type="min"/>
        <cfvo type="max"/>
        <color theme="4" tint="0.799951170384838"/>
        <color theme="4" tint="-0.499984740745262"/>
      </colorScale>
    </cfRule>
  </conditionalFormatting>
  <conditionalFormatting sqref="K2:K160">
    <cfRule type="colorScale" priority="184">
      <colorScale>
        <cfvo type="min"/>
        <cfvo type="max"/>
        <color rgb="FFFF7128"/>
        <color rgb="FFFFEF9C"/>
      </colorScale>
    </cfRule>
  </conditionalFormatting>
  <conditionalFormatting sqref="K248:K250">
    <cfRule type="colorScale" priority="88">
      <colorScale>
        <cfvo type="min"/>
        <cfvo type="max"/>
        <color rgb="FFFF7128"/>
        <color rgb="FFFFEF9C"/>
      </colorScale>
    </cfRule>
  </conditionalFormatting>
  <dataValidations count="2">
    <dataValidation type="list" allowBlank="1" showInputMessage="1" showErrorMessage="1" sqref="L13 Q13 V13 L27 Q27 V27 L30 Q30 V30 L33 Q33 V33 L36 Q36 V36 L37 Q37 V37 L116 Q116 V116 L117 Q117 V117 L118 Q118 V118 L132 Q132 V132 L133 Q133 V133 L134 Q134 V134 L161 Q161 V161 L162 Q162 V162 L163 Q163 V163 L164 Q164 V164 L165 Q165 V165 L166 Q166 V166 L167 Q167 V167 L168 Q168 V168 L169 Q169 V169 L170 Q170 V170 L171 Q171 V171 L172 Q172 V172 L173 Q173 V173 L174 Q174 V174 L175 Q175 V175 L176 Q176 V176 L177 Q177 V177 L178 Q178 V178 L179 Q179 V179 L180 Q180 V180 L181 Q181 V181 L182 Q182 V182 L183 Q183 V183 L184 Q184 V184 L185 Q185 V185 L186 Q186 V186 L187 Q187 V187 L188 Q188 V188 L189 Q189 V189 L190 Q190 V190 L191 Q191 V191 L192 Q192 V192 L193 Q193 V193 L194 Q194 V194 L195 Q195 V195 L196 Q196 V196 L197 Q197 V197 L198 Q198 V198 L199 Q199 V199 L200 Q200 V200 L201 Q201 V201 L202 Q202 V202 L203 Q203 V203 L204 Q204 V204 L205 Q205 V205 L206 Q206 V206 L207 Q207 V207 L208 Q208 V208 L209 Q209 V209 L210 Q210 V210 L211 Q211 V211 L212 Q212 V212 L213 Q213 V213 L214 Q214 V214 L215 Q215 V215 L216 Q216 V216 L217 Q217 V217 L218 Q218 V218 L219 Q219 V219 L220 Q220 V220 L221 Q221 V221 L222 Q222 V222 L223 Q223 V223 L224 Q224 V224 L225 Q225 V225 L226 Q226 V226 L227 Q227 V227 L228 Q228 V228 L229 Q229 V229 L230 Q230 V230 L231 Q231 V231 L232 Q232 V232 L233 Q233 V233 L234 Q234 V234 L235 Q235 V235 L236 Q236 V236 L237 Q237 V237 L238 Q238 V238 L239 Q239 V239 L240 Q240 V240 L241 Q241 V241 L242 Q242 V242 L243 Q243 V243 L244 Q244 V244 L245 Q245 V245 L246 Q246 V246 L247 Q247 V247 L2:L12 L14:L26 L28:L29 L31:L32 L34:L35 L38:L115 L119:L131 L135:L160 L248:L250 Q2:Q12 Q14:Q26 Q28:Q29 Q31:Q32 Q34:Q35 Q38:Q115 Q119:Q131 Q135:Q160 Q248:Q250 V2:V12 V14:V26 V28:V29 V31:V32 V34:V35 V38:V115 V119:V131 V135:V160 V248:V250">
      <formula1>生产选项!$B$2:$B$44</formula1>
    </dataValidation>
    <dataValidation type="list" allowBlank="1" showInputMessage="1" showErrorMessage="1" sqref="W13 W27 W30 W33 W36 W37 W89 W116 W117 W118 W132 W133 W134 M160 M161 R161 W161 M162 R162 W162 M163 R163 W163 M164 R164 W164 M165 R165 W165 M166 R166 W166 M167 R167 W167 M168 R168 W168 M169 R169 W169 M170 R170 W170 M171 R171 W171 M172 R172 W172 M173 R173 W173 M174 R174 W174 M175 R175 W175 M176 R176 W176 M177 R177 W177 M178 R178 W178 M179 R179 W179 M180 R180 W180 M181 R181 W181 M182 R182 W182 M183 R183 W183 M184 R184 W184 M185 R185 W185 M186 R186 W186 M187 R187 W187 M188 R188 W188 M189 R189 W189 M190 R190 W190 M191 R191 W191 M192 R192 W192 M193 R193 W193 M194 R194 W194 M195 R195 W195 M196 R196 W196 M197 R197 W197 M198 R198 W198 M199 R199 W199 M200 R200 W200 M201 R201 W201 M202 R202 W202 M203 R203 W203 M204 R204 W204 M205 R205 W205 M206 R206 W206 M207 R207 W207 M208 R208 W208 M209 R209 W209 M210 R210 W210 M211 R211 W211 M212 R212 W212 M213 R213 W213 M214 R214 W214 M215 R215 W215 M216 R216 W216 M217 R217 W217 M218 R218 W218 M219 R219 W219 M220 R220 W220 M221 R221 W221 M222 R222 W222 M223 R223 W223 M224 R224 W224 M225 R225 W225 M226 R226 W226 M227 R227 W227 M228 R228 W228 M229 R229 W229 M230 R230 W230 M231 R231 W231 M232 R232 W232 M233 R233 W233 M234 R234 W234 M235 R235 W235 M236 R236 W236 M237 R237 W237 M238 R238 W238 M239 R239 W239 M240 R240 W240 M241 R241 W241 M242 R242 W242 M243 R243 W243 M244 R244 W244 M245 R245 W245 M246 R246 W246 M247 R247 W247 M2:M7 M8:M35 M36:M159 M248:M250 R2:R10 R11:R35 R36:R160 R248:R250 W2:W12 W14:W26 W28:W29 W31:W32 W34:W35 W38:W88 W90:W115 W119:W131 W135:W160 W248:W250">
      <formula1>INDIRECT(L2)</formula1>
    </dataValidation>
  </dataValidations>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G25" sqref="G25"/>
    </sheetView>
  </sheetViews>
  <sheetFormatPr defaultColWidth="9" defaultRowHeight="13.85" outlineLevelCol="5"/>
  <cols>
    <col min="1" max="1" width="14.3362831858407" customWidth="1"/>
    <col min="5" max="5" width="11.3097345132743" customWidth="1"/>
    <col min="6" max="6" width="13.4336283185841" customWidth="1"/>
  </cols>
  <sheetData>
    <row r="1" spans="1:6">
      <c r="A1" s="20" t="s">
        <v>395</v>
      </c>
      <c r="B1" s="21" t="s">
        <v>396</v>
      </c>
      <c r="E1" t="s">
        <v>397</v>
      </c>
      <c r="F1" t="s">
        <v>398</v>
      </c>
    </row>
    <row r="2" spans="1:6">
      <c r="A2" s="22" t="s">
        <v>399</v>
      </c>
      <c r="B2" s="6">
        <v>1000</v>
      </c>
      <c r="E2" s="7" t="s">
        <v>400</v>
      </c>
      <c r="F2" t="s">
        <v>401</v>
      </c>
    </row>
    <row r="3" spans="1:6">
      <c r="A3" s="22" t="s">
        <v>402</v>
      </c>
      <c r="B3" s="6">
        <v>100</v>
      </c>
      <c r="E3" t="s">
        <v>403</v>
      </c>
      <c r="F3" t="s">
        <v>401</v>
      </c>
    </row>
    <row r="4" spans="1:6">
      <c r="A4" s="22" t="s">
        <v>404</v>
      </c>
      <c r="B4" s="6">
        <f>B3/B2*100</f>
        <v>10</v>
      </c>
      <c r="E4" s="7" t="s">
        <v>405</v>
      </c>
      <c r="F4" t="s">
        <v>401</v>
      </c>
    </row>
    <row r="5" spans="5:6">
      <c r="E5" t="s">
        <v>406</v>
      </c>
      <c r="F5" t="s">
        <v>401</v>
      </c>
    </row>
    <row r="6" spans="5:6">
      <c r="E6" t="s">
        <v>407</v>
      </c>
      <c r="F6" t="s">
        <v>408</v>
      </c>
    </row>
    <row r="7" spans="5:6">
      <c r="E7" t="s">
        <v>409</v>
      </c>
      <c r="F7" t="s">
        <v>408</v>
      </c>
    </row>
    <row r="8" spans="5:6">
      <c r="E8" t="s">
        <v>410</v>
      </c>
      <c r="F8" t="s">
        <v>408</v>
      </c>
    </row>
    <row r="9" spans="5:6">
      <c r="E9" t="s">
        <v>411</v>
      </c>
      <c r="F9" t="s">
        <v>408</v>
      </c>
    </row>
    <row r="10" spans="5:6">
      <c r="E10" t="s">
        <v>412</v>
      </c>
      <c r="F10" t="s">
        <v>408</v>
      </c>
    </row>
  </sheetData>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7"/>
  <sheetViews>
    <sheetView tabSelected="1" workbookViewId="0">
      <selection activeCell="P19" sqref="P19"/>
    </sheetView>
  </sheetViews>
  <sheetFormatPr defaultColWidth="9" defaultRowHeight="13.85"/>
  <cols>
    <col min="1" max="1" width="4.83185840707965" style="12" customWidth="1"/>
    <col min="2" max="2" width="25.2477876106195" customWidth="1"/>
    <col min="3" max="3" width="15.2035398230088" customWidth="1"/>
    <col min="4" max="5" width="9.24778761061947" customWidth="1"/>
    <col min="6" max="6" width="17.3362831858407" hidden="1" customWidth="1"/>
    <col min="7" max="7" width="17.3362831858407" customWidth="1"/>
    <col min="8" max="8" width="17.3362831858407" hidden="1" customWidth="1"/>
    <col min="9" max="9" width="17.3362831858407" customWidth="1"/>
    <col min="10" max="11" width="16.2477876106195" customWidth="1"/>
    <col min="12" max="12" width="12.3362831858407" customWidth="1"/>
    <col min="13" max="13" width="25.2477876106195" customWidth="1"/>
  </cols>
  <sheetData>
    <row r="1" spans="1:13">
      <c r="A1" s="11" t="s">
        <v>12</v>
      </c>
      <c r="B1" s="14" t="s">
        <v>413</v>
      </c>
      <c r="C1" s="15" t="s">
        <v>414</v>
      </c>
      <c r="D1" s="15" t="s">
        <v>415</v>
      </c>
      <c r="E1" s="15" t="s">
        <v>416</v>
      </c>
      <c r="F1" s="15" t="s">
        <v>417</v>
      </c>
      <c r="G1" s="14" t="s">
        <v>418</v>
      </c>
      <c r="H1" s="15" t="s">
        <v>419</v>
      </c>
      <c r="I1" s="14" t="s">
        <v>420</v>
      </c>
      <c r="J1" s="13" t="s">
        <v>421</v>
      </c>
      <c r="K1" s="13" t="s">
        <v>422</v>
      </c>
      <c r="L1" s="13" t="s">
        <v>423</v>
      </c>
      <c r="M1" s="13" t="s">
        <v>424</v>
      </c>
    </row>
    <row r="2" spans="1:13">
      <c r="A2" s="16">
        <f>ROW()-1</f>
        <v>1</v>
      </c>
      <c r="B2" s="6" t="s">
        <v>32</v>
      </c>
      <c r="C2" s="6" t="s">
        <v>403</v>
      </c>
      <c r="D2" s="6"/>
      <c r="E2" s="6">
        <v>3</v>
      </c>
      <c r="F2" s="6"/>
      <c r="G2" s="6"/>
      <c r="H2" s="6"/>
      <c r="I2" s="6"/>
      <c r="J2" s="6">
        <f>VLOOKUP(B2,生产成本!D:K,7,0)*E2</f>
        <v>2700</v>
      </c>
      <c r="K2" s="6">
        <f>VLOOKUP(B2,生产成本!D:K,8,0)*E2</f>
        <v>0</v>
      </c>
      <c r="L2" s="6">
        <f>G2-K2</f>
        <v>0</v>
      </c>
      <c r="M2" s="6">
        <f>IF(J2&lt;&gt;0,L2/J2,"生产人工成本为0，无法计算")</f>
        <v>0</v>
      </c>
    </row>
    <row r="3" spans="1:13">
      <c r="A3" s="16">
        <f t="shared" ref="A3:A66" si="0">ROW()-1</f>
        <v>2</v>
      </c>
      <c r="B3" s="6" t="s">
        <v>37</v>
      </c>
      <c r="C3" s="6"/>
      <c r="D3" s="6"/>
      <c r="E3" s="6"/>
      <c r="F3" s="6"/>
      <c r="G3" s="6"/>
      <c r="H3" s="6"/>
      <c r="I3" s="6"/>
      <c r="J3" s="6"/>
      <c r="K3" s="6"/>
      <c r="L3" s="6"/>
      <c r="M3" s="6"/>
    </row>
    <row r="4" spans="1:13">
      <c r="A4" s="16">
        <f t="shared" si="0"/>
        <v>3</v>
      </c>
      <c r="B4" s="7" t="s">
        <v>43</v>
      </c>
      <c r="C4" s="6"/>
      <c r="D4" s="6"/>
      <c r="E4" s="6"/>
      <c r="F4" s="6"/>
      <c r="G4" s="6"/>
      <c r="H4" s="6"/>
      <c r="I4" s="6"/>
      <c r="J4" s="6"/>
      <c r="K4" s="6"/>
      <c r="L4" s="6"/>
      <c r="M4" s="6"/>
    </row>
    <row r="5" spans="1:13">
      <c r="A5" s="16">
        <f t="shared" si="0"/>
        <v>4</v>
      </c>
      <c r="B5" s="7" t="s">
        <v>44</v>
      </c>
      <c r="C5" s="6"/>
      <c r="D5" s="6"/>
      <c r="E5" s="6"/>
      <c r="F5" s="6"/>
      <c r="G5" s="6"/>
      <c r="H5" s="6"/>
      <c r="I5" s="6"/>
      <c r="J5" s="6"/>
      <c r="K5" s="6"/>
      <c r="L5" s="6"/>
      <c r="M5" s="6"/>
    </row>
    <row r="6" spans="1:13">
      <c r="A6" s="16">
        <f t="shared" si="0"/>
        <v>5</v>
      </c>
      <c r="B6" s="6" t="s">
        <v>45</v>
      </c>
      <c r="C6" s="6"/>
      <c r="D6" s="6"/>
      <c r="E6" s="6"/>
      <c r="F6" s="6"/>
      <c r="G6" s="6"/>
      <c r="H6" s="6"/>
      <c r="I6" s="6"/>
      <c r="J6" s="6"/>
      <c r="K6" s="6"/>
      <c r="L6" s="6"/>
      <c r="M6" s="6"/>
    </row>
    <row r="7" spans="1:13">
      <c r="A7" s="16">
        <f t="shared" si="0"/>
        <v>6</v>
      </c>
      <c r="B7" s="6" t="s">
        <v>46</v>
      </c>
      <c r="C7" s="6"/>
      <c r="D7" s="6"/>
      <c r="E7" s="6"/>
      <c r="F7" s="6"/>
      <c r="G7" s="6"/>
      <c r="H7" s="6"/>
      <c r="I7" s="6"/>
      <c r="J7" s="6"/>
      <c r="K7" s="6"/>
      <c r="L7" s="6"/>
      <c r="M7" s="6"/>
    </row>
    <row r="8" spans="1:13">
      <c r="A8" s="16">
        <f t="shared" si="0"/>
        <v>7</v>
      </c>
      <c r="B8" s="6" t="s">
        <v>48</v>
      </c>
      <c r="C8" s="18" t="s">
        <v>400</v>
      </c>
      <c r="D8" s="18" t="s">
        <v>401</v>
      </c>
      <c r="E8" s="6">
        <v>3</v>
      </c>
      <c r="F8" s="6"/>
      <c r="G8" s="6"/>
      <c r="H8" s="6"/>
      <c r="I8" s="6"/>
      <c r="J8" s="6"/>
      <c r="K8" s="6"/>
      <c r="L8" s="6"/>
      <c r="M8" s="6"/>
    </row>
    <row r="9" spans="1:13">
      <c r="A9" s="16">
        <f t="shared" si="0"/>
        <v>8</v>
      </c>
      <c r="B9" s="6" t="s">
        <v>50</v>
      </c>
      <c r="C9" s="18" t="s">
        <v>400</v>
      </c>
      <c r="D9" s="18" t="s">
        <v>401</v>
      </c>
      <c r="E9" s="6">
        <v>3</v>
      </c>
      <c r="F9" s="6"/>
      <c r="G9" s="6"/>
      <c r="H9" s="6"/>
      <c r="I9" s="6"/>
      <c r="J9" s="6"/>
      <c r="K9" s="6"/>
      <c r="L9" s="6"/>
      <c r="M9" s="6"/>
    </row>
    <row r="10" spans="1:13">
      <c r="A10" s="16">
        <f t="shared" si="0"/>
        <v>9</v>
      </c>
      <c r="B10" s="6" t="s">
        <v>53</v>
      </c>
      <c r="C10" s="6"/>
      <c r="D10" s="6"/>
      <c r="E10" s="6"/>
      <c r="F10" s="6"/>
      <c r="G10" s="6"/>
      <c r="H10" s="6"/>
      <c r="I10" s="6"/>
      <c r="J10" s="6"/>
      <c r="K10" s="6"/>
      <c r="L10" s="6"/>
      <c r="M10" s="6"/>
    </row>
    <row r="11" spans="1:13">
      <c r="A11" s="16">
        <f t="shared" si="0"/>
        <v>10</v>
      </c>
      <c r="B11" s="7" t="s">
        <v>55</v>
      </c>
      <c r="C11" s="6"/>
      <c r="D11" s="6"/>
      <c r="E11" s="6"/>
      <c r="F11" s="6"/>
      <c r="G11" s="6"/>
      <c r="H11" s="6"/>
      <c r="I11" s="6"/>
      <c r="J11" s="6"/>
      <c r="K11" s="6"/>
      <c r="L11" s="6"/>
      <c r="M11" s="6"/>
    </row>
    <row r="12" spans="1:13">
      <c r="A12" s="16">
        <f t="shared" si="0"/>
        <v>11</v>
      </c>
      <c r="B12" s="7" t="s">
        <v>59</v>
      </c>
      <c r="C12" s="6"/>
      <c r="D12" s="6"/>
      <c r="E12" s="6"/>
      <c r="F12" s="6"/>
      <c r="G12" s="6"/>
      <c r="H12" s="6"/>
      <c r="I12" s="6"/>
      <c r="J12" s="6"/>
      <c r="K12" s="6"/>
      <c r="L12" s="6"/>
      <c r="M12" s="6"/>
    </row>
    <row r="13" spans="1:13">
      <c r="A13" s="16">
        <f t="shared" si="0"/>
        <v>12</v>
      </c>
      <c r="B13" s="7" t="s">
        <v>60</v>
      </c>
      <c r="C13" s="6"/>
      <c r="D13" s="6"/>
      <c r="E13" s="6"/>
      <c r="F13" s="6"/>
      <c r="G13" s="6"/>
      <c r="H13" s="6"/>
      <c r="I13" s="6"/>
      <c r="J13" s="6"/>
      <c r="K13" s="6"/>
      <c r="L13" s="6"/>
      <c r="M13" s="6"/>
    </row>
    <row r="14" spans="1:13">
      <c r="A14" s="16">
        <f t="shared" si="0"/>
        <v>13</v>
      </c>
      <c r="B14" s="6" t="s">
        <v>63</v>
      </c>
      <c r="C14" s="6" t="s">
        <v>403</v>
      </c>
      <c r="D14" s="6"/>
      <c r="E14" s="6">
        <v>5</v>
      </c>
      <c r="F14" s="6"/>
      <c r="G14" s="6"/>
      <c r="H14" s="6"/>
      <c r="I14" s="6"/>
      <c r="J14" s="6"/>
      <c r="K14" s="6"/>
      <c r="L14" s="6"/>
      <c r="M14" s="6"/>
    </row>
    <row r="15" spans="1:13">
      <c r="A15" s="16">
        <f t="shared" si="0"/>
        <v>14</v>
      </c>
      <c r="B15" s="6" t="s">
        <v>66</v>
      </c>
      <c r="C15" s="6" t="s">
        <v>403</v>
      </c>
      <c r="D15" s="6"/>
      <c r="E15" s="6">
        <v>5</v>
      </c>
      <c r="F15" s="6"/>
      <c r="G15" s="6"/>
      <c r="H15" s="6"/>
      <c r="I15" s="6"/>
      <c r="J15" s="6"/>
      <c r="K15" s="6"/>
      <c r="L15" s="6"/>
      <c r="M15" s="6"/>
    </row>
    <row r="16" spans="1:13">
      <c r="A16" s="16">
        <f t="shared" si="0"/>
        <v>15</v>
      </c>
      <c r="B16" s="6" t="s">
        <v>72</v>
      </c>
      <c r="C16" s="6" t="s">
        <v>403</v>
      </c>
      <c r="D16" s="6"/>
      <c r="E16" s="6">
        <v>5</v>
      </c>
      <c r="F16" s="6"/>
      <c r="G16" s="6"/>
      <c r="H16" s="6"/>
      <c r="I16" s="6"/>
      <c r="J16" s="6"/>
      <c r="K16" s="6"/>
      <c r="L16" s="6"/>
      <c r="M16" s="6"/>
    </row>
    <row r="17" spans="1:13">
      <c r="A17" s="16">
        <f t="shared" si="0"/>
        <v>16</v>
      </c>
      <c r="B17" s="6" t="s">
        <v>74</v>
      </c>
      <c r="C17" s="6"/>
      <c r="D17" s="6"/>
      <c r="E17" s="6"/>
      <c r="F17" s="6"/>
      <c r="G17" s="6"/>
      <c r="H17" s="6"/>
      <c r="I17" s="6"/>
      <c r="J17" s="6"/>
      <c r="K17" s="6"/>
      <c r="L17" s="6"/>
      <c r="M17" s="6"/>
    </row>
    <row r="18" spans="1:13">
      <c r="A18" s="16">
        <f t="shared" si="0"/>
        <v>17</v>
      </c>
      <c r="B18" s="6" t="s">
        <v>77</v>
      </c>
      <c r="C18" s="6"/>
      <c r="D18" s="6"/>
      <c r="E18" s="6"/>
      <c r="F18" s="6"/>
      <c r="G18" s="6"/>
      <c r="H18" s="6"/>
      <c r="I18" s="6"/>
      <c r="J18" s="6"/>
      <c r="K18" s="6"/>
      <c r="L18" s="6"/>
      <c r="M18" s="6"/>
    </row>
    <row r="19" spans="1:13">
      <c r="A19" s="16">
        <f t="shared" si="0"/>
        <v>18</v>
      </c>
      <c r="B19" s="6" t="s">
        <v>80</v>
      </c>
      <c r="C19" s="6"/>
      <c r="D19" s="6"/>
      <c r="E19" s="6"/>
      <c r="F19" s="6"/>
      <c r="G19" s="6"/>
      <c r="H19" s="6"/>
      <c r="I19" s="6"/>
      <c r="J19" s="6"/>
      <c r="K19" s="6"/>
      <c r="L19" s="6"/>
      <c r="M19" s="6"/>
    </row>
    <row r="20" spans="1:13">
      <c r="A20" s="16">
        <f t="shared" si="0"/>
        <v>19</v>
      </c>
      <c r="B20" s="6" t="s">
        <v>83</v>
      </c>
      <c r="C20" s="6"/>
      <c r="D20" s="6"/>
      <c r="E20" s="6"/>
      <c r="F20" s="6"/>
      <c r="G20" s="6"/>
      <c r="H20" s="6"/>
      <c r="I20" s="6"/>
      <c r="J20" s="6"/>
      <c r="K20" s="6"/>
      <c r="L20" s="6"/>
      <c r="M20" s="6"/>
    </row>
    <row r="21" spans="1:13">
      <c r="A21" s="16">
        <f t="shared" si="0"/>
        <v>20</v>
      </c>
      <c r="B21" s="6" t="s">
        <v>84</v>
      </c>
      <c r="C21" s="6"/>
      <c r="D21" s="6"/>
      <c r="E21" s="6"/>
      <c r="F21" s="6"/>
      <c r="G21" s="6"/>
      <c r="H21" s="6"/>
      <c r="I21" s="6"/>
      <c r="J21" s="6"/>
      <c r="K21" s="6"/>
      <c r="L21" s="6"/>
      <c r="M21" s="6"/>
    </row>
    <row r="22" spans="1:13">
      <c r="A22" s="16">
        <f t="shared" si="0"/>
        <v>21</v>
      </c>
      <c r="B22" s="6" t="s">
        <v>86</v>
      </c>
      <c r="C22" s="6" t="s">
        <v>406</v>
      </c>
      <c r="D22" s="6"/>
      <c r="E22" s="6">
        <v>10</v>
      </c>
      <c r="F22" s="6"/>
      <c r="G22" s="6"/>
      <c r="H22" s="6"/>
      <c r="I22" s="6"/>
      <c r="J22" s="6"/>
      <c r="K22" s="6"/>
      <c r="L22" s="6"/>
      <c r="M22" s="6"/>
    </row>
    <row r="23" spans="1:13">
      <c r="A23" s="16">
        <f t="shared" si="0"/>
        <v>22</v>
      </c>
      <c r="B23" s="6" t="s">
        <v>89</v>
      </c>
      <c r="C23" s="6" t="s">
        <v>406</v>
      </c>
      <c r="D23" s="6"/>
      <c r="E23" s="6">
        <v>10</v>
      </c>
      <c r="F23" s="6"/>
      <c r="G23" s="6"/>
      <c r="H23" s="6"/>
      <c r="I23" s="6"/>
      <c r="J23" s="6"/>
      <c r="K23" s="6"/>
      <c r="L23" s="6"/>
      <c r="M23" s="6"/>
    </row>
    <row r="24" spans="1:13">
      <c r="A24" s="16">
        <f t="shared" si="0"/>
        <v>23</v>
      </c>
      <c r="B24" s="6" t="s">
        <v>92</v>
      </c>
      <c r="C24" s="6" t="s">
        <v>406</v>
      </c>
      <c r="D24" s="6"/>
      <c r="E24" s="6">
        <v>10</v>
      </c>
      <c r="F24" s="6"/>
      <c r="G24" s="6"/>
      <c r="H24" s="6"/>
      <c r="I24" s="6"/>
      <c r="J24" s="6"/>
      <c r="K24" s="6"/>
      <c r="L24" s="6"/>
      <c r="M24" s="6"/>
    </row>
    <row r="25" spans="1:13">
      <c r="A25" s="16">
        <f t="shared" si="0"/>
        <v>24</v>
      </c>
      <c r="B25" s="6" t="s">
        <v>94</v>
      </c>
      <c r="C25" s="6"/>
      <c r="D25" s="6"/>
      <c r="E25" s="6"/>
      <c r="F25" s="6"/>
      <c r="G25" s="6"/>
      <c r="H25" s="6"/>
      <c r="I25" s="6"/>
      <c r="J25" s="6"/>
      <c r="K25" s="6"/>
      <c r="L25" s="6"/>
      <c r="M25" s="6"/>
    </row>
    <row r="26" spans="1:13">
      <c r="A26" s="16">
        <f t="shared" si="0"/>
        <v>25</v>
      </c>
      <c r="B26" s="7" t="s">
        <v>97</v>
      </c>
      <c r="C26" s="18" t="s">
        <v>400</v>
      </c>
      <c r="D26" s="18" t="s">
        <v>401</v>
      </c>
      <c r="E26" s="6">
        <v>10</v>
      </c>
      <c r="F26" s="6"/>
      <c r="G26" s="6"/>
      <c r="H26" s="6"/>
      <c r="I26" s="6"/>
      <c r="J26" s="6"/>
      <c r="K26" s="6"/>
      <c r="L26" s="6"/>
      <c r="M26" s="6"/>
    </row>
    <row r="27" spans="1:13">
      <c r="A27" s="16">
        <f t="shared" si="0"/>
        <v>26</v>
      </c>
      <c r="B27" s="7" t="s">
        <v>98</v>
      </c>
      <c r="C27" s="18" t="s">
        <v>400</v>
      </c>
      <c r="D27" s="18" t="s">
        <v>401</v>
      </c>
      <c r="E27" s="6">
        <v>10</v>
      </c>
      <c r="F27" s="6"/>
      <c r="G27" s="6"/>
      <c r="H27" s="6"/>
      <c r="I27" s="6"/>
      <c r="J27" s="6"/>
      <c r="K27" s="6"/>
      <c r="L27" s="6"/>
      <c r="M27" s="6"/>
    </row>
    <row r="28" spans="1:13">
      <c r="A28" s="16">
        <f t="shared" si="0"/>
        <v>27</v>
      </c>
      <c r="B28" s="7" t="s">
        <v>100</v>
      </c>
      <c r="C28" s="6"/>
      <c r="D28" s="6"/>
      <c r="E28" s="6"/>
      <c r="F28" s="6"/>
      <c r="G28" s="6"/>
      <c r="H28" s="6"/>
      <c r="I28" s="6"/>
      <c r="J28" s="6"/>
      <c r="K28" s="6"/>
      <c r="L28" s="6"/>
      <c r="M28" s="6"/>
    </row>
    <row r="29" spans="1:13">
      <c r="A29" s="16">
        <f t="shared" si="0"/>
        <v>28</v>
      </c>
      <c r="B29" s="7" t="s">
        <v>101</v>
      </c>
      <c r="C29" s="6"/>
      <c r="D29" s="6"/>
      <c r="E29" s="6"/>
      <c r="F29" s="6"/>
      <c r="G29" s="6"/>
      <c r="H29" s="6"/>
      <c r="I29" s="6"/>
      <c r="J29" s="6"/>
      <c r="K29" s="6"/>
      <c r="L29" s="6"/>
      <c r="M29" s="6"/>
    </row>
    <row r="30" spans="1:13">
      <c r="A30" s="16">
        <f t="shared" si="0"/>
        <v>29</v>
      </c>
      <c r="B30" s="7" t="s">
        <v>102</v>
      </c>
      <c r="C30" s="6"/>
      <c r="D30" s="6"/>
      <c r="E30" s="6"/>
      <c r="F30" s="6"/>
      <c r="G30" s="6"/>
      <c r="H30" s="6"/>
      <c r="I30" s="6"/>
      <c r="J30" s="6"/>
      <c r="K30" s="6"/>
      <c r="L30" s="6"/>
      <c r="M30" s="6"/>
    </row>
    <row r="31" spans="1:13">
      <c r="A31" s="16">
        <f t="shared" si="0"/>
        <v>30</v>
      </c>
      <c r="B31" s="7" t="s">
        <v>104</v>
      </c>
      <c r="C31" s="6"/>
      <c r="D31" s="6"/>
      <c r="E31" s="6"/>
      <c r="F31" s="6"/>
      <c r="G31" s="6"/>
      <c r="H31" s="6"/>
      <c r="I31" s="6"/>
      <c r="J31" s="6"/>
      <c r="K31" s="6"/>
      <c r="L31" s="6"/>
      <c r="M31" s="6"/>
    </row>
    <row r="32" spans="1:13">
      <c r="A32" s="16">
        <f t="shared" si="0"/>
        <v>31</v>
      </c>
      <c r="B32" s="7" t="s">
        <v>106</v>
      </c>
      <c r="C32" s="6"/>
      <c r="D32" s="6"/>
      <c r="E32" s="6"/>
      <c r="F32" s="6"/>
      <c r="G32" s="6"/>
      <c r="H32" s="6"/>
      <c r="I32" s="6"/>
      <c r="J32" s="6"/>
      <c r="K32" s="6"/>
      <c r="L32" s="6"/>
      <c r="M32" s="6"/>
    </row>
    <row r="33" spans="1:13">
      <c r="A33" s="16">
        <f t="shared" si="0"/>
        <v>32</v>
      </c>
      <c r="B33" s="7" t="s">
        <v>107</v>
      </c>
      <c r="C33" s="6"/>
      <c r="D33" s="6"/>
      <c r="E33" s="6"/>
      <c r="F33" s="6"/>
      <c r="G33" s="6"/>
      <c r="H33" s="6"/>
      <c r="I33" s="6"/>
      <c r="J33" s="6"/>
      <c r="K33" s="6"/>
      <c r="L33" s="6"/>
      <c r="M33" s="6"/>
    </row>
    <row r="34" spans="1:13">
      <c r="A34" s="16">
        <f t="shared" si="0"/>
        <v>33</v>
      </c>
      <c r="B34" s="6" t="s">
        <v>109</v>
      </c>
      <c r="C34" s="6" t="s">
        <v>410</v>
      </c>
      <c r="D34" s="6"/>
      <c r="E34" s="6">
        <v>10</v>
      </c>
      <c r="F34" s="6"/>
      <c r="G34" s="6"/>
      <c r="H34" s="6"/>
      <c r="I34" s="6"/>
      <c r="J34" s="6"/>
      <c r="K34" s="6"/>
      <c r="L34" s="6"/>
      <c r="M34" s="6"/>
    </row>
    <row r="35" spans="1:13">
      <c r="A35" s="16">
        <f t="shared" si="0"/>
        <v>34</v>
      </c>
      <c r="B35" s="7" t="s">
        <v>111</v>
      </c>
      <c r="C35" s="6"/>
      <c r="D35" s="6"/>
      <c r="E35" s="6"/>
      <c r="F35" s="6"/>
      <c r="G35" s="6"/>
      <c r="H35" s="6"/>
      <c r="I35" s="6"/>
      <c r="J35" s="6"/>
      <c r="K35" s="6"/>
      <c r="L35" s="6"/>
      <c r="M35" s="6"/>
    </row>
    <row r="36" spans="1:13">
      <c r="A36" s="16">
        <f>ROW()-1</f>
        <v>35</v>
      </c>
      <c r="B36" s="7" t="s">
        <v>113</v>
      </c>
      <c r="C36" s="6" t="s">
        <v>405</v>
      </c>
      <c r="D36" s="6" t="s">
        <v>401</v>
      </c>
      <c r="E36" s="6">
        <v>10</v>
      </c>
      <c r="F36" s="6"/>
      <c r="G36" s="6"/>
      <c r="H36" s="6"/>
      <c r="I36" s="6"/>
      <c r="J36" s="6"/>
      <c r="K36" s="6"/>
      <c r="L36" s="6"/>
      <c r="M36" s="6"/>
    </row>
    <row r="37" spans="1:13">
      <c r="A37" s="16">
        <f>ROW()-1</f>
        <v>36</v>
      </c>
      <c r="B37" s="7" t="s">
        <v>114</v>
      </c>
      <c r="C37" s="6" t="s">
        <v>405</v>
      </c>
      <c r="D37" s="6" t="s">
        <v>401</v>
      </c>
      <c r="E37" s="6">
        <v>10</v>
      </c>
      <c r="F37" s="6"/>
      <c r="G37" s="6"/>
      <c r="H37" s="6"/>
      <c r="I37" s="6"/>
      <c r="J37" s="6"/>
      <c r="K37" s="6"/>
      <c r="L37" s="6"/>
      <c r="M37" s="6"/>
    </row>
    <row r="38" spans="1:13">
      <c r="A38" s="16">
        <f>ROW()-1</f>
        <v>37</v>
      </c>
      <c r="B38" s="6" t="s">
        <v>116</v>
      </c>
      <c r="C38" s="6"/>
      <c r="D38" s="6"/>
      <c r="E38" s="6"/>
      <c r="F38" s="6"/>
      <c r="G38" s="6"/>
      <c r="H38" s="6"/>
      <c r="I38" s="6"/>
      <c r="J38" s="6"/>
      <c r="K38" s="6"/>
      <c r="L38" s="6"/>
      <c r="M38" s="6"/>
    </row>
    <row r="39" spans="1:13">
      <c r="A39" s="16">
        <f>ROW()-1</f>
        <v>38</v>
      </c>
      <c r="B39" s="6" t="s">
        <v>118</v>
      </c>
      <c r="C39" s="6"/>
      <c r="D39" s="6"/>
      <c r="E39" s="6"/>
      <c r="F39" s="6"/>
      <c r="G39" s="6"/>
      <c r="H39" s="6"/>
      <c r="I39" s="6"/>
      <c r="J39" s="6"/>
      <c r="K39" s="6"/>
      <c r="L39" s="6"/>
      <c r="M39" s="6"/>
    </row>
    <row r="40" spans="1:13">
      <c r="A40" s="16">
        <f>ROW()-1</f>
        <v>39</v>
      </c>
      <c r="B40" s="7" t="s">
        <v>121</v>
      </c>
      <c r="C40" s="18" t="s">
        <v>400</v>
      </c>
      <c r="D40" s="18" t="s">
        <v>401</v>
      </c>
      <c r="E40" s="6">
        <v>10</v>
      </c>
      <c r="F40" s="6"/>
      <c r="G40" s="6"/>
      <c r="H40" s="6"/>
      <c r="I40" s="6"/>
      <c r="J40" s="6"/>
      <c r="K40" s="6"/>
      <c r="L40" s="6"/>
      <c r="M40" s="6"/>
    </row>
    <row r="41" spans="1:13">
      <c r="A41" s="16">
        <f>ROW()-1</f>
        <v>40</v>
      </c>
      <c r="B41" s="6" t="s">
        <v>123</v>
      </c>
      <c r="C41" s="6"/>
      <c r="D41" s="6"/>
      <c r="E41" s="6"/>
      <c r="F41" s="6"/>
      <c r="G41" s="6"/>
      <c r="H41" s="6"/>
      <c r="I41" s="6"/>
      <c r="J41" s="6"/>
      <c r="K41" s="6"/>
      <c r="L41" s="6"/>
      <c r="M41" s="6"/>
    </row>
    <row r="42" spans="1:13">
      <c r="A42" s="16">
        <f>ROW()-1</f>
        <v>41</v>
      </c>
      <c r="B42" s="6" t="s">
        <v>124</v>
      </c>
      <c r="C42" s="6" t="s">
        <v>410</v>
      </c>
      <c r="D42" s="6"/>
      <c r="E42" s="6">
        <v>10</v>
      </c>
      <c r="F42" s="6"/>
      <c r="G42" s="6"/>
      <c r="H42" s="6"/>
      <c r="I42" s="6"/>
      <c r="J42" s="6"/>
      <c r="K42" s="6"/>
      <c r="L42" s="6"/>
      <c r="M42" s="6"/>
    </row>
    <row r="43" spans="1:13">
      <c r="A43" s="16">
        <f>ROW()-1</f>
        <v>42</v>
      </c>
      <c r="B43" s="6" t="s">
        <v>125</v>
      </c>
      <c r="C43" s="6"/>
      <c r="D43" s="6"/>
      <c r="E43" s="6"/>
      <c r="F43" s="6"/>
      <c r="G43" s="6"/>
      <c r="H43" s="6"/>
      <c r="I43" s="6"/>
      <c r="J43" s="6"/>
      <c r="K43" s="6"/>
      <c r="L43" s="6"/>
      <c r="M43" s="6"/>
    </row>
    <row r="44" spans="1:13">
      <c r="A44" s="16">
        <f>ROW()-1</f>
        <v>43</v>
      </c>
      <c r="B44" s="6" t="s">
        <v>127</v>
      </c>
      <c r="C44" s="6"/>
      <c r="D44" s="6"/>
      <c r="E44" s="6"/>
      <c r="F44" s="6"/>
      <c r="G44" s="6"/>
      <c r="H44" s="6"/>
      <c r="I44" s="6"/>
      <c r="J44" s="6"/>
      <c r="K44" s="6"/>
      <c r="L44" s="6"/>
      <c r="M44" s="6"/>
    </row>
    <row r="45" spans="1:13">
      <c r="A45" s="16">
        <f>ROW()-1</f>
        <v>44</v>
      </c>
      <c r="B45" s="6" t="s">
        <v>130</v>
      </c>
      <c r="C45" s="6" t="s">
        <v>412</v>
      </c>
      <c r="D45" s="6"/>
      <c r="E45" s="6">
        <v>5</v>
      </c>
      <c r="F45" s="6"/>
      <c r="G45" s="6"/>
      <c r="H45" s="6"/>
      <c r="I45" s="6"/>
      <c r="J45" s="6"/>
      <c r="K45" s="6"/>
      <c r="L45" s="6"/>
      <c r="M45" s="6"/>
    </row>
    <row r="46" spans="1:13">
      <c r="A46" s="16">
        <f>ROW()-1</f>
        <v>45</v>
      </c>
      <c r="B46" s="6" t="s">
        <v>133</v>
      </c>
      <c r="C46" s="6" t="s">
        <v>407</v>
      </c>
      <c r="D46" s="6"/>
      <c r="E46" s="6">
        <v>10</v>
      </c>
      <c r="F46" s="6"/>
      <c r="G46" s="6"/>
      <c r="H46" s="6"/>
      <c r="I46" s="6"/>
      <c r="J46" s="6"/>
      <c r="K46" s="6"/>
      <c r="L46" s="6"/>
      <c r="M46" s="6"/>
    </row>
    <row r="47" spans="1:13">
      <c r="A47" s="16">
        <f>ROW()-1</f>
        <v>46</v>
      </c>
      <c r="B47" s="6" t="s">
        <v>135</v>
      </c>
      <c r="C47" s="6" t="s">
        <v>410</v>
      </c>
      <c r="D47" s="6"/>
      <c r="E47" s="6">
        <v>3</v>
      </c>
      <c r="F47" s="6"/>
      <c r="G47" s="6"/>
      <c r="H47" s="6"/>
      <c r="I47" s="6"/>
      <c r="J47" s="6"/>
      <c r="K47" s="6"/>
      <c r="L47" s="6"/>
      <c r="M47" s="6"/>
    </row>
    <row r="48" spans="1:13">
      <c r="A48" s="16">
        <f>ROW()-1</f>
        <v>47</v>
      </c>
      <c r="B48" s="6" t="s">
        <v>137</v>
      </c>
      <c r="C48" s="18" t="s">
        <v>400</v>
      </c>
      <c r="D48" s="18" t="s">
        <v>401</v>
      </c>
      <c r="E48" s="6">
        <v>10</v>
      </c>
      <c r="F48" s="6"/>
      <c r="G48" s="6"/>
      <c r="H48" s="6"/>
      <c r="I48" s="6"/>
      <c r="J48" s="6"/>
      <c r="K48" s="6"/>
      <c r="L48" s="6"/>
      <c r="M48" s="6"/>
    </row>
    <row r="49" spans="1:13">
      <c r="A49" s="16">
        <f>ROW()-1</f>
        <v>48</v>
      </c>
      <c r="B49" s="6" t="s">
        <v>139</v>
      </c>
      <c r="C49" s="6"/>
      <c r="D49" s="6"/>
      <c r="E49" s="6"/>
      <c r="F49" s="6"/>
      <c r="G49" s="6"/>
      <c r="H49" s="6"/>
      <c r="I49" s="6"/>
      <c r="J49" s="6"/>
      <c r="K49" s="6"/>
      <c r="L49" s="6"/>
      <c r="M49" s="6"/>
    </row>
    <row r="50" spans="1:13">
      <c r="A50" s="16">
        <f>ROW()-1</f>
        <v>49</v>
      </c>
      <c r="B50" s="6" t="s">
        <v>140</v>
      </c>
      <c r="C50" s="6"/>
      <c r="D50" s="6"/>
      <c r="E50" s="6"/>
      <c r="F50" s="6"/>
      <c r="G50" s="6"/>
      <c r="H50" s="6"/>
      <c r="I50" s="6"/>
      <c r="J50" s="6"/>
      <c r="K50" s="6"/>
      <c r="L50" s="6"/>
      <c r="M50" s="6"/>
    </row>
    <row r="51" spans="1:13">
      <c r="A51" s="16">
        <f>ROW()-1</f>
        <v>50</v>
      </c>
      <c r="B51" s="6" t="s">
        <v>142</v>
      </c>
      <c r="C51" s="6"/>
      <c r="D51" s="6"/>
      <c r="E51" s="6"/>
      <c r="F51" s="6"/>
      <c r="G51" s="6"/>
      <c r="H51" s="6"/>
      <c r="I51" s="6"/>
      <c r="J51" s="6"/>
      <c r="K51" s="6"/>
      <c r="L51" s="6"/>
      <c r="M51" s="6"/>
    </row>
    <row r="52" spans="1:13">
      <c r="A52" s="16">
        <f>ROW()-1</f>
        <v>51</v>
      </c>
      <c r="B52" s="6" t="s">
        <v>145</v>
      </c>
      <c r="C52" s="6" t="s">
        <v>403</v>
      </c>
      <c r="D52" s="6"/>
      <c r="E52" s="6">
        <v>10</v>
      </c>
      <c r="F52" s="6"/>
      <c r="G52" s="6"/>
      <c r="H52" s="6"/>
      <c r="I52" s="6"/>
      <c r="J52" s="6"/>
      <c r="K52" s="6"/>
      <c r="L52" s="6"/>
      <c r="M52" s="6"/>
    </row>
    <row r="53" spans="1:13">
      <c r="A53" s="16">
        <f>ROW()-1</f>
        <v>52</v>
      </c>
      <c r="B53" s="6" t="s">
        <v>146</v>
      </c>
      <c r="C53" s="6" t="s">
        <v>403</v>
      </c>
      <c r="D53" s="6"/>
      <c r="E53" s="6">
        <v>10</v>
      </c>
      <c r="F53" s="6"/>
      <c r="G53" s="6"/>
      <c r="H53" s="6"/>
      <c r="I53" s="6"/>
      <c r="J53" s="6"/>
      <c r="K53" s="6"/>
      <c r="L53" s="6"/>
      <c r="M53" s="6"/>
    </row>
    <row r="54" spans="1:13">
      <c r="A54" s="16">
        <f>ROW()-1</f>
        <v>53</v>
      </c>
      <c r="B54" s="6" t="s">
        <v>147</v>
      </c>
      <c r="C54" s="6" t="s">
        <v>403</v>
      </c>
      <c r="D54" s="6"/>
      <c r="E54" s="6">
        <v>10</v>
      </c>
      <c r="F54" s="6"/>
      <c r="G54" s="6"/>
      <c r="H54" s="6"/>
      <c r="I54" s="6"/>
      <c r="J54" s="6"/>
      <c r="K54" s="6"/>
      <c r="L54" s="6"/>
      <c r="M54" s="6"/>
    </row>
    <row r="55" spans="1:13">
      <c r="A55" s="16">
        <f>ROW()-1</f>
        <v>54</v>
      </c>
      <c r="B55" s="6" t="s">
        <v>148</v>
      </c>
      <c r="C55" s="6"/>
      <c r="D55" s="6"/>
      <c r="E55" s="6"/>
      <c r="F55" s="6"/>
      <c r="G55" s="6"/>
      <c r="H55" s="6"/>
      <c r="I55" s="6"/>
      <c r="J55" s="6"/>
      <c r="K55" s="6"/>
      <c r="L55" s="6"/>
      <c r="M55" s="6"/>
    </row>
    <row r="56" spans="1:13">
      <c r="A56" s="16">
        <f>ROW()-1</f>
        <v>55</v>
      </c>
      <c r="B56" s="6" t="s">
        <v>151</v>
      </c>
      <c r="C56" s="6" t="s">
        <v>405</v>
      </c>
      <c r="D56" s="6" t="s">
        <v>401</v>
      </c>
      <c r="E56" s="6">
        <v>10</v>
      </c>
      <c r="F56" s="6"/>
      <c r="G56" s="6"/>
      <c r="H56" s="6"/>
      <c r="I56" s="6"/>
      <c r="J56" s="6"/>
      <c r="K56" s="6"/>
      <c r="L56" s="6"/>
      <c r="M56" s="6"/>
    </row>
    <row r="57" spans="1:13">
      <c r="A57" s="16">
        <f>ROW()-1</f>
        <v>56</v>
      </c>
      <c r="B57" s="6" t="s">
        <v>152</v>
      </c>
      <c r="C57" s="6" t="s">
        <v>405</v>
      </c>
      <c r="D57" s="6" t="s">
        <v>401</v>
      </c>
      <c r="E57" s="6">
        <v>10</v>
      </c>
      <c r="F57" s="6"/>
      <c r="G57" s="6"/>
      <c r="H57" s="6"/>
      <c r="I57" s="6"/>
      <c r="J57" s="6"/>
      <c r="K57" s="6"/>
      <c r="L57" s="6"/>
      <c r="M57" s="6"/>
    </row>
    <row r="58" spans="1:13">
      <c r="A58" s="16">
        <f>ROW()-1</f>
        <v>57</v>
      </c>
      <c r="B58" s="6" t="s">
        <v>153</v>
      </c>
      <c r="C58" s="6"/>
      <c r="D58" s="6"/>
      <c r="E58" s="6"/>
      <c r="F58" s="6"/>
      <c r="G58" s="6"/>
      <c r="H58" s="6"/>
      <c r="I58" s="6"/>
      <c r="J58" s="6"/>
      <c r="K58" s="6"/>
      <c r="L58" s="6"/>
      <c r="M58" s="6"/>
    </row>
    <row r="59" spans="1:13">
      <c r="A59" s="16">
        <f>ROW()-1</f>
        <v>58</v>
      </c>
      <c r="B59" s="6" t="s">
        <v>154</v>
      </c>
      <c r="C59" s="6"/>
      <c r="D59" s="6"/>
      <c r="E59" s="6"/>
      <c r="F59" s="6"/>
      <c r="G59" s="6"/>
      <c r="H59" s="6"/>
      <c r="I59" s="6"/>
      <c r="J59" s="6"/>
      <c r="K59" s="6"/>
      <c r="L59" s="6"/>
      <c r="M59" s="6"/>
    </row>
    <row r="60" spans="1:13">
      <c r="A60" s="16">
        <f>ROW()-1</f>
        <v>59</v>
      </c>
      <c r="B60" s="6" t="s">
        <v>156</v>
      </c>
      <c r="C60" s="6"/>
      <c r="D60" s="6"/>
      <c r="E60" s="6"/>
      <c r="F60" s="6"/>
      <c r="G60" s="6"/>
      <c r="H60" s="6"/>
      <c r="I60" s="6"/>
      <c r="J60" s="6"/>
      <c r="K60" s="6"/>
      <c r="L60" s="6"/>
      <c r="M60" s="6"/>
    </row>
    <row r="61" spans="1:13">
      <c r="A61" s="16">
        <f>ROW()-1</f>
        <v>60</v>
      </c>
      <c r="B61" s="6" t="s">
        <v>159</v>
      </c>
      <c r="C61" s="6"/>
      <c r="D61" s="6"/>
      <c r="E61" s="6"/>
      <c r="F61" s="6"/>
      <c r="G61" s="6"/>
      <c r="H61" s="6"/>
      <c r="I61" s="6"/>
      <c r="J61" s="6"/>
      <c r="K61" s="6"/>
      <c r="L61" s="6"/>
      <c r="M61" s="6"/>
    </row>
    <row r="62" spans="1:13">
      <c r="A62" s="16">
        <f>ROW()-1</f>
        <v>61</v>
      </c>
      <c r="B62" s="6" t="s">
        <v>160</v>
      </c>
      <c r="C62" s="6"/>
      <c r="D62" s="6"/>
      <c r="E62" s="6"/>
      <c r="F62" s="6"/>
      <c r="G62" s="6"/>
      <c r="H62" s="6"/>
      <c r="I62" s="6"/>
      <c r="J62" s="6"/>
      <c r="K62" s="6"/>
      <c r="L62" s="6"/>
      <c r="M62" s="6"/>
    </row>
    <row r="63" spans="1:13">
      <c r="A63" s="16">
        <f>ROW()-1</f>
        <v>62</v>
      </c>
      <c r="B63" s="6" t="s">
        <v>161</v>
      </c>
      <c r="C63" s="6" t="s">
        <v>405</v>
      </c>
      <c r="D63" s="6" t="s">
        <v>401</v>
      </c>
      <c r="E63" s="6">
        <v>3</v>
      </c>
      <c r="F63" s="6"/>
      <c r="G63" s="6"/>
      <c r="H63" s="6"/>
      <c r="I63" s="6"/>
      <c r="J63" s="6"/>
      <c r="K63" s="6"/>
      <c r="L63" s="6"/>
      <c r="M63" s="6"/>
    </row>
    <row r="64" spans="1:13">
      <c r="A64" s="16">
        <f>ROW()-1</f>
        <v>63</v>
      </c>
      <c r="B64" s="6" t="s">
        <v>164</v>
      </c>
      <c r="C64" s="6" t="s">
        <v>407</v>
      </c>
      <c r="D64" s="6"/>
      <c r="E64" s="6">
        <v>3</v>
      </c>
      <c r="F64" s="6"/>
      <c r="G64" s="6"/>
      <c r="H64" s="6"/>
      <c r="I64" s="6"/>
      <c r="J64" s="6"/>
      <c r="K64" s="6"/>
      <c r="L64" s="6"/>
      <c r="M64" s="6"/>
    </row>
    <row r="65" spans="1:13">
      <c r="A65" s="16">
        <f>ROW()-1</f>
        <v>64</v>
      </c>
      <c r="B65" s="6" t="s">
        <v>166</v>
      </c>
      <c r="C65" s="6" t="s">
        <v>410</v>
      </c>
      <c r="D65" s="6"/>
      <c r="E65" s="6">
        <v>5</v>
      </c>
      <c r="F65" s="6"/>
      <c r="G65" s="6"/>
      <c r="H65" s="6"/>
      <c r="I65" s="6"/>
      <c r="J65" s="6"/>
      <c r="K65" s="6"/>
      <c r="L65" s="6"/>
      <c r="M65" s="6"/>
    </row>
    <row r="66" spans="1:13">
      <c r="A66" s="16">
        <f t="shared" ref="A66:A129" si="1">ROW()-1</f>
        <v>65</v>
      </c>
      <c r="B66" s="6" t="s">
        <v>167</v>
      </c>
      <c r="C66" s="6" t="s">
        <v>410</v>
      </c>
      <c r="D66" s="6"/>
      <c r="E66" s="6">
        <v>5</v>
      </c>
      <c r="F66" s="6"/>
      <c r="G66" s="6"/>
      <c r="H66" s="6"/>
      <c r="I66" s="6"/>
      <c r="J66" s="6"/>
      <c r="K66" s="6"/>
      <c r="L66" s="6"/>
      <c r="M66" s="6"/>
    </row>
    <row r="67" spans="1:13">
      <c r="A67" s="16">
        <f t="shared" si="1"/>
        <v>66</v>
      </c>
      <c r="B67" s="6" t="s">
        <v>170</v>
      </c>
      <c r="C67" s="6"/>
      <c r="D67" s="6"/>
      <c r="E67" s="6"/>
      <c r="F67" s="6"/>
      <c r="G67" s="6"/>
      <c r="H67" s="6"/>
      <c r="I67" s="6"/>
      <c r="J67" s="6"/>
      <c r="K67" s="6"/>
      <c r="L67" s="6"/>
      <c r="M67" s="6"/>
    </row>
    <row r="68" spans="1:13">
      <c r="A68" s="16">
        <f t="shared" si="1"/>
        <v>67</v>
      </c>
      <c r="B68" s="6" t="s">
        <v>172</v>
      </c>
      <c r="C68" s="6"/>
      <c r="D68" s="6"/>
      <c r="E68" s="6"/>
      <c r="F68" s="6"/>
      <c r="G68" s="6"/>
      <c r="H68" s="6"/>
      <c r="I68" s="6"/>
      <c r="J68" s="6"/>
      <c r="K68" s="6"/>
      <c r="L68" s="6"/>
      <c r="M68" s="6"/>
    </row>
    <row r="69" spans="1:13">
      <c r="A69" s="16">
        <f t="shared" si="1"/>
        <v>68</v>
      </c>
      <c r="B69" s="6" t="s">
        <v>173</v>
      </c>
      <c r="C69" s="6"/>
      <c r="D69" s="6"/>
      <c r="E69" s="6"/>
      <c r="F69" s="6"/>
      <c r="G69" s="6"/>
      <c r="H69" s="6"/>
      <c r="I69" s="6"/>
      <c r="J69" s="6"/>
      <c r="K69" s="6"/>
      <c r="L69" s="6"/>
      <c r="M69" s="6"/>
    </row>
    <row r="70" spans="1:13">
      <c r="A70" s="16">
        <f t="shared" si="1"/>
        <v>69</v>
      </c>
      <c r="B70" s="6" t="s">
        <v>175</v>
      </c>
      <c r="C70" s="6"/>
      <c r="D70" s="6"/>
      <c r="E70" s="6"/>
      <c r="F70" s="6"/>
      <c r="G70" s="6"/>
      <c r="H70" s="6"/>
      <c r="I70" s="6"/>
      <c r="J70" s="6"/>
      <c r="K70" s="6"/>
      <c r="L70" s="6"/>
      <c r="M70" s="6"/>
    </row>
    <row r="71" spans="1:13">
      <c r="A71" s="16">
        <f t="shared" si="1"/>
        <v>70</v>
      </c>
      <c r="B71" s="6" t="s">
        <v>177</v>
      </c>
      <c r="C71" s="6"/>
      <c r="D71" s="6"/>
      <c r="E71" s="6"/>
      <c r="F71" s="6"/>
      <c r="G71" s="6"/>
      <c r="H71" s="6"/>
      <c r="I71" s="6"/>
      <c r="J71" s="6"/>
      <c r="K71" s="6"/>
      <c r="L71" s="6"/>
      <c r="M71" s="6"/>
    </row>
    <row r="72" spans="1:13">
      <c r="A72" s="16">
        <f t="shared" si="1"/>
        <v>71</v>
      </c>
      <c r="B72" s="6" t="s">
        <v>178</v>
      </c>
      <c r="C72" s="6"/>
      <c r="D72" s="6"/>
      <c r="E72" s="6"/>
      <c r="F72" s="6"/>
      <c r="G72" s="6"/>
      <c r="H72" s="6"/>
      <c r="I72" s="6"/>
      <c r="J72" s="6"/>
      <c r="K72" s="6"/>
      <c r="L72" s="6"/>
      <c r="M72" s="6"/>
    </row>
    <row r="73" spans="1:13">
      <c r="A73" s="16">
        <f t="shared" si="1"/>
        <v>72</v>
      </c>
      <c r="B73" s="6" t="s">
        <v>180</v>
      </c>
      <c r="C73" s="6" t="s">
        <v>409</v>
      </c>
      <c r="D73" s="6"/>
      <c r="E73" s="6">
        <v>5</v>
      </c>
      <c r="F73" s="6"/>
      <c r="G73" s="6"/>
      <c r="H73" s="6"/>
      <c r="I73" s="6"/>
      <c r="J73" s="6"/>
      <c r="K73" s="6"/>
      <c r="L73" s="6"/>
      <c r="M73" s="6"/>
    </row>
    <row r="74" spans="1:13">
      <c r="A74" s="16">
        <f t="shared" si="1"/>
        <v>73</v>
      </c>
      <c r="B74" s="6" t="s">
        <v>183</v>
      </c>
      <c r="C74" s="6" t="s">
        <v>410</v>
      </c>
      <c r="D74" s="6"/>
      <c r="E74" s="6">
        <v>3</v>
      </c>
      <c r="F74" s="6"/>
      <c r="G74" s="6"/>
      <c r="H74" s="6"/>
      <c r="I74" s="6"/>
      <c r="J74" s="6"/>
      <c r="K74" s="6"/>
      <c r="L74" s="6"/>
      <c r="M74" s="6"/>
    </row>
    <row r="75" spans="1:13">
      <c r="A75" s="16">
        <f t="shared" si="1"/>
        <v>74</v>
      </c>
      <c r="B75" s="6" t="s">
        <v>185</v>
      </c>
      <c r="C75" s="6"/>
      <c r="D75" s="6"/>
      <c r="E75" s="6"/>
      <c r="F75" s="6"/>
      <c r="G75" s="6"/>
      <c r="H75" s="6"/>
      <c r="I75" s="6"/>
      <c r="J75" s="6"/>
      <c r="K75" s="6"/>
      <c r="L75" s="6"/>
      <c r="M75" s="6"/>
    </row>
    <row r="76" spans="1:13">
      <c r="A76" s="16">
        <f t="shared" si="1"/>
        <v>75</v>
      </c>
      <c r="B76" s="6" t="s">
        <v>187</v>
      </c>
      <c r="C76" s="6" t="s">
        <v>407</v>
      </c>
      <c r="D76" s="6"/>
      <c r="E76" s="6">
        <v>3</v>
      </c>
      <c r="F76" s="6"/>
      <c r="G76" s="6"/>
      <c r="H76" s="6"/>
      <c r="I76" s="6"/>
      <c r="J76" s="6"/>
      <c r="K76" s="6"/>
      <c r="L76" s="6"/>
      <c r="M76" s="6"/>
    </row>
    <row r="77" spans="1:13">
      <c r="A77" s="16">
        <f t="shared" si="1"/>
        <v>76</v>
      </c>
      <c r="B77" s="6" t="s">
        <v>189</v>
      </c>
      <c r="C77" s="6" t="s">
        <v>407</v>
      </c>
      <c r="D77" s="6"/>
      <c r="E77" s="6">
        <v>3</v>
      </c>
      <c r="F77" s="6"/>
      <c r="G77" s="6"/>
      <c r="H77" s="6"/>
      <c r="I77" s="6"/>
      <c r="J77" s="6"/>
      <c r="K77" s="6"/>
      <c r="L77" s="6"/>
      <c r="M77" s="6"/>
    </row>
    <row r="78" spans="1:13">
      <c r="A78" s="16">
        <f t="shared" si="1"/>
        <v>77</v>
      </c>
      <c r="B78" s="6" t="s">
        <v>190</v>
      </c>
      <c r="C78" s="6"/>
      <c r="D78" s="6"/>
      <c r="E78" s="6"/>
      <c r="F78" s="6"/>
      <c r="G78" s="6"/>
      <c r="H78" s="6"/>
      <c r="I78" s="6"/>
      <c r="J78" s="6"/>
      <c r="K78" s="6"/>
      <c r="L78" s="6"/>
      <c r="M78" s="6"/>
    </row>
    <row r="79" spans="1:13">
      <c r="A79" s="16">
        <f t="shared" si="1"/>
        <v>78</v>
      </c>
      <c r="B79" s="6" t="s">
        <v>193</v>
      </c>
      <c r="C79" s="6" t="s">
        <v>405</v>
      </c>
      <c r="D79" s="6" t="s">
        <v>401</v>
      </c>
      <c r="E79" s="6">
        <v>10</v>
      </c>
      <c r="F79" s="6"/>
      <c r="G79" s="6"/>
      <c r="H79" s="6"/>
      <c r="I79" s="6"/>
      <c r="J79" s="6"/>
      <c r="K79" s="6"/>
      <c r="L79" s="6"/>
      <c r="M79" s="6"/>
    </row>
    <row r="80" spans="1:13">
      <c r="A80" s="16">
        <f t="shared" si="1"/>
        <v>79</v>
      </c>
      <c r="B80" s="6" t="s">
        <v>196</v>
      </c>
      <c r="C80" s="6"/>
      <c r="D80" s="6"/>
      <c r="E80" s="6"/>
      <c r="F80" s="6"/>
      <c r="G80" s="6"/>
      <c r="H80" s="6"/>
      <c r="I80" s="6"/>
      <c r="J80" s="6"/>
      <c r="K80" s="6"/>
      <c r="L80" s="6"/>
      <c r="M80" s="6"/>
    </row>
    <row r="81" spans="1:13">
      <c r="A81" s="16">
        <f t="shared" si="1"/>
        <v>80</v>
      </c>
      <c r="B81" s="6" t="s">
        <v>198</v>
      </c>
      <c r="C81" s="6"/>
      <c r="D81" s="6"/>
      <c r="E81" s="6"/>
      <c r="F81" s="6"/>
      <c r="G81" s="6"/>
      <c r="H81" s="6"/>
      <c r="I81" s="6"/>
      <c r="J81" s="6"/>
      <c r="K81" s="6"/>
      <c r="L81" s="6"/>
      <c r="M81" s="6"/>
    </row>
    <row r="82" spans="1:13">
      <c r="A82" s="16">
        <f t="shared" si="1"/>
        <v>81</v>
      </c>
      <c r="B82" s="6" t="s">
        <v>201</v>
      </c>
      <c r="C82" s="6"/>
      <c r="D82" s="6"/>
      <c r="E82" s="6"/>
      <c r="F82" s="6"/>
      <c r="G82" s="6"/>
      <c r="H82" s="6"/>
      <c r="I82" s="6"/>
      <c r="J82" s="6"/>
      <c r="K82" s="6"/>
      <c r="L82" s="6"/>
      <c r="M82" s="6"/>
    </row>
    <row r="83" spans="1:13">
      <c r="A83" s="16">
        <f t="shared" si="1"/>
        <v>82</v>
      </c>
      <c r="B83" s="6" t="s">
        <v>202</v>
      </c>
      <c r="C83" s="6" t="s">
        <v>400</v>
      </c>
      <c r="D83" s="6" t="s">
        <v>401</v>
      </c>
      <c r="E83" s="6">
        <v>5</v>
      </c>
      <c r="F83" s="6"/>
      <c r="G83" s="6"/>
      <c r="H83" s="6"/>
      <c r="I83" s="6"/>
      <c r="J83" s="6"/>
      <c r="K83" s="6"/>
      <c r="L83" s="6"/>
      <c r="M83" s="6"/>
    </row>
    <row r="84" spans="1:13">
      <c r="A84" s="16">
        <f t="shared" si="1"/>
        <v>83</v>
      </c>
      <c r="B84" s="6" t="s">
        <v>204</v>
      </c>
      <c r="C84" s="6" t="s">
        <v>400</v>
      </c>
      <c r="D84" s="6" t="s">
        <v>401</v>
      </c>
      <c r="E84" s="6">
        <v>5</v>
      </c>
      <c r="F84" s="6"/>
      <c r="G84" s="6"/>
      <c r="H84" s="6"/>
      <c r="I84" s="6"/>
      <c r="J84" s="6"/>
      <c r="K84" s="6"/>
      <c r="L84" s="6"/>
      <c r="M84" s="6"/>
    </row>
    <row r="85" spans="1:13">
      <c r="A85" s="16">
        <f t="shared" si="1"/>
        <v>84</v>
      </c>
      <c r="B85" s="6" t="s">
        <v>207</v>
      </c>
      <c r="C85" s="6"/>
      <c r="D85" s="6"/>
      <c r="E85" s="6"/>
      <c r="F85" s="6"/>
      <c r="G85" s="6"/>
      <c r="H85" s="6"/>
      <c r="I85" s="6"/>
      <c r="J85" s="6"/>
      <c r="K85" s="6"/>
      <c r="L85" s="6"/>
      <c r="M85" s="6"/>
    </row>
    <row r="86" spans="1:13">
      <c r="A86" s="16">
        <f t="shared" si="1"/>
        <v>85</v>
      </c>
      <c r="B86" s="6" t="s">
        <v>209</v>
      </c>
      <c r="C86" s="6"/>
      <c r="D86" s="6"/>
      <c r="E86" s="6"/>
      <c r="F86" s="6"/>
      <c r="G86" s="6"/>
      <c r="H86" s="6"/>
      <c r="I86" s="6"/>
      <c r="J86" s="6"/>
      <c r="K86" s="6"/>
      <c r="L86" s="6"/>
      <c r="M86" s="6"/>
    </row>
    <row r="87" spans="1:13">
      <c r="A87" s="16">
        <f t="shared" si="1"/>
        <v>86</v>
      </c>
      <c r="B87" s="6" t="s">
        <v>211</v>
      </c>
      <c r="C87" s="6" t="s">
        <v>410</v>
      </c>
      <c r="D87" s="6"/>
      <c r="E87" s="6">
        <v>3</v>
      </c>
      <c r="F87" s="6"/>
      <c r="G87" s="6"/>
      <c r="H87" s="6"/>
      <c r="I87" s="6"/>
      <c r="J87" s="6"/>
      <c r="K87" s="6"/>
      <c r="L87" s="6"/>
      <c r="M87" s="6"/>
    </row>
    <row r="88" spans="1:13">
      <c r="A88" s="16">
        <f t="shared" si="1"/>
        <v>87</v>
      </c>
      <c r="B88" s="6" t="s">
        <v>212</v>
      </c>
      <c r="C88" s="6" t="s">
        <v>410</v>
      </c>
      <c r="D88" s="6"/>
      <c r="E88" s="6">
        <v>3</v>
      </c>
      <c r="F88" s="6"/>
      <c r="G88" s="6"/>
      <c r="H88" s="6"/>
      <c r="I88" s="6"/>
      <c r="J88" s="6"/>
      <c r="K88" s="6"/>
      <c r="L88" s="6"/>
      <c r="M88" s="6"/>
    </row>
    <row r="89" spans="1:13">
      <c r="A89" s="16">
        <f t="shared" si="1"/>
        <v>88</v>
      </c>
      <c r="B89" s="6" t="s">
        <v>214</v>
      </c>
      <c r="C89" s="6"/>
      <c r="D89" s="6"/>
      <c r="E89" s="6"/>
      <c r="F89" s="6"/>
      <c r="G89" s="6"/>
      <c r="H89" s="6"/>
      <c r="I89" s="6"/>
      <c r="J89" s="6"/>
      <c r="K89" s="6"/>
      <c r="L89" s="6"/>
      <c r="M89" s="6"/>
    </row>
    <row r="90" spans="1:13">
      <c r="A90" s="16">
        <f t="shared" si="1"/>
        <v>89</v>
      </c>
      <c r="B90" s="6" t="s">
        <v>215</v>
      </c>
      <c r="C90" s="6"/>
      <c r="D90" s="6"/>
      <c r="E90" s="6"/>
      <c r="F90" s="6"/>
      <c r="G90" s="6"/>
      <c r="H90" s="6"/>
      <c r="I90" s="6"/>
      <c r="J90" s="6"/>
      <c r="K90" s="6"/>
      <c r="L90" s="6"/>
      <c r="M90" s="6"/>
    </row>
    <row r="91" spans="1:13">
      <c r="A91" s="16">
        <f t="shared" si="1"/>
        <v>90</v>
      </c>
      <c r="B91" s="6" t="s">
        <v>217</v>
      </c>
      <c r="C91" s="6"/>
      <c r="D91" s="6"/>
      <c r="E91" s="6"/>
      <c r="F91" s="6"/>
      <c r="G91" s="6"/>
      <c r="H91" s="6"/>
      <c r="I91" s="6"/>
      <c r="J91" s="6"/>
      <c r="K91" s="6"/>
      <c r="L91" s="6"/>
      <c r="M91" s="6"/>
    </row>
    <row r="92" spans="1:13">
      <c r="A92" s="16">
        <f t="shared" si="1"/>
        <v>91</v>
      </c>
      <c r="B92" s="6" t="s">
        <v>218</v>
      </c>
      <c r="C92" s="6"/>
      <c r="D92" s="6"/>
      <c r="E92" s="6"/>
      <c r="F92" s="6"/>
      <c r="G92" s="6"/>
      <c r="H92" s="6"/>
      <c r="I92" s="6"/>
      <c r="J92" s="6"/>
      <c r="K92" s="6"/>
      <c r="L92" s="6"/>
      <c r="M92" s="6"/>
    </row>
    <row r="93" spans="1:13">
      <c r="A93" s="16">
        <f t="shared" si="1"/>
        <v>92</v>
      </c>
      <c r="B93" s="6" t="s">
        <v>220</v>
      </c>
      <c r="C93" s="6" t="s">
        <v>403</v>
      </c>
      <c r="D93" s="6"/>
      <c r="E93" s="6">
        <v>5</v>
      </c>
      <c r="F93" s="6"/>
      <c r="G93" s="6"/>
      <c r="H93" s="6"/>
      <c r="I93" s="6"/>
      <c r="J93" s="6"/>
      <c r="K93" s="6"/>
      <c r="L93" s="6"/>
      <c r="M93" s="6"/>
    </row>
    <row r="94" spans="1:13">
      <c r="A94" s="16">
        <f t="shared" si="1"/>
        <v>93</v>
      </c>
      <c r="B94" s="6" t="s">
        <v>35</v>
      </c>
      <c r="C94" s="6"/>
      <c r="D94" s="6"/>
      <c r="E94" s="6"/>
      <c r="F94" s="6"/>
      <c r="G94" s="6"/>
      <c r="H94" s="6"/>
      <c r="I94" s="6"/>
      <c r="J94" s="6"/>
      <c r="K94" s="6"/>
      <c r="L94" s="6"/>
      <c r="M94" s="6"/>
    </row>
    <row r="95" spans="1:13">
      <c r="A95" s="16">
        <f t="shared" si="1"/>
        <v>94</v>
      </c>
      <c r="B95" s="6" t="s">
        <v>223</v>
      </c>
      <c r="C95" s="6"/>
      <c r="D95" s="6"/>
      <c r="E95" s="6"/>
      <c r="F95" s="6"/>
      <c r="G95" s="6"/>
      <c r="H95" s="6"/>
      <c r="I95" s="6"/>
      <c r="J95" s="6"/>
      <c r="K95" s="6"/>
      <c r="L95" s="6"/>
      <c r="M95" s="6"/>
    </row>
    <row r="96" spans="1:13">
      <c r="A96" s="16">
        <f t="shared" si="1"/>
        <v>95</v>
      </c>
      <c r="B96" s="6" t="s">
        <v>224</v>
      </c>
      <c r="C96" s="6"/>
      <c r="D96" s="6"/>
      <c r="E96" s="6"/>
      <c r="F96" s="6"/>
      <c r="G96" s="6"/>
      <c r="H96" s="6"/>
      <c r="I96" s="6"/>
      <c r="J96" s="6"/>
      <c r="K96" s="6"/>
      <c r="L96" s="6"/>
      <c r="M96" s="6"/>
    </row>
    <row r="97" spans="1:13">
      <c r="A97" s="16">
        <f t="shared" si="1"/>
        <v>96</v>
      </c>
      <c r="B97" s="6" t="s">
        <v>225</v>
      </c>
      <c r="C97" s="6"/>
      <c r="D97" s="6"/>
      <c r="E97" s="6"/>
      <c r="F97" s="6"/>
      <c r="G97" s="6"/>
      <c r="H97" s="6"/>
      <c r="I97" s="6"/>
      <c r="J97" s="6"/>
      <c r="K97" s="6"/>
      <c r="L97" s="6"/>
      <c r="M97" s="6"/>
    </row>
    <row r="98" spans="1:13">
      <c r="A98" s="16">
        <f t="shared" si="1"/>
        <v>97</v>
      </c>
      <c r="B98" s="6" t="s">
        <v>226</v>
      </c>
      <c r="C98" s="6"/>
      <c r="D98" s="6"/>
      <c r="E98" s="6"/>
      <c r="F98" s="6"/>
      <c r="G98" s="6"/>
      <c r="H98" s="6"/>
      <c r="I98" s="6"/>
      <c r="J98" s="6"/>
      <c r="K98" s="6"/>
      <c r="L98" s="6"/>
      <c r="M98" s="6"/>
    </row>
    <row r="99" spans="1:13">
      <c r="A99" s="16">
        <f t="shared" si="1"/>
        <v>98</v>
      </c>
      <c r="B99" s="6" t="s">
        <v>227</v>
      </c>
      <c r="C99" s="6"/>
      <c r="D99" s="6"/>
      <c r="E99" s="6"/>
      <c r="F99" s="6"/>
      <c r="G99" s="6"/>
      <c r="H99" s="6"/>
      <c r="I99" s="6"/>
      <c r="J99" s="6"/>
      <c r="K99" s="6"/>
      <c r="L99" s="6"/>
      <c r="M99" s="6"/>
    </row>
    <row r="100" spans="1:13">
      <c r="A100" s="16">
        <f t="shared" si="1"/>
        <v>99</v>
      </c>
      <c r="B100" s="6" t="s">
        <v>229</v>
      </c>
      <c r="C100" s="6" t="s">
        <v>409</v>
      </c>
      <c r="D100" s="6"/>
      <c r="E100" s="6">
        <v>3</v>
      </c>
      <c r="F100" s="6"/>
      <c r="G100" s="6"/>
      <c r="H100" s="6"/>
      <c r="I100" s="6"/>
      <c r="J100" s="6"/>
      <c r="K100" s="6"/>
      <c r="L100" s="6"/>
      <c r="M100" s="6"/>
    </row>
    <row r="101" spans="1:13">
      <c r="A101" s="16">
        <f t="shared" si="1"/>
        <v>100</v>
      </c>
      <c r="B101" s="6" t="s">
        <v>231</v>
      </c>
      <c r="C101" s="6"/>
      <c r="D101" s="6"/>
      <c r="E101" s="6"/>
      <c r="F101" s="6"/>
      <c r="G101" s="6"/>
      <c r="H101" s="6"/>
      <c r="I101" s="6"/>
      <c r="J101" s="6"/>
      <c r="K101" s="6"/>
      <c r="L101" s="6"/>
      <c r="M101" s="6"/>
    </row>
    <row r="102" spans="1:13">
      <c r="A102" s="16">
        <f t="shared" si="1"/>
        <v>101</v>
      </c>
      <c r="B102" s="6" t="s">
        <v>232</v>
      </c>
      <c r="C102" s="6"/>
      <c r="D102" s="6"/>
      <c r="E102" s="6"/>
      <c r="F102" s="6"/>
      <c r="G102" s="6"/>
      <c r="H102" s="6"/>
      <c r="I102" s="6"/>
      <c r="J102" s="6"/>
      <c r="K102" s="6"/>
      <c r="L102" s="6"/>
      <c r="M102" s="6"/>
    </row>
    <row r="103" spans="1:13">
      <c r="A103" s="16">
        <f t="shared" si="1"/>
        <v>102</v>
      </c>
      <c r="B103" s="6" t="s">
        <v>233</v>
      </c>
      <c r="C103" s="6"/>
      <c r="D103" s="6"/>
      <c r="E103" s="6"/>
      <c r="F103" s="6"/>
      <c r="G103" s="6"/>
      <c r="H103" s="6"/>
      <c r="I103" s="6"/>
      <c r="J103" s="6"/>
      <c r="K103" s="6"/>
      <c r="L103" s="6"/>
      <c r="M103" s="6"/>
    </row>
    <row r="104" spans="1:13">
      <c r="A104" s="16">
        <f t="shared" si="1"/>
        <v>103</v>
      </c>
      <c r="B104" s="6" t="s">
        <v>234</v>
      </c>
      <c r="C104" s="6"/>
      <c r="D104" s="6"/>
      <c r="E104" s="6"/>
      <c r="F104" s="6"/>
      <c r="G104" s="6"/>
      <c r="H104" s="6"/>
      <c r="I104" s="6"/>
      <c r="J104" s="6"/>
      <c r="K104" s="6"/>
      <c r="L104" s="6"/>
      <c r="M104" s="6"/>
    </row>
    <row r="105" spans="1:13">
      <c r="A105" s="16">
        <f t="shared" si="1"/>
        <v>104</v>
      </c>
      <c r="B105" s="6" t="s">
        <v>235</v>
      </c>
      <c r="C105" s="6"/>
      <c r="D105" s="6"/>
      <c r="E105" s="6"/>
      <c r="F105" s="6"/>
      <c r="G105" s="6"/>
      <c r="H105" s="6"/>
      <c r="I105" s="6"/>
      <c r="J105" s="6"/>
      <c r="K105" s="6"/>
      <c r="L105" s="6"/>
      <c r="M105" s="6"/>
    </row>
    <row r="106" spans="1:13">
      <c r="A106" s="16">
        <f t="shared" si="1"/>
        <v>105</v>
      </c>
      <c r="B106" s="6" t="s">
        <v>238</v>
      </c>
      <c r="C106" s="6" t="s">
        <v>406</v>
      </c>
      <c r="D106" s="6"/>
      <c r="E106" s="6">
        <v>10</v>
      </c>
      <c r="F106" s="6"/>
      <c r="G106" s="6"/>
      <c r="H106" s="6"/>
      <c r="I106" s="6"/>
      <c r="J106" s="6"/>
      <c r="K106" s="6"/>
      <c r="L106" s="6"/>
      <c r="M106" s="6"/>
    </row>
    <row r="107" spans="1:13">
      <c r="A107" s="16">
        <f t="shared" si="1"/>
        <v>106</v>
      </c>
      <c r="B107" s="6" t="s">
        <v>239</v>
      </c>
      <c r="C107" s="6" t="s">
        <v>406</v>
      </c>
      <c r="D107" s="6"/>
      <c r="E107" s="6">
        <v>10</v>
      </c>
      <c r="F107" s="6"/>
      <c r="G107" s="6"/>
      <c r="H107" s="6"/>
      <c r="I107" s="6"/>
      <c r="J107" s="6"/>
      <c r="K107" s="6"/>
      <c r="L107" s="6"/>
      <c r="M107" s="6"/>
    </row>
    <row r="108" spans="1:13">
      <c r="A108" s="16">
        <f t="shared" si="1"/>
        <v>107</v>
      </c>
      <c r="B108" s="6" t="s">
        <v>240</v>
      </c>
      <c r="C108" s="6" t="s">
        <v>405</v>
      </c>
      <c r="D108" s="6" t="s">
        <v>401</v>
      </c>
      <c r="E108" s="6">
        <v>10</v>
      </c>
      <c r="F108" s="6"/>
      <c r="G108" s="6"/>
      <c r="H108" s="6"/>
      <c r="I108" s="6"/>
      <c r="J108" s="6"/>
      <c r="K108" s="6"/>
      <c r="L108" s="6"/>
      <c r="M108" s="6"/>
    </row>
    <row r="109" spans="1:13">
      <c r="A109" s="16">
        <f t="shared" si="1"/>
        <v>108</v>
      </c>
      <c r="B109" s="6" t="s">
        <v>241</v>
      </c>
      <c r="C109" s="6" t="s">
        <v>405</v>
      </c>
      <c r="D109" s="6" t="s">
        <v>401</v>
      </c>
      <c r="E109" s="6">
        <v>10</v>
      </c>
      <c r="F109" s="6"/>
      <c r="G109" s="6"/>
      <c r="H109" s="6"/>
      <c r="I109" s="6"/>
      <c r="J109" s="6"/>
      <c r="K109" s="6"/>
      <c r="L109" s="6"/>
      <c r="M109" s="6"/>
    </row>
    <row r="110" spans="1:13">
      <c r="A110" s="16">
        <f t="shared" si="1"/>
        <v>109</v>
      </c>
      <c r="B110" s="6" t="s">
        <v>243</v>
      </c>
      <c r="C110" s="6"/>
      <c r="D110" s="6"/>
      <c r="E110" s="6"/>
      <c r="F110" s="6"/>
      <c r="G110" s="6"/>
      <c r="H110" s="6"/>
      <c r="I110" s="6"/>
      <c r="J110" s="6"/>
      <c r="K110" s="6"/>
      <c r="L110" s="6"/>
      <c r="M110" s="6"/>
    </row>
    <row r="111" spans="1:13">
      <c r="A111" s="16">
        <f t="shared" si="1"/>
        <v>110</v>
      </c>
      <c r="B111" s="6" t="s">
        <v>244</v>
      </c>
      <c r="C111" s="6" t="s">
        <v>407</v>
      </c>
      <c r="D111" s="6"/>
      <c r="E111" s="6">
        <v>10</v>
      </c>
      <c r="F111" s="6"/>
      <c r="G111" s="6"/>
      <c r="H111" s="6"/>
      <c r="I111" s="6"/>
      <c r="J111" s="6"/>
      <c r="K111" s="6"/>
      <c r="L111" s="6"/>
      <c r="M111" s="6"/>
    </row>
    <row r="112" spans="1:13">
      <c r="A112" s="16">
        <f t="shared" si="1"/>
        <v>111</v>
      </c>
      <c r="B112" s="6" t="s">
        <v>245</v>
      </c>
      <c r="C112" s="6"/>
      <c r="D112" s="6"/>
      <c r="E112" s="6"/>
      <c r="F112" s="6"/>
      <c r="G112" s="6"/>
      <c r="H112" s="6"/>
      <c r="I112" s="6"/>
      <c r="J112" s="6"/>
      <c r="K112" s="6"/>
      <c r="L112" s="6"/>
      <c r="M112" s="6"/>
    </row>
    <row r="113" spans="1:13">
      <c r="A113" s="16">
        <f t="shared" si="1"/>
        <v>112</v>
      </c>
      <c r="B113" s="6" t="s">
        <v>246</v>
      </c>
      <c r="C113" s="6"/>
      <c r="D113" s="6"/>
      <c r="E113" s="6"/>
      <c r="F113" s="6"/>
      <c r="G113" s="6"/>
      <c r="H113" s="6"/>
      <c r="I113" s="6"/>
      <c r="J113" s="6"/>
      <c r="K113" s="6"/>
      <c r="L113" s="6"/>
      <c r="M113" s="6"/>
    </row>
    <row r="114" spans="1:13">
      <c r="A114" s="16">
        <f t="shared" si="1"/>
        <v>113</v>
      </c>
      <c r="B114" s="6" t="s">
        <v>247</v>
      </c>
      <c r="C114" s="6"/>
      <c r="D114" s="6"/>
      <c r="E114" s="6"/>
      <c r="F114" s="6"/>
      <c r="G114" s="6"/>
      <c r="H114" s="6"/>
      <c r="I114" s="6"/>
      <c r="J114" s="6"/>
      <c r="K114" s="6"/>
      <c r="L114" s="6"/>
      <c r="M114" s="6"/>
    </row>
    <row r="115" spans="1:13">
      <c r="A115" s="16">
        <f t="shared" si="1"/>
        <v>114</v>
      </c>
      <c r="B115" s="6" t="s">
        <v>248</v>
      </c>
      <c r="C115" s="6"/>
      <c r="D115" s="6"/>
      <c r="E115" s="6"/>
      <c r="F115" s="6"/>
      <c r="G115" s="6"/>
      <c r="H115" s="6"/>
      <c r="I115" s="6"/>
      <c r="J115" s="6"/>
      <c r="K115" s="6"/>
      <c r="L115" s="6"/>
      <c r="M115" s="6"/>
    </row>
    <row r="116" spans="1:13">
      <c r="A116" s="16">
        <f t="shared" si="1"/>
        <v>115</v>
      </c>
      <c r="B116" s="6" t="s">
        <v>250</v>
      </c>
      <c r="C116" s="6"/>
      <c r="D116" s="6"/>
      <c r="E116" s="6"/>
      <c r="F116" s="6"/>
      <c r="G116" s="6"/>
      <c r="H116" s="6"/>
      <c r="I116" s="6"/>
      <c r="J116" s="6"/>
      <c r="K116" s="6"/>
      <c r="L116" s="6"/>
      <c r="M116" s="6"/>
    </row>
    <row r="117" spans="1:13">
      <c r="A117" s="16">
        <f t="shared" si="1"/>
        <v>116</v>
      </c>
      <c r="B117" s="6" t="s">
        <v>251</v>
      </c>
      <c r="C117" s="6"/>
      <c r="D117" s="6"/>
      <c r="E117" s="6"/>
      <c r="F117" s="6"/>
      <c r="G117" s="6"/>
      <c r="H117" s="6"/>
      <c r="I117" s="6"/>
      <c r="J117" s="6"/>
      <c r="K117" s="6"/>
      <c r="L117" s="6"/>
      <c r="M117" s="6"/>
    </row>
    <row r="118" spans="1:13">
      <c r="A118" s="16">
        <f t="shared" si="1"/>
        <v>117</v>
      </c>
      <c r="B118" s="6" t="s">
        <v>252</v>
      </c>
      <c r="C118" s="6"/>
      <c r="D118" s="6"/>
      <c r="E118" s="6"/>
      <c r="F118" s="6"/>
      <c r="G118" s="6"/>
      <c r="H118" s="6"/>
      <c r="I118" s="6"/>
      <c r="J118" s="6"/>
      <c r="K118" s="6"/>
      <c r="L118" s="6"/>
      <c r="M118" s="6"/>
    </row>
    <row r="119" spans="1:13">
      <c r="A119" s="16">
        <f t="shared" si="1"/>
        <v>118</v>
      </c>
      <c r="B119" s="6" t="s">
        <v>253</v>
      </c>
      <c r="C119" s="6"/>
      <c r="D119" s="6"/>
      <c r="E119" s="6"/>
      <c r="F119" s="6"/>
      <c r="G119" s="6"/>
      <c r="H119" s="6"/>
      <c r="I119" s="6"/>
      <c r="J119" s="6"/>
      <c r="K119" s="6"/>
      <c r="L119" s="6"/>
      <c r="M119" s="6"/>
    </row>
    <row r="120" spans="1:13">
      <c r="A120" s="16">
        <f t="shared" si="1"/>
        <v>119</v>
      </c>
      <c r="B120" s="6" t="s">
        <v>254</v>
      </c>
      <c r="C120" s="6"/>
      <c r="D120" s="6"/>
      <c r="E120" s="6"/>
      <c r="F120" s="6"/>
      <c r="G120" s="6"/>
      <c r="H120" s="6"/>
      <c r="I120" s="6"/>
      <c r="J120" s="6"/>
      <c r="K120" s="6"/>
      <c r="L120" s="6"/>
      <c r="M120" s="6"/>
    </row>
    <row r="121" spans="1:13">
      <c r="A121" s="16">
        <f t="shared" si="1"/>
        <v>120</v>
      </c>
      <c r="B121" s="6" t="s">
        <v>255</v>
      </c>
      <c r="C121" s="6"/>
      <c r="D121" s="6"/>
      <c r="E121" s="6"/>
      <c r="F121" s="6"/>
      <c r="G121" s="6"/>
      <c r="H121" s="6"/>
      <c r="I121" s="6"/>
      <c r="J121" s="6"/>
      <c r="K121" s="6"/>
      <c r="L121" s="6"/>
      <c r="M121" s="6"/>
    </row>
    <row r="122" spans="1:13">
      <c r="A122" s="16">
        <f t="shared" si="1"/>
        <v>121</v>
      </c>
      <c r="B122" s="6" t="s">
        <v>256</v>
      </c>
      <c r="C122" s="6"/>
      <c r="D122" s="6"/>
      <c r="E122" s="6"/>
      <c r="F122" s="6"/>
      <c r="G122" s="6"/>
      <c r="H122" s="6"/>
      <c r="I122" s="6"/>
      <c r="J122" s="6"/>
      <c r="K122" s="6"/>
      <c r="L122" s="6"/>
      <c r="M122" s="6"/>
    </row>
    <row r="123" spans="1:13">
      <c r="A123" s="16">
        <f t="shared" si="1"/>
        <v>122</v>
      </c>
      <c r="B123" s="6" t="s">
        <v>257</v>
      </c>
      <c r="C123" s="6"/>
      <c r="D123" s="6"/>
      <c r="E123" s="6"/>
      <c r="F123" s="6"/>
      <c r="G123" s="6"/>
      <c r="H123" s="6"/>
      <c r="I123" s="6"/>
      <c r="J123" s="6"/>
      <c r="K123" s="6"/>
      <c r="L123" s="6"/>
      <c r="M123" s="6"/>
    </row>
    <row r="124" spans="1:13">
      <c r="A124" s="16">
        <f t="shared" si="1"/>
        <v>123</v>
      </c>
      <c r="B124" s="6" t="s">
        <v>258</v>
      </c>
      <c r="C124" s="6"/>
      <c r="D124" s="6"/>
      <c r="E124" s="6"/>
      <c r="F124" s="6"/>
      <c r="G124" s="6"/>
      <c r="H124" s="6"/>
      <c r="I124" s="6"/>
      <c r="J124" s="6"/>
      <c r="K124" s="6"/>
      <c r="L124" s="6"/>
      <c r="M124" s="6"/>
    </row>
    <row r="125" spans="1:13">
      <c r="A125" s="16">
        <f t="shared" si="1"/>
        <v>124</v>
      </c>
      <c r="B125" s="6" t="s">
        <v>259</v>
      </c>
      <c r="C125" s="6"/>
      <c r="D125" s="6"/>
      <c r="E125" s="6"/>
      <c r="F125" s="6"/>
      <c r="G125" s="6"/>
      <c r="H125" s="6"/>
      <c r="I125" s="6"/>
      <c r="J125" s="6"/>
      <c r="K125" s="6"/>
      <c r="L125" s="6"/>
      <c r="M125" s="6"/>
    </row>
    <row r="126" spans="1:13">
      <c r="A126" s="16">
        <f t="shared" si="1"/>
        <v>125</v>
      </c>
      <c r="B126" s="6" t="s">
        <v>260</v>
      </c>
      <c r="C126" s="6"/>
      <c r="D126" s="6"/>
      <c r="E126" s="6"/>
      <c r="F126" s="6"/>
      <c r="G126" s="6"/>
      <c r="H126" s="6"/>
      <c r="I126" s="6"/>
      <c r="J126" s="6"/>
      <c r="K126" s="6"/>
      <c r="L126" s="6"/>
      <c r="M126" s="6"/>
    </row>
    <row r="127" spans="1:13">
      <c r="A127" s="16">
        <f t="shared" si="1"/>
        <v>126</v>
      </c>
      <c r="B127" s="6" t="s">
        <v>261</v>
      </c>
      <c r="C127" s="6"/>
      <c r="D127" s="6"/>
      <c r="E127" s="6"/>
      <c r="F127" s="6"/>
      <c r="G127" s="6"/>
      <c r="H127" s="6"/>
      <c r="I127" s="6"/>
      <c r="J127" s="6"/>
      <c r="K127" s="6"/>
      <c r="L127" s="6"/>
      <c r="M127" s="6"/>
    </row>
    <row r="128" spans="1:13">
      <c r="A128" s="16">
        <f t="shared" si="1"/>
        <v>127</v>
      </c>
      <c r="B128" s="6" t="s">
        <v>262</v>
      </c>
      <c r="C128" s="6"/>
      <c r="D128" s="6"/>
      <c r="E128" s="6"/>
      <c r="F128" s="6"/>
      <c r="G128" s="6"/>
      <c r="H128" s="6"/>
      <c r="I128" s="6"/>
      <c r="J128" s="6"/>
      <c r="K128" s="6"/>
      <c r="L128" s="6"/>
      <c r="M128" s="6"/>
    </row>
    <row r="129" spans="1:13">
      <c r="A129" s="16">
        <f t="shared" si="1"/>
        <v>128</v>
      </c>
      <c r="B129" s="6" t="s">
        <v>263</v>
      </c>
      <c r="C129" s="6"/>
      <c r="D129" s="6"/>
      <c r="E129" s="6"/>
      <c r="F129" s="6"/>
      <c r="G129" s="6"/>
      <c r="H129" s="6"/>
      <c r="I129" s="6"/>
      <c r="J129" s="6"/>
      <c r="K129" s="6"/>
      <c r="L129" s="6"/>
      <c r="M129" s="6"/>
    </row>
    <row r="130" spans="1:13">
      <c r="A130" s="16">
        <f t="shared" ref="A130:A178" si="2">ROW()-1</f>
        <v>129</v>
      </c>
      <c r="B130" s="6" t="s">
        <v>264</v>
      </c>
      <c r="C130" s="6" t="s">
        <v>400</v>
      </c>
      <c r="D130" s="6" t="s">
        <v>401</v>
      </c>
      <c r="E130" s="6">
        <v>30</v>
      </c>
      <c r="F130" s="6"/>
      <c r="G130" s="6"/>
      <c r="H130" s="6"/>
      <c r="I130" s="6"/>
      <c r="J130" s="6"/>
      <c r="K130" s="6"/>
      <c r="L130" s="6"/>
      <c r="M130" s="6"/>
    </row>
    <row r="131" spans="1:13">
      <c r="A131" s="16">
        <f t="shared" si="2"/>
        <v>130</v>
      </c>
      <c r="B131" s="6" t="s">
        <v>265</v>
      </c>
      <c r="C131" s="6" t="s">
        <v>411</v>
      </c>
      <c r="D131" s="6"/>
      <c r="E131" s="6">
        <v>10</v>
      </c>
      <c r="F131" s="6"/>
      <c r="G131" s="6"/>
      <c r="H131" s="6"/>
      <c r="I131" s="6"/>
      <c r="J131" s="6"/>
      <c r="K131" s="6"/>
      <c r="L131" s="6"/>
      <c r="M131" s="6"/>
    </row>
    <row r="132" spans="1:13">
      <c r="A132" s="16">
        <f t="shared" si="2"/>
        <v>131</v>
      </c>
      <c r="B132" s="6" t="s">
        <v>266</v>
      </c>
      <c r="C132" s="6" t="s">
        <v>411</v>
      </c>
      <c r="D132" s="6"/>
      <c r="E132" s="6">
        <v>10</v>
      </c>
      <c r="F132" s="6"/>
      <c r="G132" s="6"/>
      <c r="H132" s="6"/>
      <c r="I132" s="6"/>
      <c r="J132" s="6"/>
      <c r="K132" s="6"/>
      <c r="L132" s="6"/>
      <c r="M132" s="6"/>
    </row>
    <row r="133" spans="1:13">
      <c r="A133" s="16">
        <f t="shared" si="2"/>
        <v>132</v>
      </c>
      <c r="B133" s="6" t="s">
        <v>267</v>
      </c>
      <c r="C133" s="6"/>
      <c r="D133" s="6"/>
      <c r="E133" s="6"/>
      <c r="F133" s="6"/>
      <c r="G133" s="6"/>
      <c r="H133" s="6"/>
      <c r="I133" s="6"/>
      <c r="J133" s="6"/>
      <c r="K133" s="6"/>
      <c r="L133" s="6"/>
      <c r="M133" s="6"/>
    </row>
    <row r="134" spans="1:13">
      <c r="A134" s="16">
        <f t="shared" si="2"/>
        <v>133</v>
      </c>
      <c r="B134" s="6" t="s">
        <v>268</v>
      </c>
      <c r="C134" s="6"/>
      <c r="D134" s="6"/>
      <c r="E134" s="6"/>
      <c r="F134" s="6"/>
      <c r="G134" s="6"/>
      <c r="H134" s="6"/>
      <c r="I134" s="6"/>
      <c r="J134" s="6"/>
      <c r="K134" s="6"/>
      <c r="L134" s="6"/>
      <c r="M134" s="6"/>
    </row>
    <row r="135" spans="1:13">
      <c r="A135" s="16">
        <f t="shared" si="2"/>
        <v>134</v>
      </c>
      <c r="B135" s="6" t="s">
        <v>269</v>
      </c>
      <c r="C135" s="6"/>
      <c r="D135" s="6"/>
      <c r="E135" s="6"/>
      <c r="F135" s="6"/>
      <c r="G135" s="6"/>
      <c r="H135" s="6"/>
      <c r="I135" s="6"/>
      <c r="J135" s="6"/>
      <c r="K135" s="6"/>
      <c r="L135" s="6"/>
      <c r="M135" s="6"/>
    </row>
    <row r="136" spans="1:13">
      <c r="A136" s="16">
        <f t="shared" si="2"/>
        <v>135</v>
      </c>
      <c r="B136" s="6" t="s">
        <v>270</v>
      </c>
      <c r="C136" s="6"/>
      <c r="D136" s="6"/>
      <c r="E136" s="6"/>
      <c r="F136" s="6"/>
      <c r="G136" s="6"/>
      <c r="H136" s="6"/>
      <c r="I136" s="6"/>
      <c r="J136" s="6"/>
      <c r="K136" s="6"/>
      <c r="L136" s="6"/>
      <c r="M136" s="6"/>
    </row>
    <row r="137" spans="1:13">
      <c r="A137" s="16">
        <f t="shared" si="2"/>
        <v>136</v>
      </c>
      <c r="B137" s="6" t="s">
        <v>271</v>
      </c>
      <c r="C137" s="6"/>
      <c r="D137" s="6"/>
      <c r="E137" s="6"/>
      <c r="F137" s="6"/>
      <c r="G137" s="6"/>
      <c r="H137" s="6"/>
      <c r="I137" s="6"/>
      <c r="J137" s="6"/>
      <c r="K137" s="6"/>
      <c r="L137" s="6"/>
      <c r="M137" s="6"/>
    </row>
    <row r="138" spans="1:13">
      <c r="A138" s="16">
        <f t="shared" si="2"/>
        <v>137</v>
      </c>
      <c r="B138" s="6" t="s">
        <v>272</v>
      </c>
      <c r="C138" s="6"/>
      <c r="D138" s="6"/>
      <c r="E138" s="6"/>
      <c r="F138" s="6"/>
      <c r="G138" s="6"/>
      <c r="H138" s="6"/>
      <c r="I138" s="6"/>
      <c r="J138" s="6"/>
      <c r="K138" s="6"/>
      <c r="L138" s="6"/>
      <c r="M138" s="6"/>
    </row>
    <row r="139" spans="1:13">
      <c r="A139" s="16">
        <f t="shared" si="2"/>
        <v>138</v>
      </c>
      <c r="B139" s="6" t="s">
        <v>273</v>
      </c>
      <c r="C139" s="6"/>
      <c r="D139" s="6"/>
      <c r="E139" s="6"/>
      <c r="F139" s="6"/>
      <c r="G139" s="6"/>
      <c r="H139" s="6"/>
      <c r="I139" s="6"/>
      <c r="J139" s="6"/>
      <c r="K139" s="6"/>
      <c r="L139" s="6"/>
      <c r="M139" s="6"/>
    </row>
    <row r="140" spans="1:13">
      <c r="A140" s="16">
        <f t="shared" si="2"/>
        <v>139</v>
      </c>
      <c r="B140" s="6" t="s">
        <v>274</v>
      </c>
      <c r="C140" s="6"/>
      <c r="D140" s="6"/>
      <c r="E140" s="6"/>
      <c r="F140" s="6"/>
      <c r="G140" s="6"/>
      <c r="H140" s="6"/>
      <c r="I140" s="6"/>
      <c r="J140" s="6"/>
      <c r="K140" s="6"/>
      <c r="L140" s="6"/>
      <c r="M140" s="6"/>
    </row>
    <row r="141" spans="1:13">
      <c r="A141" s="16">
        <f t="shared" si="2"/>
        <v>140</v>
      </c>
      <c r="B141" s="6" t="s">
        <v>275</v>
      </c>
      <c r="C141" s="6"/>
      <c r="D141" s="6"/>
      <c r="E141" s="6"/>
      <c r="F141" s="6"/>
      <c r="G141" s="6"/>
      <c r="H141" s="6"/>
      <c r="I141" s="6"/>
      <c r="J141" s="6"/>
      <c r="K141" s="6"/>
      <c r="L141" s="6"/>
      <c r="M141" s="6"/>
    </row>
    <row r="142" spans="1:13">
      <c r="A142" s="16">
        <f t="shared" si="2"/>
        <v>141</v>
      </c>
      <c r="B142" s="6" t="s">
        <v>276</v>
      </c>
      <c r="C142" s="6"/>
      <c r="D142" s="6"/>
      <c r="E142" s="6"/>
      <c r="F142" s="6"/>
      <c r="G142" s="6"/>
      <c r="H142" s="6"/>
      <c r="I142" s="6"/>
      <c r="J142" s="6"/>
      <c r="K142" s="6"/>
      <c r="L142" s="6"/>
      <c r="M142" s="6"/>
    </row>
    <row r="143" spans="1:13">
      <c r="A143" s="16">
        <f t="shared" si="2"/>
        <v>142</v>
      </c>
      <c r="B143" s="6" t="s">
        <v>277</v>
      </c>
      <c r="C143" s="6"/>
      <c r="D143" s="6"/>
      <c r="E143" s="6"/>
      <c r="F143" s="6"/>
      <c r="G143" s="6"/>
      <c r="H143" s="6"/>
      <c r="I143" s="6"/>
      <c r="J143" s="6"/>
      <c r="K143" s="6"/>
      <c r="L143" s="6"/>
      <c r="M143" s="6"/>
    </row>
    <row r="144" spans="1:13">
      <c r="A144" s="16">
        <f t="shared" si="2"/>
        <v>143</v>
      </c>
      <c r="B144" s="6" t="s">
        <v>278</v>
      </c>
      <c r="C144" s="6"/>
      <c r="D144" s="6"/>
      <c r="E144" s="6"/>
      <c r="F144" s="6"/>
      <c r="G144" s="6"/>
      <c r="H144" s="6"/>
      <c r="I144" s="6"/>
      <c r="J144" s="6"/>
      <c r="K144" s="6"/>
      <c r="L144" s="6"/>
      <c r="M144" s="6"/>
    </row>
    <row r="145" spans="1:13">
      <c r="A145" s="16">
        <f t="shared" si="2"/>
        <v>144</v>
      </c>
      <c r="B145" s="6" t="s">
        <v>279</v>
      </c>
      <c r="C145" s="6"/>
      <c r="D145" s="6"/>
      <c r="E145" s="6"/>
      <c r="F145" s="6"/>
      <c r="G145" s="6"/>
      <c r="H145" s="6"/>
      <c r="I145" s="6"/>
      <c r="J145" s="6"/>
      <c r="K145" s="6"/>
      <c r="L145" s="6"/>
      <c r="M145" s="6"/>
    </row>
    <row r="146" spans="1:13">
      <c r="A146" s="16">
        <f t="shared" si="2"/>
        <v>145</v>
      </c>
      <c r="B146" s="6" t="s">
        <v>280</v>
      </c>
      <c r="C146" s="6"/>
      <c r="D146" s="6"/>
      <c r="E146" s="6"/>
      <c r="F146" s="6"/>
      <c r="G146" s="6"/>
      <c r="H146" s="6"/>
      <c r="I146" s="6"/>
      <c r="J146" s="6"/>
      <c r="K146" s="6"/>
      <c r="L146" s="6"/>
      <c r="M146" s="6"/>
    </row>
    <row r="147" spans="1:13">
      <c r="A147" s="16">
        <f t="shared" si="2"/>
        <v>146</v>
      </c>
      <c r="B147" s="6" t="s">
        <v>281</v>
      </c>
      <c r="C147" s="6"/>
      <c r="D147" s="6"/>
      <c r="E147" s="6"/>
      <c r="F147" s="6"/>
      <c r="G147" s="6"/>
      <c r="H147" s="6"/>
      <c r="I147" s="6"/>
      <c r="J147" s="6"/>
      <c r="K147" s="6"/>
      <c r="L147" s="6"/>
      <c r="M147" s="6"/>
    </row>
    <row r="148" spans="1:13">
      <c r="A148" s="16">
        <f t="shared" si="2"/>
        <v>147</v>
      </c>
      <c r="B148" s="6" t="s">
        <v>282</v>
      </c>
      <c r="C148" s="6"/>
      <c r="D148" s="6"/>
      <c r="E148" s="6"/>
      <c r="F148" s="6"/>
      <c r="G148" s="6"/>
      <c r="H148" s="6"/>
      <c r="I148" s="6"/>
      <c r="J148" s="6"/>
      <c r="K148" s="6"/>
      <c r="L148" s="6"/>
      <c r="M148" s="6"/>
    </row>
    <row r="149" spans="1:13">
      <c r="A149" s="16">
        <f t="shared" si="2"/>
        <v>148</v>
      </c>
      <c r="B149" s="6" t="s">
        <v>284</v>
      </c>
      <c r="C149" s="6"/>
      <c r="D149" s="6"/>
      <c r="E149" s="6"/>
      <c r="F149" s="6"/>
      <c r="G149" s="6"/>
      <c r="H149" s="6"/>
      <c r="I149" s="6"/>
      <c r="J149" s="6"/>
      <c r="K149" s="6"/>
      <c r="L149" s="6"/>
      <c r="M149" s="6"/>
    </row>
    <row r="150" spans="1:13">
      <c r="A150" s="16">
        <f t="shared" si="2"/>
        <v>149</v>
      </c>
      <c r="B150" s="6" t="s">
        <v>285</v>
      </c>
      <c r="C150" s="6"/>
      <c r="D150" s="6"/>
      <c r="E150" s="6"/>
      <c r="F150" s="6"/>
      <c r="G150" s="6"/>
      <c r="H150" s="6"/>
      <c r="I150" s="6"/>
      <c r="J150" s="6"/>
      <c r="K150" s="6"/>
      <c r="L150" s="6"/>
      <c r="M150" s="6"/>
    </row>
    <row r="151" spans="1:13">
      <c r="A151" s="16">
        <f t="shared" si="2"/>
        <v>150</v>
      </c>
      <c r="B151" s="6" t="s">
        <v>287</v>
      </c>
      <c r="C151" s="6"/>
      <c r="D151" s="6"/>
      <c r="E151" s="6"/>
      <c r="F151" s="6"/>
      <c r="G151" s="6"/>
      <c r="H151" s="6"/>
      <c r="I151" s="6"/>
      <c r="J151" s="6"/>
      <c r="K151" s="6"/>
      <c r="L151" s="6"/>
      <c r="M151" s="6"/>
    </row>
    <row r="152" spans="1:13">
      <c r="A152" s="16">
        <f t="shared" si="2"/>
        <v>151</v>
      </c>
      <c r="B152" s="6" t="s">
        <v>290</v>
      </c>
      <c r="C152" s="6"/>
      <c r="D152" s="6"/>
      <c r="E152" s="6"/>
      <c r="F152" s="6"/>
      <c r="G152" s="6"/>
      <c r="H152" s="6"/>
      <c r="I152" s="6"/>
      <c r="J152" s="6"/>
      <c r="K152" s="6"/>
      <c r="L152" s="6"/>
      <c r="M152" s="6"/>
    </row>
    <row r="153" spans="1:13">
      <c r="A153" s="16">
        <f t="shared" si="2"/>
        <v>152</v>
      </c>
      <c r="B153" s="6" t="s">
        <v>292</v>
      </c>
      <c r="C153" s="6"/>
      <c r="D153" s="6"/>
      <c r="E153" s="6"/>
      <c r="F153" s="6"/>
      <c r="G153" s="6"/>
      <c r="H153" s="6"/>
      <c r="I153" s="6"/>
      <c r="J153" s="6"/>
      <c r="K153" s="6"/>
      <c r="L153" s="6"/>
      <c r="M153" s="6"/>
    </row>
    <row r="154" spans="1:13">
      <c r="A154" s="16">
        <f t="shared" si="2"/>
        <v>153</v>
      </c>
      <c r="B154" s="6" t="s">
        <v>293</v>
      </c>
      <c r="C154" s="6"/>
      <c r="D154" s="6"/>
      <c r="E154" s="6"/>
      <c r="F154" s="6"/>
      <c r="G154" s="6"/>
      <c r="H154" s="6"/>
      <c r="I154" s="6"/>
      <c r="J154" s="6"/>
      <c r="K154" s="6"/>
      <c r="L154" s="6"/>
      <c r="M154" s="6"/>
    </row>
    <row r="155" spans="1:13">
      <c r="A155" s="16">
        <f t="shared" si="2"/>
        <v>154</v>
      </c>
      <c r="B155" s="6" t="s">
        <v>294</v>
      </c>
      <c r="C155" s="6" t="s">
        <v>403</v>
      </c>
      <c r="D155" s="6"/>
      <c r="E155" s="6">
        <v>5</v>
      </c>
      <c r="F155" s="6"/>
      <c r="G155" s="6"/>
      <c r="H155" s="6"/>
      <c r="I155" s="6"/>
      <c r="J155" s="6"/>
      <c r="K155" s="6"/>
      <c r="L155" s="6"/>
      <c r="M155" s="6"/>
    </row>
    <row r="156" spans="1:13">
      <c r="A156" s="16">
        <f t="shared" si="2"/>
        <v>155</v>
      </c>
      <c r="B156" s="6" t="s">
        <v>296</v>
      </c>
      <c r="C156" s="6"/>
      <c r="D156" s="6"/>
      <c r="E156" s="6"/>
      <c r="F156" s="6"/>
      <c r="G156" s="6"/>
      <c r="H156" s="6"/>
      <c r="I156" s="6"/>
      <c r="J156" s="6"/>
      <c r="K156" s="6"/>
      <c r="L156" s="6"/>
      <c r="M156" s="6"/>
    </row>
    <row r="157" spans="1:13">
      <c r="A157" s="16">
        <f t="shared" si="2"/>
        <v>156</v>
      </c>
      <c r="B157" s="6" t="s">
        <v>297</v>
      </c>
      <c r="C157" s="6"/>
      <c r="D157" s="6"/>
      <c r="E157" s="6"/>
      <c r="F157" s="6"/>
      <c r="G157" s="6"/>
      <c r="H157" s="6"/>
      <c r="I157" s="6"/>
      <c r="J157" s="6"/>
      <c r="K157" s="6"/>
      <c r="L157" s="6"/>
      <c r="M157" s="6"/>
    </row>
    <row r="158" spans="1:13">
      <c r="A158" s="16">
        <f t="shared" si="2"/>
        <v>157</v>
      </c>
      <c r="B158" s="6" t="s">
        <v>300</v>
      </c>
      <c r="C158" s="6"/>
      <c r="D158" s="6"/>
      <c r="E158" s="6"/>
      <c r="F158" s="6"/>
      <c r="G158" s="6"/>
      <c r="H158" s="6"/>
      <c r="I158" s="6"/>
      <c r="J158" s="6"/>
      <c r="K158" s="6"/>
      <c r="L158" s="6"/>
      <c r="M158" s="6"/>
    </row>
    <row r="159" spans="1:13">
      <c r="A159" s="16">
        <f t="shared" si="2"/>
        <v>158</v>
      </c>
      <c r="B159" s="6" t="s">
        <v>301</v>
      </c>
      <c r="C159" s="6" t="s">
        <v>411</v>
      </c>
      <c r="D159" s="6"/>
      <c r="E159" s="6">
        <v>3</v>
      </c>
      <c r="F159" s="6"/>
      <c r="G159" s="6"/>
      <c r="H159" s="6"/>
      <c r="I159" s="6"/>
      <c r="J159" s="6"/>
      <c r="K159" s="6"/>
      <c r="L159" s="6"/>
      <c r="M159" s="6"/>
    </row>
    <row r="160" spans="1:13">
      <c r="A160" s="16">
        <f t="shared" si="2"/>
        <v>159</v>
      </c>
      <c r="B160" s="6" t="s">
        <v>303</v>
      </c>
      <c r="C160" s="6"/>
      <c r="D160" s="6"/>
      <c r="E160" s="6"/>
      <c r="F160" s="6"/>
      <c r="G160" s="6"/>
      <c r="H160" s="6"/>
      <c r="I160" s="6"/>
      <c r="J160" s="6"/>
      <c r="K160" s="6"/>
      <c r="L160" s="6"/>
      <c r="M160" s="6"/>
    </row>
    <row r="161" spans="1:13">
      <c r="A161" s="16">
        <f t="shared" si="2"/>
        <v>160</v>
      </c>
      <c r="B161" s="6" t="s">
        <v>304</v>
      </c>
      <c r="C161" s="6"/>
      <c r="D161" s="6"/>
      <c r="E161" s="6"/>
      <c r="F161" s="6"/>
      <c r="G161" s="6"/>
      <c r="H161" s="6"/>
      <c r="I161" s="6"/>
      <c r="J161" s="6"/>
      <c r="K161" s="6"/>
      <c r="L161" s="6"/>
      <c r="M161" s="6"/>
    </row>
    <row r="162" spans="1:13">
      <c r="A162" s="16">
        <f>ROW()-1</f>
        <v>161</v>
      </c>
      <c r="B162" s="6" t="s">
        <v>161</v>
      </c>
      <c r="C162" s="6" t="s">
        <v>406</v>
      </c>
      <c r="D162" s="6" t="s">
        <v>401</v>
      </c>
      <c r="E162" s="6">
        <v>3</v>
      </c>
      <c r="F162" s="6"/>
      <c r="G162" s="6"/>
      <c r="H162" s="6"/>
      <c r="I162" s="6"/>
      <c r="J162" s="6"/>
      <c r="K162" s="6"/>
      <c r="L162" s="6"/>
      <c r="M162" s="6"/>
    </row>
    <row r="163" spans="1:13">
      <c r="A163" s="16">
        <f>ROW()-1</f>
        <v>162</v>
      </c>
      <c r="B163" s="6" t="s">
        <v>151</v>
      </c>
      <c r="C163" s="6" t="s">
        <v>406</v>
      </c>
      <c r="D163" s="6"/>
      <c r="E163" s="6">
        <v>10</v>
      </c>
      <c r="F163" s="6"/>
      <c r="G163" s="6"/>
      <c r="H163" s="6"/>
      <c r="I163" s="6"/>
      <c r="J163" s="6"/>
      <c r="K163" s="6"/>
      <c r="L163" s="6"/>
      <c r="M163" s="6"/>
    </row>
    <row r="164" spans="1:13">
      <c r="A164" s="16">
        <f>ROW()-1</f>
        <v>163</v>
      </c>
      <c r="B164" s="6" t="s">
        <v>152</v>
      </c>
      <c r="C164" s="6" t="s">
        <v>406</v>
      </c>
      <c r="D164" s="6"/>
      <c r="E164" s="6">
        <v>10</v>
      </c>
      <c r="F164" s="6"/>
      <c r="G164" s="6"/>
      <c r="H164" s="6"/>
      <c r="I164" s="6"/>
      <c r="J164" s="6"/>
      <c r="K164" s="6"/>
      <c r="L164" s="6"/>
      <c r="M164" s="6"/>
    </row>
    <row r="165" spans="1:13">
      <c r="A165" s="16">
        <f>ROW()-1</f>
        <v>164</v>
      </c>
      <c r="B165" s="6" t="s">
        <v>48</v>
      </c>
      <c r="C165" s="6" t="s">
        <v>407</v>
      </c>
      <c r="D165" s="6"/>
      <c r="E165" s="6">
        <v>3</v>
      </c>
      <c r="F165" s="6"/>
      <c r="G165" s="6"/>
      <c r="H165" s="6"/>
      <c r="I165" s="6"/>
      <c r="J165" s="6"/>
      <c r="K165" s="6"/>
      <c r="L165" s="6"/>
      <c r="M165" s="6"/>
    </row>
    <row r="166" spans="1:13">
      <c r="A166" s="16">
        <f>ROW()-1</f>
        <v>165</v>
      </c>
      <c r="B166" s="6" t="s">
        <v>50</v>
      </c>
      <c r="C166" s="6" t="s">
        <v>407</v>
      </c>
      <c r="D166" s="6"/>
      <c r="E166" s="6">
        <v>3</v>
      </c>
      <c r="F166" s="6"/>
      <c r="G166" s="6"/>
      <c r="H166" s="6"/>
      <c r="I166" s="6"/>
      <c r="J166" s="6"/>
      <c r="K166" s="6"/>
      <c r="L166" s="6"/>
      <c r="M166" s="6"/>
    </row>
    <row r="167" spans="1:13">
      <c r="A167" s="16">
        <f>ROW()-1</f>
        <v>166</v>
      </c>
      <c r="B167" s="6" t="s">
        <v>32</v>
      </c>
      <c r="C167" s="6" t="s">
        <v>409</v>
      </c>
      <c r="D167" s="6"/>
      <c r="E167" s="6">
        <v>3</v>
      </c>
      <c r="F167" s="6"/>
      <c r="G167" s="6"/>
      <c r="H167" s="6"/>
      <c r="I167" s="6"/>
      <c r="J167" s="6">
        <f>VLOOKUP(B167,生产成本!D:K,7,0)*E167</f>
        <v>2700</v>
      </c>
      <c r="K167" s="6">
        <f>VLOOKUP(B167,生产成本!D:K,8,0)*E167</f>
        <v>0</v>
      </c>
      <c r="L167" s="6">
        <f>G167-K167</f>
        <v>0</v>
      </c>
      <c r="M167" s="6">
        <f>IF(J167&lt;&gt;0,L167/J167,"生产人工成本为0，无法计算")</f>
        <v>0</v>
      </c>
    </row>
    <row r="168" spans="1:13">
      <c r="A168" s="16">
        <f>ROW()-1</f>
        <v>167</v>
      </c>
      <c r="B168" s="6" t="s">
        <v>220</v>
      </c>
      <c r="C168" s="6" t="s">
        <v>409</v>
      </c>
      <c r="D168" s="6"/>
      <c r="E168" s="6">
        <v>5</v>
      </c>
      <c r="F168" s="6"/>
      <c r="G168" s="6"/>
      <c r="H168" s="6"/>
      <c r="I168" s="6"/>
      <c r="J168" s="6"/>
      <c r="K168" s="6"/>
      <c r="L168" s="6"/>
      <c r="M168" s="6"/>
    </row>
    <row r="169" spans="1:13">
      <c r="A169" s="16">
        <f>ROW()-1</f>
        <v>168</v>
      </c>
      <c r="B169" s="6" t="s">
        <v>244</v>
      </c>
      <c r="C169" s="6" t="s">
        <v>409</v>
      </c>
      <c r="D169" s="6"/>
      <c r="E169" s="6">
        <v>10</v>
      </c>
      <c r="F169" s="6"/>
      <c r="G169" s="6"/>
      <c r="H169" s="6"/>
      <c r="I169" s="6"/>
      <c r="J169" s="6"/>
      <c r="K169" s="6"/>
      <c r="L169" s="6"/>
      <c r="M169" s="6"/>
    </row>
    <row r="170" spans="1:13">
      <c r="A170" s="16">
        <f>ROW()-1</f>
        <v>169</v>
      </c>
      <c r="B170" s="6" t="s">
        <v>244</v>
      </c>
      <c r="C170" s="6" t="s">
        <v>411</v>
      </c>
      <c r="D170" s="6"/>
      <c r="E170" s="6">
        <v>10</v>
      </c>
      <c r="F170" s="6"/>
      <c r="G170" s="6"/>
      <c r="H170" s="6"/>
      <c r="I170" s="6"/>
      <c r="J170" s="6"/>
      <c r="K170" s="6"/>
      <c r="L170" s="6"/>
      <c r="M170" s="6"/>
    </row>
    <row r="171" spans="1:13">
      <c r="A171" s="16">
        <f>ROW()-1</f>
        <v>170</v>
      </c>
      <c r="B171" s="6" t="s">
        <v>183</v>
      </c>
      <c r="C171" s="6" t="s">
        <v>411</v>
      </c>
      <c r="D171" s="6"/>
      <c r="E171" s="6">
        <v>3</v>
      </c>
      <c r="F171" s="6"/>
      <c r="G171" s="6"/>
      <c r="H171" s="6"/>
      <c r="I171" s="6"/>
      <c r="J171" s="6"/>
      <c r="K171" s="6"/>
      <c r="L171" s="6"/>
      <c r="M171" s="6"/>
    </row>
    <row r="172" spans="1:13">
      <c r="A172" s="16">
        <f>ROW()-1</f>
        <v>171</v>
      </c>
      <c r="B172" s="6" t="s">
        <v>161</v>
      </c>
      <c r="C172" s="6" t="s">
        <v>411</v>
      </c>
      <c r="D172" s="6"/>
      <c r="E172" s="6">
        <v>3</v>
      </c>
      <c r="F172" s="6"/>
      <c r="G172" s="6"/>
      <c r="H172" s="6"/>
      <c r="I172" s="6"/>
      <c r="J172" s="6"/>
      <c r="K172" s="6"/>
      <c r="L172" s="6"/>
      <c r="M172" s="6"/>
    </row>
    <row r="173" spans="1:13">
      <c r="A173" s="16">
        <f>ROW()-1</f>
        <v>172</v>
      </c>
      <c r="B173" s="6" t="s">
        <v>135</v>
      </c>
      <c r="C173" s="6" t="s">
        <v>425</v>
      </c>
      <c r="D173" s="6"/>
      <c r="E173" s="6">
        <v>3</v>
      </c>
      <c r="G173" s="6"/>
      <c r="I173" s="6"/>
      <c r="J173" s="6"/>
      <c r="K173" s="6"/>
      <c r="L173" s="6"/>
      <c r="M173" s="6"/>
    </row>
    <row r="174" spans="1:13">
      <c r="A174" s="16">
        <f>ROW()-1</f>
        <v>173</v>
      </c>
      <c r="B174" s="19" t="s">
        <v>109</v>
      </c>
      <c r="C174" s="9" t="s">
        <v>425</v>
      </c>
      <c r="D174" s="9"/>
      <c r="E174" s="6">
        <v>10</v>
      </c>
      <c r="G174" s="9"/>
      <c r="I174" s="9"/>
      <c r="J174" s="9"/>
      <c r="K174" s="9"/>
      <c r="L174" s="9"/>
      <c r="M174" s="9"/>
    </row>
    <row r="175" spans="1:13">
      <c r="A175" s="16">
        <f>ROW()-1</f>
        <v>174</v>
      </c>
      <c r="B175" s="19" t="s">
        <v>124</v>
      </c>
      <c r="C175" s="9" t="s">
        <v>425</v>
      </c>
      <c r="D175" s="9"/>
      <c r="E175" s="6">
        <v>10</v>
      </c>
      <c r="G175" s="9"/>
      <c r="I175" s="9"/>
      <c r="J175" s="9"/>
      <c r="K175" s="9"/>
      <c r="L175" s="9"/>
      <c r="M175" s="9"/>
    </row>
    <row r="176" spans="1:13">
      <c r="A176" s="16">
        <f>ROW()-1</f>
        <v>175</v>
      </c>
      <c r="B176" s="6" t="s">
        <v>220</v>
      </c>
      <c r="C176" s="6" t="s">
        <v>412</v>
      </c>
      <c r="D176" s="6"/>
      <c r="E176" s="6">
        <v>5</v>
      </c>
      <c r="G176" s="6"/>
      <c r="I176" s="6"/>
      <c r="J176" s="6"/>
      <c r="K176" s="6"/>
      <c r="L176" s="6"/>
      <c r="M176" s="6"/>
    </row>
    <row r="177" spans="1:13">
      <c r="A177" s="16">
        <f>ROW()-1</f>
        <v>176</v>
      </c>
      <c r="B177" s="6" t="s">
        <v>164</v>
      </c>
      <c r="C177" s="6" t="s">
        <v>412</v>
      </c>
      <c r="D177" s="6"/>
      <c r="E177" s="6">
        <v>3</v>
      </c>
      <c r="G177" s="6"/>
      <c r="I177" s="6"/>
      <c r="J177" s="6"/>
      <c r="K177" s="6"/>
      <c r="L177" s="6"/>
      <c r="M177" s="6"/>
    </row>
  </sheetData>
  <autoFilter ref="A1:M177">
    <extLst/>
  </autoFilter>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14"/>
  <sheetViews>
    <sheetView workbookViewId="0">
      <pane ySplit="1" topLeftCell="A16" activePane="bottomLeft" state="frozen"/>
      <selection/>
      <selection pane="bottomLeft" activeCell="I118" sqref="I118"/>
    </sheetView>
  </sheetViews>
  <sheetFormatPr defaultColWidth="9" defaultRowHeight="13.85"/>
  <cols>
    <col min="1" max="1" width="8.66371681415929" style="12"/>
    <col min="2" max="2" width="25.4070796460177" customWidth="1"/>
    <col min="3" max="3" width="10.4159292035398" customWidth="1"/>
    <col min="4" max="4" width="8.50442477876106" customWidth="1"/>
    <col min="5" max="7" width="12.3362831858407" customWidth="1"/>
    <col min="8" max="8" width="17.3362831858407" hidden="1" customWidth="1"/>
    <col min="9" max="9" width="17.3362831858407" customWidth="1"/>
    <col min="10" max="10" width="17.3362831858407" hidden="1" customWidth="1"/>
    <col min="11" max="11" width="17.3362831858407" customWidth="1"/>
  </cols>
  <sheetData>
    <row r="1" spans="1:11">
      <c r="A1" s="11" t="s">
        <v>12</v>
      </c>
      <c r="B1" s="13" t="s">
        <v>426</v>
      </c>
      <c r="C1" s="14" t="s">
        <v>427</v>
      </c>
      <c r="D1" s="14" t="s">
        <v>428</v>
      </c>
      <c r="E1" s="15" t="s">
        <v>429</v>
      </c>
      <c r="F1" s="15" t="s">
        <v>415</v>
      </c>
      <c r="G1" s="15" t="s">
        <v>416</v>
      </c>
      <c r="H1" s="15" t="s">
        <v>417</v>
      </c>
      <c r="I1" s="14" t="s">
        <v>418</v>
      </c>
      <c r="J1" s="15" t="s">
        <v>419</v>
      </c>
      <c r="K1" s="14" t="s">
        <v>420</v>
      </c>
    </row>
    <row r="2" hidden="1" spans="1:11">
      <c r="A2" s="16">
        <f>ROW()-1</f>
        <v>1</v>
      </c>
      <c r="B2" s="6" t="str">
        <f>C2&amp;"("&amp;E2&amp;"贸易)"</f>
        <v>珊瑚石(贸易)</v>
      </c>
      <c r="C2" s="6" t="s">
        <v>430</v>
      </c>
      <c r="D2" s="6" t="s">
        <v>30</v>
      </c>
      <c r="E2" s="7"/>
      <c r="F2" s="7"/>
      <c r="G2" s="7"/>
      <c r="H2" s="17"/>
      <c r="I2" s="6"/>
      <c r="J2" s="6"/>
      <c r="K2" s="6"/>
    </row>
    <row r="3" hidden="1" spans="1:11">
      <c r="A3" s="16">
        <f t="shared" ref="A3:A66" si="0">ROW()-1</f>
        <v>2</v>
      </c>
      <c r="B3" s="6" t="str">
        <f t="shared" ref="B3:B66" si="1">C3&amp;"("&amp;E3&amp;"贸易)"</f>
        <v>蝙蝠(贸易)</v>
      </c>
      <c r="C3" s="6" t="s">
        <v>431</v>
      </c>
      <c r="D3" s="6" t="s">
        <v>30</v>
      </c>
      <c r="E3" s="7"/>
      <c r="F3" s="7"/>
      <c r="G3" s="7"/>
      <c r="H3" s="17"/>
      <c r="I3" s="6"/>
      <c r="J3" s="6"/>
      <c r="K3" s="6"/>
    </row>
    <row r="4" hidden="1" spans="1:11">
      <c r="A4" s="16">
        <f t="shared" si="0"/>
        <v>3</v>
      </c>
      <c r="B4" s="6" t="str">
        <f t="shared" si="1"/>
        <v>蝙蝠体液(毒牙城贸易)</v>
      </c>
      <c r="C4" s="6" t="s">
        <v>295</v>
      </c>
      <c r="D4" s="6" t="s">
        <v>30</v>
      </c>
      <c r="E4" s="7" t="s">
        <v>407</v>
      </c>
      <c r="F4" s="7"/>
      <c r="G4" s="7">
        <v>10</v>
      </c>
      <c r="H4" s="17"/>
      <c r="I4" s="6"/>
      <c r="J4" s="6"/>
      <c r="K4" s="6"/>
    </row>
    <row r="5" hidden="1" spans="1:11">
      <c r="A5" s="16">
        <f t="shared" si="0"/>
        <v>4</v>
      </c>
      <c r="B5" s="6" t="str">
        <f t="shared" si="1"/>
        <v>玻璃工艺品(贸易)</v>
      </c>
      <c r="C5" s="6" t="s">
        <v>432</v>
      </c>
      <c r="D5" s="6" t="s">
        <v>30</v>
      </c>
      <c r="E5" s="7"/>
      <c r="F5" s="7"/>
      <c r="G5" s="7"/>
      <c r="H5" s="17"/>
      <c r="I5" s="6"/>
      <c r="J5" s="6"/>
      <c r="K5" s="6"/>
    </row>
    <row r="6" hidden="1" spans="1:11">
      <c r="A6" s="16">
        <f t="shared" si="0"/>
        <v>5</v>
      </c>
      <c r="B6" s="6" t="str">
        <f t="shared" si="1"/>
        <v>玻璃瓶(贸易)</v>
      </c>
      <c r="C6" s="6" t="s">
        <v>81</v>
      </c>
      <c r="D6" s="6" t="s">
        <v>30</v>
      </c>
      <c r="E6" s="7"/>
      <c r="F6" s="7"/>
      <c r="G6" s="7"/>
      <c r="H6" s="17"/>
      <c r="I6" s="6"/>
      <c r="J6" s="6"/>
      <c r="K6" s="6"/>
    </row>
    <row r="7" hidden="1" spans="1:11">
      <c r="A7" s="16">
        <f t="shared" si="0"/>
        <v>6</v>
      </c>
      <c r="B7" s="6" t="str">
        <f t="shared" si="1"/>
        <v>叶子(弗拉特斯塔贸易)</v>
      </c>
      <c r="C7" s="6" t="s">
        <v>87</v>
      </c>
      <c r="D7" s="6" t="s">
        <v>30</v>
      </c>
      <c r="E7" s="7" t="s">
        <v>409</v>
      </c>
      <c r="F7" s="7"/>
      <c r="G7" s="7">
        <v>30</v>
      </c>
      <c r="H7" s="17"/>
      <c r="I7" s="6"/>
      <c r="J7" s="6"/>
      <c r="K7" s="6"/>
    </row>
    <row r="8" hidden="1" spans="1:11">
      <c r="A8" s="16">
        <f t="shared" si="0"/>
        <v>7</v>
      </c>
      <c r="B8" s="6" t="str">
        <f t="shared" si="1"/>
        <v>肥皂(贸易)</v>
      </c>
      <c r="C8" s="6" t="s">
        <v>433</v>
      </c>
      <c r="D8" s="6" t="s">
        <v>61</v>
      </c>
      <c r="E8" s="7"/>
      <c r="F8" s="7"/>
      <c r="G8" s="7"/>
      <c r="H8" s="17"/>
      <c r="I8" s="6"/>
      <c r="J8" s="6"/>
      <c r="K8" s="6"/>
    </row>
    <row r="9" hidden="1" spans="1:11">
      <c r="A9" s="16">
        <f t="shared" si="0"/>
        <v>8</v>
      </c>
      <c r="B9" s="6" t="str">
        <f t="shared" si="1"/>
        <v>化妆品(贸易)</v>
      </c>
      <c r="C9" s="6" t="s">
        <v>434</v>
      </c>
      <c r="D9" s="6" t="s">
        <v>61</v>
      </c>
      <c r="E9" s="7"/>
      <c r="F9" s="7"/>
      <c r="G9" s="7"/>
      <c r="H9" s="17"/>
      <c r="I9" s="6"/>
      <c r="J9" s="6"/>
      <c r="K9" s="6"/>
    </row>
    <row r="10" hidden="1" spans="1:11">
      <c r="A10" s="16">
        <f t="shared" si="0"/>
        <v>9</v>
      </c>
      <c r="B10" s="6" t="str">
        <f t="shared" si="1"/>
        <v>香水(贸易)</v>
      </c>
      <c r="C10" s="6" t="s">
        <v>435</v>
      </c>
      <c r="D10" s="6" t="s">
        <v>61</v>
      </c>
      <c r="E10" s="7"/>
      <c r="F10" s="7"/>
      <c r="G10" s="7"/>
      <c r="H10" s="17"/>
      <c r="I10" s="6"/>
      <c r="J10" s="6"/>
      <c r="K10" s="6"/>
    </row>
    <row r="11" hidden="1" spans="1:11">
      <c r="A11" s="16">
        <f t="shared" si="0"/>
        <v>10</v>
      </c>
      <c r="B11" s="6" t="str">
        <f t="shared" si="1"/>
        <v>布料(贸易)</v>
      </c>
      <c r="C11" s="6" t="s">
        <v>291</v>
      </c>
      <c r="D11" s="6" t="s">
        <v>30</v>
      </c>
      <c r="E11" s="7"/>
      <c r="F11" s="7"/>
      <c r="G11" s="7"/>
      <c r="H11" s="17"/>
      <c r="I11" s="6"/>
      <c r="J11" s="6"/>
      <c r="K11" s="6"/>
    </row>
    <row r="12" hidden="1" spans="1:11">
      <c r="A12" s="16">
        <f t="shared" si="0"/>
        <v>11</v>
      </c>
      <c r="B12" s="6" t="str">
        <f t="shared" si="1"/>
        <v>绳子(贸易)</v>
      </c>
      <c r="C12" s="6" t="s">
        <v>205</v>
      </c>
      <c r="D12" s="6" t="s">
        <v>30</v>
      </c>
      <c r="E12" s="7"/>
      <c r="F12" s="7"/>
      <c r="G12" s="7"/>
      <c r="H12" s="17"/>
      <c r="I12" s="6"/>
      <c r="J12" s="6"/>
      <c r="K12" s="6"/>
    </row>
    <row r="13" hidden="1" spans="1:11">
      <c r="A13" s="16">
        <f t="shared" si="0"/>
        <v>12</v>
      </c>
      <c r="B13" s="6" t="str">
        <f t="shared" si="1"/>
        <v>丝绸(索尔德姆贸易)</v>
      </c>
      <c r="C13" s="6" t="s">
        <v>286</v>
      </c>
      <c r="D13" s="6" t="s">
        <v>30</v>
      </c>
      <c r="E13" s="7" t="s">
        <v>400</v>
      </c>
      <c r="F13" s="7" t="s">
        <v>401</v>
      </c>
      <c r="G13" s="7">
        <v>10</v>
      </c>
      <c r="H13" s="17"/>
      <c r="I13" s="6"/>
      <c r="J13" s="6"/>
      <c r="K13" s="6"/>
    </row>
    <row r="14" hidden="1" spans="1:11">
      <c r="A14" s="16">
        <f t="shared" si="0"/>
        <v>13</v>
      </c>
      <c r="B14" s="6" t="str">
        <f t="shared" si="1"/>
        <v>莓果(弗拉特斯塔贸易)</v>
      </c>
      <c r="C14" s="6" t="s">
        <v>40</v>
      </c>
      <c r="D14" s="6" t="s">
        <v>96</v>
      </c>
      <c r="E14" s="7" t="s">
        <v>409</v>
      </c>
      <c r="F14" s="7"/>
      <c r="G14" s="7">
        <v>10</v>
      </c>
      <c r="H14" s="17"/>
      <c r="I14" s="6"/>
      <c r="J14" s="6"/>
      <c r="K14" s="6"/>
    </row>
    <row r="15" hidden="1" spans="1:11">
      <c r="A15" s="16">
        <f t="shared" si="0"/>
        <v>14</v>
      </c>
      <c r="B15" s="6" t="str">
        <f t="shared" si="1"/>
        <v>花朵(弗拉特斯塔贸易)</v>
      </c>
      <c r="C15" s="6" t="s">
        <v>70</v>
      </c>
      <c r="D15" s="6" t="s">
        <v>30</v>
      </c>
      <c r="E15" s="7" t="s">
        <v>409</v>
      </c>
      <c r="F15" s="7"/>
      <c r="G15" s="7">
        <v>20</v>
      </c>
      <c r="H15" s="17"/>
      <c r="I15" s="6"/>
      <c r="J15" s="6"/>
      <c r="K15" s="6"/>
    </row>
    <row r="16" hidden="1" spans="1:11">
      <c r="A16" s="16">
        <f t="shared" si="0"/>
        <v>15</v>
      </c>
      <c r="B16" s="6" t="str">
        <f t="shared" si="1"/>
        <v>蘑菇(毒牙城贸易)</v>
      </c>
      <c r="C16" s="6" t="s">
        <v>128</v>
      </c>
      <c r="D16" s="6" t="s">
        <v>96</v>
      </c>
      <c r="E16" s="7" t="s">
        <v>407</v>
      </c>
      <c r="F16" s="7"/>
      <c r="G16" s="7">
        <v>10</v>
      </c>
      <c r="H16" s="17"/>
      <c r="I16" s="6"/>
      <c r="J16" s="6"/>
      <c r="K16" s="6"/>
    </row>
    <row r="17" hidden="1" spans="1:11">
      <c r="A17" s="16">
        <f t="shared" si="0"/>
        <v>16</v>
      </c>
      <c r="B17" s="6" t="str">
        <f t="shared" si="1"/>
        <v>肉(弗蕾亚贸易)</v>
      </c>
      <c r="C17" s="6" t="s">
        <v>38</v>
      </c>
      <c r="D17" s="6" t="s">
        <v>96</v>
      </c>
      <c r="E17" s="7" t="s">
        <v>405</v>
      </c>
      <c r="F17" s="7"/>
      <c r="G17" s="7">
        <v>10</v>
      </c>
      <c r="H17" s="17"/>
      <c r="I17" s="6"/>
      <c r="J17" s="6"/>
      <c r="K17" s="6"/>
    </row>
    <row r="18" hidden="1" spans="1:11">
      <c r="A18" s="16">
        <f t="shared" si="0"/>
        <v>17</v>
      </c>
      <c r="B18" s="6" t="str">
        <f t="shared" si="1"/>
        <v>蜂蜜(弗蕾亚贸易)</v>
      </c>
      <c r="C18" s="6" t="s">
        <v>75</v>
      </c>
      <c r="D18" s="6" t="s">
        <v>96</v>
      </c>
      <c r="E18" s="7" t="s">
        <v>405</v>
      </c>
      <c r="F18" s="7"/>
      <c r="G18" s="7">
        <v>10</v>
      </c>
      <c r="H18" s="17"/>
      <c r="I18" s="6"/>
      <c r="J18" s="6"/>
      <c r="K18" s="6"/>
    </row>
    <row r="19" hidden="1" spans="1:11">
      <c r="A19" s="16">
        <f t="shared" si="0"/>
        <v>18</v>
      </c>
      <c r="B19" s="6" t="str">
        <f t="shared" si="1"/>
        <v>谷物(贸易)</v>
      </c>
      <c r="C19" s="6" t="s">
        <v>138</v>
      </c>
      <c r="D19" s="6" t="s">
        <v>96</v>
      </c>
      <c r="E19" s="7"/>
      <c r="F19" s="7"/>
      <c r="G19" s="7"/>
      <c r="H19" s="17"/>
      <c r="I19" s="6"/>
      <c r="J19" s="6"/>
      <c r="K19" s="6"/>
    </row>
    <row r="20" hidden="1" spans="1:11">
      <c r="A20" s="16">
        <f t="shared" si="0"/>
        <v>19</v>
      </c>
      <c r="B20" s="6" t="str">
        <f t="shared" si="1"/>
        <v>牛奶(弗蕾亚贸易)</v>
      </c>
      <c r="C20" s="6" t="s">
        <v>131</v>
      </c>
      <c r="D20" s="6" t="s">
        <v>96</v>
      </c>
      <c r="E20" s="7" t="s">
        <v>405</v>
      </c>
      <c r="F20" s="7"/>
      <c r="G20" s="7">
        <v>10</v>
      </c>
      <c r="H20" s="17"/>
      <c r="I20" s="6"/>
      <c r="J20" s="6"/>
      <c r="K20" s="6"/>
    </row>
    <row r="21" hidden="1" spans="1:11">
      <c r="A21" s="16">
        <f t="shared" si="0"/>
        <v>20</v>
      </c>
      <c r="B21" s="6" t="str">
        <f t="shared" si="1"/>
        <v>烤鱼(斯托基特贸易)</v>
      </c>
      <c r="C21" s="6" t="s">
        <v>436</v>
      </c>
      <c r="D21" s="6" t="s">
        <v>96</v>
      </c>
      <c r="E21" s="7" t="s">
        <v>406</v>
      </c>
      <c r="F21" s="7"/>
      <c r="G21" s="7">
        <v>5</v>
      </c>
      <c r="H21" s="17"/>
      <c r="I21" s="6"/>
      <c r="J21" s="6"/>
      <c r="K21" s="6"/>
    </row>
    <row r="22" hidden="1" spans="1:11">
      <c r="A22" s="16">
        <f t="shared" si="0"/>
        <v>21</v>
      </c>
      <c r="B22" s="6" t="str">
        <f t="shared" si="1"/>
        <v>烤蘑菇(贸易)</v>
      </c>
      <c r="C22" s="6" t="s">
        <v>437</v>
      </c>
      <c r="D22" s="6" t="s">
        <v>96</v>
      </c>
      <c r="E22" s="7"/>
      <c r="F22" s="7"/>
      <c r="G22" s="7"/>
      <c r="H22" s="17"/>
      <c r="I22" s="6"/>
      <c r="J22" s="6"/>
      <c r="K22" s="6"/>
    </row>
    <row r="23" hidden="1" spans="1:11">
      <c r="A23" s="16">
        <f t="shared" si="0"/>
        <v>22</v>
      </c>
      <c r="B23" s="6" t="str">
        <f t="shared" si="1"/>
        <v>芝士(弗蕾亚贸易)</v>
      </c>
      <c r="C23" s="6" t="s">
        <v>236</v>
      </c>
      <c r="D23" s="6" t="s">
        <v>96</v>
      </c>
      <c r="E23" s="7" t="s">
        <v>405</v>
      </c>
      <c r="F23" s="7"/>
      <c r="G23" s="7">
        <v>5</v>
      </c>
      <c r="H23" s="17"/>
      <c r="I23" s="6"/>
      <c r="J23" s="6"/>
      <c r="K23" s="6"/>
    </row>
    <row r="24" hidden="1" spans="1:11">
      <c r="A24" s="16">
        <f t="shared" si="0"/>
        <v>23</v>
      </c>
      <c r="B24" s="6" t="str">
        <f t="shared" si="1"/>
        <v>骨粉(贸易)</v>
      </c>
      <c r="C24" s="6" t="s">
        <v>122</v>
      </c>
      <c r="D24" s="6" t="s">
        <v>30</v>
      </c>
      <c r="E24" s="7"/>
      <c r="F24" s="7"/>
      <c r="G24" s="7"/>
      <c r="H24" s="17"/>
      <c r="I24" s="6"/>
      <c r="J24" s="6"/>
      <c r="K24" s="6"/>
    </row>
    <row r="25" hidden="1" spans="1:11">
      <c r="A25" s="16">
        <f t="shared" si="0"/>
        <v>24</v>
      </c>
      <c r="B25" s="6" t="str">
        <f t="shared" si="1"/>
        <v>欢乐花粉末(贸易)</v>
      </c>
      <c r="C25" s="6" t="s">
        <v>199</v>
      </c>
      <c r="D25" s="6" t="s">
        <v>30</v>
      </c>
      <c r="E25" s="7"/>
      <c r="F25" s="7"/>
      <c r="G25" s="7"/>
      <c r="H25" s="17"/>
      <c r="I25" s="6"/>
      <c r="J25" s="6"/>
      <c r="K25" s="6"/>
    </row>
    <row r="26" hidden="1" spans="1:11">
      <c r="A26" s="16">
        <f t="shared" si="0"/>
        <v>25</v>
      </c>
      <c r="B26" s="6" t="str">
        <f t="shared" si="1"/>
        <v>粮粉(贸易)</v>
      </c>
      <c r="C26" s="6" t="s">
        <v>221</v>
      </c>
      <c r="D26" s="6" t="s">
        <v>30</v>
      </c>
      <c r="E26" s="7"/>
      <c r="F26" s="7"/>
      <c r="G26" s="7"/>
      <c r="H26" s="17"/>
      <c r="I26" s="6"/>
      <c r="J26" s="6"/>
      <c r="K26" s="6"/>
    </row>
    <row r="27" hidden="1" spans="1:11">
      <c r="A27" s="16">
        <f t="shared" si="0"/>
        <v>26</v>
      </c>
      <c r="B27" s="6" t="str">
        <f t="shared" si="1"/>
        <v>石灰粉(暗影堡贸易)</v>
      </c>
      <c r="C27" s="6" t="s">
        <v>182</v>
      </c>
      <c r="D27" s="6" t="s">
        <v>30</v>
      </c>
      <c r="E27" s="7" t="s">
        <v>411</v>
      </c>
      <c r="F27" s="7"/>
      <c r="G27" s="7">
        <v>10</v>
      </c>
      <c r="H27" s="17"/>
      <c r="I27" s="6"/>
      <c r="J27" s="6"/>
      <c r="K27" s="6"/>
    </row>
    <row r="28" hidden="1" spans="1:11">
      <c r="A28" s="16">
        <f t="shared" si="0"/>
        <v>27</v>
      </c>
      <c r="B28" s="6" t="str">
        <f t="shared" si="1"/>
        <v>食盐(斯托基特贸易)</v>
      </c>
      <c r="C28" s="6" t="s">
        <v>73</v>
      </c>
      <c r="D28" s="6" t="s">
        <v>30</v>
      </c>
      <c r="E28" s="7" t="s">
        <v>406</v>
      </c>
      <c r="F28" s="7"/>
      <c r="G28" s="7">
        <v>20</v>
      </c>
      <c r="H28" s="17"/>
      <c r="I28" s="6"/>
      <c r="J28" s="6"/>
      <c r="K28" s="6"/>
    </row>
    <row r="29" hidden="1" spans="1:11">
      <c r="A29" s="16">
        <f t="shared" si="0"/>
        <v>28</v>
      </c>
      <c r="B29" s="6" t="str">
        <f t="shared" si="1"/>
        <v>油(斯托基特贸易)</v>
      </c>
      <c r="C29" s="6" t="s">
        <v>67</v>
      </c>
      <c r="D29" s="6" t="s">
        <v>144</v>
      </c>
      <c r="E29" s="7" t="s">
        <v>406</v>
      </c>
      <c r="F29" s="7"/>
      <c r="G29" s="7">
        <v>10</v>
      </c>
      <c r="H29" s="17"/>
      <c r="I29" s="6"/>
      <c r="J29" s="6"/>
      <c r="K29" s="6"/>
    </row>
    <row r="30" hidden="1" spans="1:11">
      <c r="A30" s="16">
        <f t="shared" si="0"/>
        <v>29</v>
      </c>
      <c r="B30" s="6" t="str">
        <f t="shared" si="1"/>
        <v>冰淇淋(贸易)</v>
      </c>
      <c r="C30" s="6" t="s">
        <v>438</v>
      </c>
      <c r="D30" s="6" t="s">
        <v>96</v>
      </c>
      <c r="E30" s="7"/>
      <c r="F30" s="7"/>
      <c r="G30" s="7"/>
      <c r="H30" s="17"/>
      <c r="I30" s="6"/>
      <c r="J30" s="6"/>
      <c r="K30" s="6"/>
    </row>
    <row r="31" hidden="1" spans="1:11">
      <c r="A31" s="16">
        <f t="shared" si="0"/>
        <v>30</v>
      </c>
      <c r="B31" s="6" t="str">
        <f t="shared" si="1"/>
        <v>木材(天空木园贸易)</v>
      </c>
      <c r="C31" s="6" t="s">
        <v>157</v>
      </c>
      <c r="D31" s="6" t="s">
        <v>30</v>
      </c>
      <c r="E31" s="7" t="s">
        <v>403</v>
      </c>
      <c r="F31" s="7" t="s">
        <v>401</v>
      </c>
      <c r="G31" s="7">
        <v>10</v>
      </c>
      <c r="H31" s="17"/>
      <c r="I31" s="6"/>
      <c r="J31" s="6"/>
      <c r="K31" s="6"/>
    </row>
    <row r="32" hidden="1" spans="1:11">
      <c r="A32" s="16">
        <f t="shared" si="0"/>
        <v>31</v>
      </c>
      <c r="B32" s="6" t="str">
        <f t="shared" si="1"/>
        <v>木棍(贸易)</v>
      </c>
      <c r="C32" s="6" t="s">
        <v>90</v>
      </c>
      <c r="D32" s="6" t="s">
        <v>30</v>
      </c>
      <c r="E32" s="7"/>
      <c r="F32" s="7"/>
      <c r="G32" s="7"/>
      <c r="H32" s="17"/>
      <c r="I32" s="6"/>
      <c r="J32" s="6"/>
      <c r="K32" s="6"/>
    </row>
    <row r="33" hidden="1" spans="1:11">
      <c r="A33" s="16">
        <f t="shared" si="0"/>
        <v>32</v>
      </c>
      <c r="B33" s="6" t="str">
        <f t="shared" si="1"/>
        <v>齿轮(贸易)</v>
      </c>
      <c r="C33" s="6" t="s">
        <v>439</v>
      </c>
      <c r="D33" s="6" t="s">
        <v>30</v>
      </c>
      <c r="E33" s="7"/>
      <c r="F33" s="7"/>
      <c r="G33" s="7"/>
      <c r="H33" s="17"/>
      <c r="I33" s="6"/>
      <c r="J33" s="6"/>
      <c r="K33" s="6"/>
    </row>
    <row r="34" hidden="1" spans="1:11">
      <c r="A34" s="16">
        <f t="shared" si="0"/>
        <v>33</v>
      </c>
      <c r="B34" s="6" t="str">
        <f t="shared" si="1"/>
        <v>工具(贸易)</v>
      </c>
      <c r="C34" s="6" t="s">
        <v>174</v>
      </c>
      <c r="D34" s="6" t="s">
        <v>30</v>
      </c>
      <c r="E34" s="7"/>
      <c r="F34" s="7"/>
      <c r="G34" s="7"/>
      <c r="H34" s="17"/>
      <c r="I34" s="6"/>
      <c r="J34" s="6"/>
      <c r="K34" s="6"/>
    </row>
    <row r="35" hidden="1" spans="1:11">
      <c r="A35" s="16">
        <f t="shared" si="0"/>
        <v>34</v>
      </c>
      <c r="B35" s="6" t="str">
        <f t="shared" si="1"/>
        <v>酒桶(贸易)</v>
      </c>
      <c r="C35" s="6" t="s">
        <v>165</v>
      </c>
      <c r="D35" s="6" t="s">
        <v>30</v>
      </c>
      <c r="E35" s="7"/>
      <c r="F35" s="7"/>
      <c r="G35" s="7"/>
      <c r="H35" s="17"/>
      <c r="I35" s="6"/>
      <c r="J35" s="6"/>
      <c r="K35" s="6"/>
    </row>
    <row r="36" hidden="1" spans="1:11">
      <c r="A36" s="16">
        <f t="shared" si="0"/>
        <v>35</v>
      </c>
      <c r="B36" s="6" t="str">
        <f t="shared" si="1"/>
        <v>实木家具(贸易)</v>
      </c>
      <c r="C36" s="6" t="s">
        <v>440</v>
      </c>
      <c r="D36" s="6" t="s">
        <v>30</v>
      </c>
      <c r="E36" s="7"/>
      <c r="F36" s="7"/>
      <c r="G36" s="7"/>
      <c r="H36" s="17"/>
      <c r="I36" s="6"/>
      <c r="J36" s="6"/>
      <c r="K36" s="6"/>
    </row>
    <row r="37" hidden="1" spans="1:11">
      <c r="A37" s="16">
        <f t="shared" si="0"/>
        <v>36</v>
      </c>
      <c r="B37" s="6" t="str">
        <f t="shared" si="1"/>
        <v>果酒(贸易)</v>
      </c>
      <c r="C37" s="6" t="s">
        <v>441</v>
      </c>
      <c r="D37" s="6" t="s">
        <v>162</v>
      </c>
      <c r="E37" s="7"/>
      <c r="F37" s="7"/>
      <c r="G37" s="7"/>
      <c r="H37" s="17"/>
      <c r="I37" s="6"/>
      <c r="J37" s="6"/>
      <c r="K37" s="6"/>
    </row>
    <row r="38" hidden="1" spans="1:11">
      <c r="A38" s="16">
        <f t="shared" si="0"/>
        <v>37</v>
      </c>
      <c r="B38" s="6" t="str">
        <f t="shared" si="1"/>
        <v>啤酒(贸易)</v>
      </c>
      <c r="C38" s="6" t="s">
        <v>442</v>
      </c>
      <c r="D38" s="6" t="s">
        <v>162</v>
      </c>
      <c r="E38" s="7"/>
      <c r="F38" s="7"/>
      <c r="G38" s="7"/>
      <c r="H38" s="17"/>
      <c r="I38" s="6"/>
      <c r="J38" s="6"/>
      <c r="K38" s="6"/>
    </row>
    <row r="39" hidden="1" spans="1:11">
      <c r="A39" s="16">
        <f t="shared" si="0"/>
        <v>38</v>
      </c>
      <c r="B39" s="6" t="str">
        <f t="shared" si="1"/>
        <v>纸(贸易)</v>
      </c>
      <c r="C39" s="6" t="s">
        <v>288</v>
      </c>
      <c r="D39" s="6" t="s">
        <v>30</v>
      </c>
      <c r="E39" s="7"/>
      <c r="F39" s="7"/>
      <c r="G39" s="7"/>
      <c r="H39" s="17"/>
      <c r="I39" s="6"/>
      <c r="J39" s="6"/>
      <c r="K39" s="6"/>
    </row>
    <row r="40" hidden="1" spans="1:11">
      <c r="A40" s="16">
        <f t="shared" si="0"/>
        <v>39</v>
      </c>
      <c r="B40" s="6" t="str">
        <f t="shared" si="1"/>
        <v>皮包(贸易)</v>
      </c>
      <c r="C40" s="6" t="s">
        <v>443</v>
      </c>
      <c r="D40" s="6" t="s">
        <v>61</v>
      </c>
      <c r="E40" s="7"/>
      <c r="F40" s="7"/>
      <c r="G40" s="7"/>
      <c r="H40" s="17"/>
      <c r="I40" s="6"/>
      <c r="J40" s="6"/>
      <c r="K40" s="6"/>
    </row>
    <row r="41" hidden="1" spans="1:11">
      <c r="A41" s="16">
        <f t="shared" si="0"/>
        <v>40</v>
      </c>
      <c r="B41" s="6" t="str">
        <f t="shared" si="1"/>
        <v>皮鞋(贸易)</v>
      </c>
      <c r="C41" s="6" t="s">
        <v>444</v>
      </c>
      <c r="D41" s="6" t="s">
        <v>61</v>
      </c>
      <c r="E41" s="7"/>
      <c r="F41" s="7"/>
      <c r="G41" s="7"/>
      <c r="H41" s="17"/>
      <c r="I41" s="6"/>
      <c r="J41" s="6"/>
      <c r="K41" s="6"/>
    </row>
    <row r="42" hidden="1" spans="1:11">
      <c r="A42" s="16">
        <f t="shared" si="0"/>
        <v>41</v>
      </c>
      <c r="B42" s="6" t="str">
        <f t="shared" si="1"/>
        <v>染料(贸易)</v>
      </c>
      <c r="C42" s="6" t="s">
        <v>76</v>
      </c>
      <c r="D42" s="6" t="s">
        <v>30</v>
      </c>
      <c r="E42" s="7"/>
      <c r="F42" s="7"/>
      <c r="G42" s="7"/>
      <c r="H42" s="17"/>
      <c r="I42" s="6"/>
      <c r="J42" s="6"/>
      <c r="K42" s="6"/>
    </row>
    <row r="43" hidden="1" spans="1:11">
      <c r="A43" s="16">
        <f t="shared" si="0"/>
        <v>42</v>
      </c>
      <c r="B43" s="6" t="str">
        <f t="shared" si="1"/>
        <v>玻璃(索尔德姆贸易)</v>
      </c>
      <c r="C43" s="6" t="s">
        <v>49</v>
      </c>
      <c r="D43" s="6" t="s">
        <v>30</v>
      </c>
      <c r="E43" s="7" t="s">
        <v>400</v>
      </c>
      <c r="F43" s="7" t="s">
        <v>401</v>
      </c>
      <c r="G43" s="7">
        <v>5</v>
      </c>
      <c r="H43" s="17"/>
      <c r="I43" s="6"/>
      <c r="J43" s="6"/>
      <c r="K43" s="6"/>
    </row>
    <row r="44" hidden="1" spans="1:11">
      <c r="A44" s="16">
        <f t="shared" si="0"/>
        <v>43</v>
      </c>
      <c r="B44" s="6" t="str">
        <f t="shared" si="1"/>
        <v>金块(贸易)</v>
      </c>
      <c r="C44" s="6" t="s">
        <v>208</v>
      </c>
      <c r="D44" s="6" t="s">
        <v>30</v>
      </c>
      <c r="E44" s="7"/>
      <c r="F44" s="7"/>
      <c r="G44" s="7"/>
      <c r="H44" s="17"/>
      <c r="I44" s="6"/>
      <c r="J44" s="6"/>
      <c r="K44" s="6"/>
    </row>
    <row r="45" hidden="1" spans="1:11">
      <c r="A45" s="16">
        <f t="shared" si="0"/>
        <v>44</v>
      </c>
      <c r="B45" s="6" t="str">
        <f t="shared" si="1"/>
        <v>沙子(贸易)</v>
      </c>
      <c r="C45" s="6" t="s">
        <v>181</v>
      </c>
      <c r="D45" s="6" t="s">
        <v>30</v>
      </c>
      <c r="E45" s="7"/>
      <c r="F45" s="7"/>
      <c r="G45" s="7"/>
      <c r="H45" s="17"/>
      <c r="I45" s="6"/>
      <c r="J45" s="6"/>
      <c r="K45" s="6"/>
    </row>
    <row r="46" hidden="1" spans="1:11">
      <c r="A46" s="16">
        <f t="shared" si="0"/>
        <v>45</v>
      </c>
      <c r="B46" s="6" t="str">
        <f t="shared" si="1"/>
        <v>铁块(贸易)</v>
      </c>
      <c r="C46" s="6" t="s">
        <v>445</v>
      </c>
      <c r="D46" s="6" t="s">
        <v>30</v>
      </c>
      <c r="E46" s="7"/>
      <c r="F46" s="7"/>
      <c r="G46" s="7"/>
      <c r="H46" s="17"/>
      <c r="I46" s="6"/>
      <c r="J46" s="6"/>
      <c r="K46" s="6"/>
    </row>
    <row r="47" hidden="1" spans="1:11">
      <c r="A47" s="16">
        <f t="shared" si="0"/>
        <v>46</v>
      </c>
      <c r="B47" s="6" t="str">
        <f t="shared" si="1"/>
        <v>铜块(贸易)</v>
      </c>
      <c r="C47" s="6" t="s">
        <v>158</v>
      </c>
      <c r="D47" s="6" t="s">
        <v>30</v>
      </c>
      <c r="E47" s="7"/>
      <c r="F47" s="7"/>
      <c r="G47" s="7"/>
      <c r="H47" s="17"/>
      <c r="I47" s="6"/>
      <c r="J47" s="6"/>
      <c r="K47" s="6"/>
    </row>
    <row r="48" hidden="1" spans="1:11">
      <c r="A48" s="16">
        <f t="shared" si="0"/>
        <v>47</v>
      </c>
      <c r="B48" s="6" t="str">
        <f t="shared" si="1"/>
        <v>石材(暗影堡贸易)</v>
      </c>
      <c r="C48" s="6" t="s">
        <v>446</v>
      </c>
      <c r="D48" s="6" t="s">
        <v>30</v>
      </c>
      <c r="E48" s="7" t="s">
        <v>411</v>
      </c>
      <c r="F48" s="7"/>
      <c r="G48" s="7">
        <v>10</v>
      </c>
      <c r="H48" s="17"/>
      <c r="I48" s="6"/>
      <c r="J48" s="6"/>
      <c r="K48" s="6"/>
    </row>
    <row r="49" hidden="1" spans="1:11">
      <c r="A49" s="16">
        <f t="shared" si="0"/>
        <v>48</v>
      </c>
      <c r="B49" s="6" t="str">
        <f t="shared" si="1"/>
        <v>口香糖(贸易)</v>
      </c>
      <c r="C49" s="6" t="s">
        <v>447</v>
      </c>
      <c r="D49" s="6" t="s">
        <v>61</v>
      </c>
      <c r="E49" s="7"/>
      <c r="F49" s="7"/>
      <c r="G49" s="7"/>
      <c r="H49" s="17"/>
      <c r="I49" s="6"/>
      <c r="J49" s="6"/>
      <c r="K49" s="6"/>
    </row>
    <row r="50" hidden="1" spans="1:11">
      <c r="A50" s="16">
        <f t="shared" si="0"/>
        <v>49</v>
      </c>
      <c r="B50" s="6" t="str">
        <f t="shared" si="1"/>
        <v>蜡烛(贸易)</v>
      </c>
      <c r="C50" s="6" t="s">
        <v>448</v>
      </c>
      <c r="D50" s="6" t="s">
        <v>61</v>
      </c>
      <c r="E50" s="7"/>
      <c r="F50" s="7"/>
      <c r="G50" s="7"/>
      <c r="H50" s="17"/>
      <c r="I50" s="6"/>
      <c r="J50" s="6"/>
      <c r="K50" s="6"/>
    </row>
    <row r="51" hidden="1" spans="1:11">
      <c r="A51" s="16">
        <f t="shared" si="0"/>
        <v>50</v>
      </c>
      <c r="B51" s="6" t="str">
        <f t="shared" si="1"/>
        <v>金首饰(暗影堡贸易)</v>
      </c>
      <c r="C51" s="6" t="s">
        <v>449</v>
      </c>
      <c r="D51" s="6" t="s">
        <v>61</v>
      </c>
      <c r="E51" s="7" t="s">
        <v>411</v>
      </c>
      <c r="F51" s="7"/>
      <c r="G51" s="7">
        <v>3</v>
      </c>
      <c r="H51" s="17"/>
      <c r="I51" s="6"/>
      <c r="J51" s="6"/>
      <c r="K51" s="6"/>
    </row>
    <row r="52" hidden="1" spans="1:11">
      <c r="A52" s="16">
        <f t="shared" si="0"/>
        <v>51</v>
      </c>
      <c r="B52" s="6" t="str">
        <f t="shared" si="1"/>
        <v>哑铃(贸易)</v>
      </c>
      <c r="C52" s="6" t="s">
        <v>450</v>
      </c>
      <c r="D52" s="6" t="s">
        <v>61</v>
      </c>
      <c r="E52" s="7"/>
      <c r="F52" s="7"/>
      <c r="G52" s="7">
        <v>3</v>
      </c>
      <c r="H52" s="17"/>
      <c r="I52" s="6"/>
      <c r="J52" s="6"/>
      <c r="K52" s="6"/>
    </row>
    <row r="53" hidden="1" spans="1:11">
      <c r="A53" s="16">
        <f t="shared" si="0"/>
        <v>52</v>
      </c>
      <c r="B53" s="6" t="str">
        <f t="shared" si="1"/>
        <v>骨头(天空木园贸易)</v>
      </c>
      <c r="C53" s="6" t="s">
        <v>134</v>
      </c>
      <c r="D53" s="6" t="s">
        <v>30</v>
      </c>
      <c r="E53" s="7" t="s">
        <v>403</v>
      </c>
      <c r="F53" s="7" t="s">
        <v>401</v>
      </c>
      <c r="G53" s="7">
        <v>10</v>
      </c>
      <c r="H53" s="17"/>
      <c r="I53" s="6"/>
      <c r="J53" s="6"/>
      <c r="K53" s="6"/>
    </row>
    <row r="54" hidden="1" spans="1:11">
      <c r="A54" s="16">
        <f t="shared" si="0"/>
        <v>53</v>
      </c>
      <c r="B54" s="6" t="str">
        <f t="shared" si="1"/>
        <v>皮革(弗蕾亚贸易)</v>
      </c>
      <c r="C54" s="6" t="s">
        <v>171</v>
      </c>
      <c r="D54" s="6" t="s">
        <v>30</v>
      </c>
      <c r="E54" s="7" t="s">
        <v>405</v>
      </c>
      <c r="F54" s="7"/>
      <c r="G54" s="7">
        <v>10</v>
      </c>
      <c r="H54" s="17"/>
      <c r="I54" s="6"/>
      <c r="J54" s="6"/>
      <c r="K54" s="6"/>
    </row>
    <row r="55" hidden="1" spans="1:11">
      <c r="A55" s="16">
        <f t="shared" si="0"/>
        <v>54</v>
      </c>
      <c r="B55" s="6" t="str">
        <f t="shared" si="1"/>
        <v>烤肉(贸易)</v>
      </c>
      <c r="C55" s="6" t="s">
        <v>451</v>
      </c>
      <c r="D55" s="6" t="s">
        <v>96</v>
      </c>
      <c r="E55" s="7"/>
      <c r="F55" s="7"/>
      <c r="G55" s="7"/>
      <c r="H55" s="17"/>
      <c r="I55" s="6"/>
      <c r="J55" s="6"/>
      <c r="K55" s="6"/>
    </row>
    <row r="56" hidden="1" spans="1:11">
      <c r="A56" s="16">
        <f t="shared" si="0"/>
        <v>55</v>
      </c>
      <c r="B56" s="6" t="str">
        <f t="shared" si="1"/>
        <v>面包(贸易)</v>
      </c>
      <c r="C56" s="6" t="s">
        <v>452</v>
      </c>
      <c r="D56" s="6" t="s">
        <v>96</v>
      </c>
      <c r="E56" s="7"/>
      <c r="F56" s="7"/>
      <c r="G56" s="7"/>
      <c r="H56" s="17"/>
      <c r="I56" s="6"/>
      <c r="J56" s="6"/>
      <c r="K56" s="6"/>
    </row>
    <row r="57" hidden="1" spans="1:11">
      <c r="A57" s="16">
        <f t="shared" si="0"/>
        <v>56</v>
      </c>
      <c r="B57" s="6" t="str">
        <f t="shared" si="1"/>
        <v>无(贸易)</v>
      </c>
      <c r="C57" s="6" t="s">
        <v>35</v>
      </c>
      <c r="D57" s="6" t="s">
        <v>35</v>
      </c>
      <c r="E57" s="7"/>
      <c r="F57" s="7"/>
      <c r="G57" s="7"/>
      <c r="H57" s="17"/>
      <c r="I57" s="6"/>
      <c r="J57" s="6"/>
      <c r="K57" s="6"/>
    </row>
    <row r="58" hidden="1" spans="1:11">
      <c r="A58" s="16">
        <f t="shared" si="0"/>
        <v>57</v>
      </c>
      <c r="B58" s="6" t="str">
        <f t="shared" si="1"/>
        <v>蚕(贸易)</v>
      </c>
      <c r="C58" s="6" t="s">
        <v>453</v>
      </c>
      <c r="D58" s="6" t="s">
        <v>30</v>
      </c>
      <c r="E58" s="7"/>
      <c r="F58" s="7"/>
      <c r="G58" s="7"/>
      <c r="H58" s="17"/>
      <c r="I58" s="6"/>
      <c r="J58" s="6"/>
      <c r="K58" s="6"/>
    </row>
    <row r="59" hidden="1" spans="1:11">
      <c r="A59" s="16">
        <f t="shared" si="0"/>
        <v>58</v>
      </c>
      <c r="B59" s="6" t="str">
        <f t="shared" si="1"/>
        <v>蚕茧(天空木园贸易)</v>
      </c>
      <c r="C59" s="6" t="s">
        <v>95</v>
      </c>
      <c r="D59" s="6" t="s">
        <v>30</v>
      </c>
      <c r="E59" s="7" t="s">
        <v>403</v>
      </c>
      <c r="F59" s="7" t="s">
        <v>401</v>
      </c>
      <c r="G59" s="7">
        <v>10</v>
      </c>
      <c r="H59" s="17"/>
      <c r="I59" s="6"/>
      <c r="J59" s="6"/>
      <c r="K59" s="6"/>
    </row>
    <row r="60" hidden="1" spans="1:11">
      <c r="A60" s="16">
        <f t="shared" si="0"/>
        <v>59</v>
      </c>
      <c r="B60" s="6" t="str">
        <f t="shared" si="1"/>
        <v>意大利面(贸易)</v>
      </c>
      <c r="C60" s="6" t="s">
        <v>454</v>
      </c>
      <c r="D60" s="6" t="s">
        <v>96</v>
      </c>
      <c r="E60" s="7"/>
      <c r="F60" s="7"/>
      <c r="G60" s="7"/>
      <c r="H60" s="17"/>
      <c r="I60" s="6"/>
      <c r="J60" s="6"/>
      <c r="K60" s="6"/>
    </row>
    <row r="61" hidden="1" spans="1:11">
      <c r="A61" s="16">
        <f t="shared" si="0"/>
        <v>60</v>
      </c>
      <c r="B61" s="6" t="str">
        <f t="shared" si="1"/>
        <v>蛋糕(贸易)</v>
      </c>
      <c r="C61" s="6" t="s">
        <v>455</v>
      </c>
      <c r="D61" s="6" t="s">
        <v>96</v>
      </c>
      <c r="E61" s="7"/>
      <c r="F61" s="7"/>
      <c r="G61" s="7"/>
      <c r="H61" s="17"/>
      <c r="I61" s="6"/>
      <c r="J61" s="6"/>
      <c r="K61" s="6"/>
    </row>
    <row r="62" hidden="1" spans="1:11">
      <c r="A62" s="16">
        <f t="shared" si="0"/>
        <v>61</v>
      </c>
      <c r="B62" s="6" t="str">
        <f t="shared" si="1"/>
        <v>蜂蜡(贸易)</v>
      </c>
      <c r="C62" s="6" t="s">
        <v>203</v>
      </c>
      <c r="D62" s="6" t="s">
        <v>30</v>
      </c>
      <c r="E62" s="7"/>
      <c r="F62" s="7"/>
      <c r="G62" s="7"/>
      <c r="H62" s="17"/>
      <c r="I62" s="6"/>
      <c r="J62" s="6"/>
      <c r="K62" s="6"/>
    </row>
    <row r="63" hidden="1" spans="1:11">
      <c r="A63" s="16">
        <f t="shared" si="0"/>
        <v>62</v>
      </c>
      <c r="B63" s="6" t="str">
        <f t="shared" si="1"/>
        <v>蜜蜂(贸易)</v>
      </c>
      <c r="C63" s="6" t="s">
        <v>456</v>
      </c>
      <c r="D63" s="6" t="s">
        <v>30</v>
      </c>
      <c r="E63" s="7"/>
      <c r="F63" s="7"/>
      <c r="G63" s="7"/>
      <c r="H63" s="17"/>
      <c r="I63" s="6"/>
      <c r="J63" s="6"/>
      <c r="K63" s="6"/>
    </row>
    <row r="64" hidden="1" spans="1:11">
      <c r="A64" s="16">
        <f t="shared" si="0"/>
        <v>63</v>
      </c>
      <c r="B64" s="6" t="str">
        <f t="shared" si="1"/>
        <v>兔子(贸易)</v>
      </c>
      <c r="C64" s="6" t="s">
        <v>39</v>
      </c>
      <c r="D64" s="6" t="s">
        <v>30</v>
      </c>
      <c r="E64" s="7"/>
      <c r="F64" s="7"/>
      <c r="G64" s="7"/>
      <c r="H64" s="17"/>
      <c r="I64" s="6"/>
      <c r="J64" s="6"/>
      <c r="K64" s="6"/>
    </row>
    <row r="65" hidden="1" spans="1:11">
      <c r="A65" s="16">
        <f t="shared" si="0"/>
        <v>64</v>
      </c>
      <c r="B65" s="6" t="str">
        <f t="shared" si="1"/>
        <v>木炭(贸易)</v>
      </c>
      <c r="C65" s="6" t="s">
        <v>69</v>
      </c>
      <c r="D65" s="6" t="s">
        <v>30</v>
      </c>
      <c r="E65" s="7"/>
      <c r="F65" s="7"/>
      <c r="G65" s="7"/>
      <c r="H65" s="17"/>
      <c r="I65" s="6"/>
      <c r="J65" s="6"/>
      <c r="K65" s="6"/>
    </row>
    <row r="66" hidden="1" spans="1:11">
      <c r="A66" s="16">
        <f t="shared" si="0"/>
        <v>65</v>
      </c>
      <c r="B66" s="6" t="str">
        <f t="shared" si="1"/>
        <v>陶瓷(贸易)</v>
      </c>
      <c r="C66" s="6" t="s">
        <v>457</v>
      </c>
      <c r="D66" s="6" t="s">
        <v>61</v>
      </c>
      <c r="E66" s="7"/>
      <c r="F66" s="7"/>
      <c r="G66" s="7"/>
      <c r="H66" s="17"/>
      <c r="I66" s="6"/>
      <c r="J66" s="6"/>
      <c r="K66" s="6"/>
    </row>
    <row r="67" hidden="1" spans="1:11">
      <c r="A67" s="16">
        <f t="shared" ref="A67:A104" si="2">ROW()-1</f>
        <v>66</v>
      </c>
      <c r="B67" s="6" t="str">
        <f t="shared" ref="B67:B104" si="3">C67&amp;"("&amp;E67&amp;"贸易)"</f>
        <v>灯笼鱼(贸易)</v>
      </c>
      <c r="C67" s="6" t="s">
        <v>119</v>
      </c>
      <c r="D67" s="6" t="s">
        <v>30</v>
      </c>
      <c r="E67" s="7"/>
      <c r="F67" s="7"/>
      <c r="G67" s="7"/>
      <c r="H67" s="17"/>
      <c r="I67" s="6"/>
      <c r="J67" s="6"/>
      <c r="K67" s="6"/>
    </row>
    <row r="68" hidden="1" spans="1:11">
      <c r="A68" s="16">
        <f t="shared" si="2"/>
        <v>67</v>
      </c>
      <c r="B68" s="6" t="str">
        <f t="shared" si="3"/>
        <v>发光体(贸易)</v>
      </c>
      <c r="C68" s="6" t="s">
        <v>68</v>
      </c>
      <c r="D68" s="6" t="s">
        <v>30</v>
      </c>
      <c r="E68" s="7"/>
      <c r="F68" s="7"/>
      <c r="G68" s="7"/>
      <c r="H68" s="17"/>
      <c r="I68" s="6"/>
      <c r="J68" s="6"/>
      <c r="K68" s="6"/>
    </row>
    <row r="69" hidden="1" spans="1:11">
      <c r="A69" s="16">
        <f t="shared" si="2"/>
        <v>68</v>
      </c>
      <c r="B69" s="6" t="str">
        <f t="shared" si="3"/>
        <v>欢乐花(毒牙城贸易)</v>
      </c>
      <c r="C69" s="6" t="s">
        <v>136</v>
      </c>
      <c r="D69" s="6" t="s">
        <v>30</v>
      </c>
      <c r="E69" s="7" t="s">
        <v>407</v>
      </c>
      <c r="F69" s="7"/>
      <c r="G69" s="7">
        <v>3</v>
      </c>
      <c r="H69" s="17"/>
      <c r="I69" s="6"/>
      <c r="J69" s="6"/>
      <c r="K69" s="6"/>
    </row>
    <row r="70" hidden="1" spans="1:11">
      <c r="A70" s="16">
        <f t="shared" si="2"/>
        <v>69</v>
      </c>
      <c r="B70" s="6" t="str">
        <f t="shared" si="3"/>
        <v>寄居蟹(贸易)</v>
      </c>
      <c r="C70" s="6" t="s">
        <v>228</v>
      </c>
      <c r="D70" s="6" t="s">
        <v>30</v>
      </c>
      <c r="E70" s="7"/>
      <c r="F70" s="7"/>
      <c r="G70" s="7"/>
      <c r="H70" s="17"/>
      <c r="I70" s="6"/>
      <c r="J70" s="6"/>
      <c r="K70" s="6"/>
    </row>
    <row r="71" hidden="1" spans="1:11">
      <c r="A71" s="16">
        <f t="shared" si="2"/>
        <v>70</v>
      </c>
      <c r="B71" s="6" t="str">
        <f t="shared" si="3"/>
        <v>金矿石(贸易)</v>
      </c>
      <c r="C71" s="6" t="s">
        <v>184</v>
      </c>
      <c r="D71" s="6" t="s">
        <v>30</v>
      </c>
      <c r="E71" s="7"/>
      <c r="F71" s="7"/>
      <c r="G71" s="7"/>
      <c r="H71" s="17"/>
      <c r="I71" s="6"/>
      <c r="J71" s="6"/>
      <c r="K71" s="6"/>
    </row>
    <row r="72" hidden="1" spans="1:11">
      <c r="A72" s="16">
        <f t="shared" si="2"/>
        <v>71</v>
      </c>
      <c r="B72" s="6" t="str">
        <f t="shared" si="3"/>
        <v>荆棘(贸易)</v>
      </c>
      <c r="C72" s="6" t="s">
        <v>91</v>
      </c>
      <c r="D72" s="6" t="s">
        <v>30</v>
      </c>
      <c r="E72" s="7"/>
      <c r="F72" s="7"/>
      <c r="G72" s="7"/>
      <c r="H72" s="17"/>
      <c r="I72" s="6"/>
      <c r="J72" s="6"/>
      <c r="K72" s="6"/>
    </row>
    <row r="73" hidden="1" spans="1:11">
      <c r="A73" s="16">
        <f t="shared" si="2"/>
        <v>72</v>
      </c>
      <c r="B73" s="6" t="str">
        <f t="shared" si="3"/>
        <v>木头(毒牙城贸易)</v>
      </c>
      <c r="C73" s="6" t="s">
        <v>105</v>
      </c>
      <c r="D73" s="6" t="s">
        <v>30</v>
      </c>
      <c r="E73" s="7" t="s">
        <v>407</v>
      </c>
      <c r="F73" s="7"/>
      <c r="G73" s="7">
        <v>20</v>
      </c>
      <c r="H73" s="17"/>
      <c r="I73" s="6"/>
      <c r="J73" s="6"/>
      <c r="K73" s="6"/>
    </row>
    <row r="74" hidden="1" spans="1:11">
      <c r="A74" s="16">
        <f t="shared" si="2"/>
        <v>73</v>
      </c>
      <c r="B74" s="6" t="str">
        <f t="shared" si="3"/>
        <v>泥土(贸易)</v>
      </c>
      <c r="C74" s="6" t="s">
        <v>57</v>
      </c>
      <c r="D74" s="6" t="s">
        <v>30</v>
      </c>
      <c r="E74" s="7"/>
      <c r="F74" s="7"/>
      <c r="G74" s="7"/>
      <c r="H74" s="17"/>
      <c r="I74" s="6"/>
      <c r="J74" s="6"/>
      <c r="K74" s="6"/>
    </row>
    <row r="75" hidden="1" spans="1:11">
      <c r="A75" s="16">
        <f t="shared" si="2"/>
        <v>74</v>
      </c>
      <c r="B75" s="6" t="str">
        <f t="shared" si="3"/>
        <v>黏土(贸易)</v>
      </c>
      <c r="C75" s="6" t="s">
        <v>242</v>
      </c>
      <c r="D75" s="6" t="s">
        <v>30</v>
      </c>
      <c r="E75" s="7"/>
      <c r="F75" s="7"/>
      <c r="G75" s="7"/>
      <c r="H75" s="17"/>
      <c r="I75" s="6"/>
      <c r="J75" s="6"/>
      <c r="K75" s="6"/>
    </row>
    <row r="76" hidden="1" spans="1:11">
      <c r="A76" s="16">
        <f t="shared" si="2"/>
        <v>75</v>
      </c>
      <c r="B76" s="6" t="str">
        <f t="shared" si="3"/>
        <v>青蛙(贸易)</v>
      </c>
      <c r="C76" s="6" t="s">
        <v>82</v>
      </c>
      <c r="D76" s="6" t="s">
        <v>30</v>
      </c>
      <c r="E76" s="7"/>
      <c r="F76" s="7"/>
      <c r="G76" s="7"/>
      <c r="H76" s="17"/>
      <c r="I76" s="6"/>
      <c r="J76" s="6"/>
      <c r="K76" s="6"/>
    </row>
    <row r="77" hidden="1" spans="1:11">
      <c r="A77" s="16">
        <f t="shared" si="2"/>
        <v>76</v>
      </c>
      <c r="B77" s="6" t="str">
        <f t="shared" si="3"/>
        <v>犰狳(贸易)</v>
      </c>
      <c r="C77" s="6" t="s">
        <v>216</v>
      </c>
      <c r="D77" s="6" t="s">
        <v>30</v>
      </c>
      <c r="E77" s="7"/>
      <c r="F77" s="7"/>
      <c r="G77" s="7"/>
      <c r="H77" s="17"/>
      <c r="I77" s="6"/>
      <c r="J77" s="6"/>
      <c r="K77" s="6"/>
    </row>
    <row r="78" hidden="1" spans="1:11">
      <c r="A78" s="16">
        <f t="shared" si="2"/>
        <v>77</v>
      </c>
      <c r="B78" s="6" t="str">
        <f t="shared" si="3"/>
        <v>砂岩(索尔德姆贸易)</v>
      </c>
      <c r="C78" s="6" t="s">
        <v>186</v>
      </c>
      <c r="D78" s="6" t="s">
        <v>30</v>
      </c>
      <c r="E78" s="7" t="s">
        <v>400</v>
      </c>
      <c r="F78" s="7" t="s">
        <v>401</v>
      </c>
      <c r="G78" s="7">
        <v>20</v>
      </c>
      <c r="H78" s="17"/>
      <c r="I78" s="6"/>
      <c r="J78" s="6"/>
      <c r="K78" s="6"/>
    </row>
    <row r="79" hidden="1" spans="1:11">
      <c r="A79" s="16">
        <f t="shared" si="2"/>
        <v>78</v>
      </c>
      <c r="B79" s="6" t="str">
        <f t="shared" si="3"/>
        <v>莎纸草(索尔德姆贸易)</v>
      </c>
      <c r="C79" s="6" t="s">
        <v>197</v>
      </c>
      <c r="D79" s="6" t="s">
        <v>30</v>
      </c>
      <c r="E79" s="7" t="s">
        <v>400</v>
      </c>
      <c r="F79" s="7" t="s">
        <v>401</v>
      </c>
      <c r="G79" s="7">
        <v>10</v>
      </c>
      <c r="H79" s="17"/>
      <c r="I79" s="6"/>
      <c r="J79" s="6"/>
      <c r="K79" s="6"/>
    </row>
    <row r="80" hidden="1" spans="1:11">
      <c r="A80" s="16">
        <f t="shared" si="2"/>
        <v>79</v>
      </c>
      <c r="B80" s="6" t="str">
        <f t="shared" si="3"/>
        <v>珊瑚(斯托基特贸易)</v>
      </c>
      <c r="C80" s="6" t="s">
        <v>33</v>
      </c>
      <c r="D80" s="6" t="s">
        <v>30</v>
      </c>
      <c r="E80" s="7" t="s">
        <v>406</v>
      </c>
      <c r="F80" s="7"/>
      <c r="G80" s="7">
        <v>5</v>
      </c>
      <c r="H80" s="17"/>
      <c r="I80" s="6"/>
      <c r="J80" s="6"/>
      <c r="K80" s="6"/>
    </row>
    <row r="81" hidden="1" spans="1:11">
      <c r="A81" s="16">
        <f t="shared" si="2"/>
        <v>80</v>
      </c>
      <c r="B81" s="6" t="str">
        <f t="shared" si="3"/>
        <v>石灰岩(贸易)</v>
      </c>
      <c r="C81" s="6" t="s">
        <v>141</v>
      </c>
      <c r="D81" s="6" t="s">
        <v>30</v>
      </c>
      <c r="E81" s="7"/>
      <c r="F81" s="7"/>
      <c r="G81" s="7"/>
      <c r="H81" s="17"/>
      <c r="I81" s="6"/>
      <c r="J81" s="6"/>
      <c r="K81" s="6"/>
    </row>
    <row r="82" hidden="1" spans="1:11">
      <c r="A82" s="16">
        <f t="shared" si="2"/>
        <v>81</v>
      </c>
      <c r="B82" s="6" t="str">
        <f t="shared" si="3"/>
        <v>石头(约通哈默尔贸易)</v>
      </c>
      <c r="C82" s="6" t="s">
        <v>194</v>
      </c>
      <c r="D82" s="6" t="s">
        <v>30</v>
      </c>
      <c r="E82" s="7" t="s">
        <v>410</v>
      </c>
      <c r="F82" s="7"/>
      <c r="G82" s="7">
        <v>20</v>
      </c>
      <c r="H82" s="17"/>
      <c r="I82" s="6"/>
      <c r="J82" s="6"/>
      <c r="K82" s="6"/>
    </row>
    <row r="83" hidden="1" spans="1:11">
      <c r="A83" s="16">
        <f t="shared" si="2"/>
        <v>82</v>
      </c>
      <c r="B83" s="6" t="str">
        <f t="shared" si="3"/>
        <v>水(暗影堡贸易)</v>
      </c>
      <c r="C83" s="6" t="s">
        <v>56</v>
      </c>
      <c r="D83" s="6" t="s">
        <v>30</v>
      </c>
      <c r="E83" s="7" t="s">
        <v>411</v>
      </c>
      <c r="F83" s="7"/>
      <c r="G83" s="7">
        <v>30</v>
      </c>
      <c r="H83" s="17"/>
      <c r="I83" s="6"/>
      <c r="J83" s="6"/>
      <c r="K83" s="6"/>
    </row>
    <row r="84" hidden="1" spans="1:11">
      <c r="A84" s="16">
        <f t="shared" si="2"/>
        <v>83</v>
      </c>
      <c r="B84" s="6" t="str">
        <f t="shared" si="3"/>
        <v>水晶(贸易)</v>
      </c>
      <c r="C84" s="6" t="s">
        <v>51</v>
      </c>
      <c r="D84" s="6" t="s">
        <v>30</v>
      </c>
      <c r="E84" s="7"/>
      <c r="F84" s="7"/>
      <c r="G84" s="7"/>
      <c r="H84" s="17"/>
      <c r="I84" s="6"/>
      <c r="J84" s="6"/>
      <c r="K84" s="6"/>
    </row>
    <row r="85" hidden="1" spans="1:11">
      <c r="A85" s="16">
        <f t="shared" si="2"/>
        <v>84</v>
      </c>
      <c r="B85" s="6" t="str">
        <f t="shared" si="3"/>
        <v>藤蔓(天空木园贸易)</v>
      </c>
      <c r="C85" s="6" t="s">
        <v>93</v>
      </c>
      <c r="D85" s="6" t="s">
        <v>30</v>
      </c>
      <c r="E85" s="7" t="s">
        <v>403</v>
      </c>
      <c r="F85" s="7" t="s">
        <v>401</v>
      </c>
      <c r="G85" s="7">
        <v>20</v>
      </c>
      <c r="H85" s="17"/>
      <c r="I85" s="6"/>
      <c r="J85" s="6"/>
      <c r="K85" s="6"/>
    </row>
    <row r="86" spans="1:11">
      <c r="A86" s="16">
        <f t="shared" si="2"/>
        <v>85</v>
      </c>
      <c r="B86" s="6" t="str">
        <f t="shared" si="3"/>
        <v>铁矿石(约通哈默尔贸易)</v>
      </c>
      <c r="C86" s="6" t="s">
        <v>188</v>
      </c>
      <c r="D86" s="6" t="s">
        <v>30</v>
      </c>
      <c r="E86" s="7" t="s">
        <v>410</v>
      </c>
      <c r="F86" s="7"/>
      <c r="G86" s="7">
        <v>10</v>
      </c>
      <c r="H86" s="17"/>
      <c r="I86" s="6"/>
      <c r="J86" s="6"/>
      <c r="K86" s="6"/>
    </row>
    <row r="87" hidden="1" spans="1:11">
      <c r="A87" s="16">
        <f t="shared" si="2"/>
        <v>86</v>
      </c>
      <c r="B87" s="6" t="str">
        <f t="shared" si="3"/>
        <v>铜矿石(约通哈默尔贸易)</v>
      </c>
      <c r="C87" s="6" t="s">
        <v>191</v>
      </c>
      <c r="D87" s="6" t="s">
        <v>30</v>
      </c>
      <c r="E87" s="7" t="s">
        <v>410</v>
      </c>
      <c r="F87" s="7"/>
      <c r="G87" s="7">
        <v>10</v>
      </c>
      <c r="H87" s="17"/>
      <c r="I87" s="6"/>
      <c r="J87" s="6"/>
      <c r="K87" s="6"/>
    </row>
    <row r="88" hidden="1" spans="1:11">
      <c r="A88" s="16">
        <f t="shared" si="2"/>
        <v>87</v>
      </c>
      <c r="B88" s="6" t="str">
        <f t="shared" si="3"/>
        <v>蜗牛(贸易)</v>
      </c>
      <c r="C88" s="6" t="s">
        <v>78</v>
      </c>
      <c r="D88" s="6" t="s">
        <v>30</v>
      </c>
      <c r="E88" s="7"/>
      <c r="F88" s="7"/>
      <c r="G88" s="7"/>
      <c r="H88" s="17"/>
      <c r="I88" s="6"/>
      <c r="J88" s="6"/>
      <c r="K88" s="6"/>
    </row>
    <row r="89" hidden="1" spans="1:11">
      <c r="A89" s="16">
        <f t="shared" si="2"/>
        <v>88</v>
      </c>
      <c r="B89" s="6" t="str">
        <f t="shared" si="3"/>
        <v>仙人掌花(索尔德姆贸易)</v>
      </c>
      <c r="C89" s="6" t="s">
        <v>64</v>
      </c>
      <c r="D89" s="6" t="s">
        <v>30</v>
      </c>
      <c r="E89" s="7" t="s">
        <v>400</v>
      </c>
      <c r="F89" s="7" t="s">
        <v>401</v>
      </c>
      <c r="G89" s="7">
        <v>10</v>
      </c>
      <c r="H89" s="17"/>
      <c r="I89" s="6"/>
      <c r="J89" s="6"/>
      <c r="K89" s="6"/>
    </row>
    <row r="90" hidden="1" spans="1:11">
      <c r="A90" s="16">
        <f t="shared" si="2"/>
        <v>89</v>
      </c>
      <c r="B90" s="6" t="str">
        <f t="shared" si="3"/>
        <v>雪(贸易)</v>
      </c>
      <c r="C90" s="6" t="s">
        <v>149</v>
      </c>
      <c r="D90" s="6" t="s">
        <v>30</v>
      </c>
      <c r="E90" s="7"/>
      <c r="F90" s="7"/>
      <c r="G90" s="7"/>
      <c r="H90" s="17"/>
      <c r="I90" s="6"/>
      <c r="J90" s="6"/>
      <c r="K90" s="6"/>
    </row>
    <row r="91" hidden="1" spans="1:11">
      <c r="A91" s="16">
        <f t="shared" si="2"/>
        <v>90</v>
      </c>
      <c r="B91" s="6" t="str">
        <f t="shared" si="3"/>
        <v>岩盐(天凝城贸易)</v>
      </c>
      <c r="C91" s="6" t="s">
        <v>143</v>
      </c>
      <c r="D91" s="6" t="s">
        <v>30</v>
      </c>
      <c r="E91" s="7" t="s">
        <v>412</v>
      </c>
      <c r="F91" s="7"/>
      <c r="G91" s="7"/>
      <c r="H91" s="17"/>
      <c r="I91" s="6"/>
      <c r="J91" s="6"/>
      <c r="K91" s="6"/>
    </row>
    <row r="92" hidden="1" spans="1:11">
      <c r="A92" s="16">
        <f t="shared" si="2"/>
        <v>91</v>
      </c>
      <c r="B92" s="6" t="str">
        <f t="shared" si="3"/>
        <v>鱼(斯托基特贸易)</v>
      </c>
      <c r="C92" s="6" t="s">
        <v>126</v>
      </c>
      <c r="D92" s="6" t="s">
        <v>30</v>
      </c>
      <c r="E92" s="7" t="s">
        <v>406</v>
      </c>
      <c r="F92" s="7"/>
      <c r="G92" s="7">
        <v>10</v>
      </c>
      <c r="H92" s="17"/>
      <c r="I92" s="6"/>
      <c r="J92" s="6"/>
      <c r="K92" s="6"/>
    </row>
    <row r="93" hidden="1" spans="1:11">
      <c r="A93" s="16">
        <f t="shared" si="2"/>
        <v>92</v>
      </c>
      <c r="B93" s="6" t="str">
        <f t="shared" si="3"/>
        <v>诺克斯林(贸易)</v>
      </c>
      <c r="C93" s="6" t="s">
        <v>298</v>
      </c>
      <c r="D93" s="6" t="s">
        <v>30</v>
      </c>
      <c r="E93" s="7"/>
      <c r="F93" s="7"/>
      <c r="G93" s="7"/>
      <c r="H93" s="17"/>
      <c r="I93" s="6"/>
      <c r="J93" s="6"/>
      <c r="K93" s="6"/>
    </row>
    <row r="94" hidden="1" spans="1:11">
      <c r="A94" s="16">
        <f t="shared" si="2"/>
        <v>93</v>
      </c>
      <c r="B94" s="6" t="str">
        <f t="shared" si="3"/>
        <v>没药(贸易)</v>
      </c>
      <c r="C94" s="6" t="s">
        <v>65</v>
      </c>
      <c r="D94" s="6" t="s">
        <v>30</v>
      </c>
      <c r="E94" s="7"/>
      <c r="F94" s="7"/>
      <c r="G94" s="7"/>
      <c r="H94" s="17"/>
      <c r="I94" s="6"/>
      <c r="J94" s="6"/>
      <c r="K94" s="6"/>
    </row>
    <row r="95" hidden="1" spans="1:11">
      <c r="A95" s="16">
        <f t="shared" si="2"/>
        <v>94</v>
      </c>
      <c r="B95" s="6" t="str">
        <f t="shared" si="3"/>
        <v>树液(贸易)</v>
      </c>
      <c r="C95" s="6" t="s">
        <v>112</v>
      </c>
      <c r="D95" s="6" t="s">
        <v>30</v>
      </c>
      <c r="E95" s="7"/>
      <c r="F95" s="7"/>
      <c r="G95" s="7"/>
      <c r="H95" s="17"/>
      <c r="I95" s="6"/>
      <c r="J95" s="6"/>
      <c r="K95" s="6"/>
    </row>
    <row r="96" hidden="1" spans="1:11">
      <c r="A96" s="16">
        <f t="shared" si="2"/>
        <v>95</v>
      </c>
      <c r="B96" s="6" t="str">
        <f t="shared" si="3"/>
        <v>橡胶(贸易)</v>
      </c>
      <c r="C96" s="6" t="s">
        <v>200</v>
      </c>
      <c r="D96" s="6" t="s">
        <v>30</v>
      </c>
      <c r="E96" s="7"/>
      <c r="F96" s="7"/>
      <c r="G96" s="7"/>
      <c r="H96" s="17"/>
      <c r="I96" s="6"/>
      <c r="J96" s="6"/>
      <c r="K96" s="6"/>
    </row>
    <row r="97" hidden="1" spans="1:11">
      <c r="A97" s="16">
        <f t="shared" si="2"/>
        <v>96</v>
      </c>
      <c r="B97" s="6" t="str">
        <f t="shared" si="3"/>
        <v>牛排(贸易)</v>
      </c>
      <c r="C97" s="6" t="s">
        <v>458</v>
      </c>
      <c r="D97" s="6" t="s">
        <v>96</v>
      </c>
      <c r="E97" s="7"/>
      <c r="F97" s="7"/>
      <c r="G97" s="7"/>
      <c r="H97" s="17"/>
      <c r="I97" s="6"/>
      <c r="J97" s="6"/>
      <c r="K97" s="6"/>
    </row>
    <row r="98" hidden="1" spans="1:11">
      <c r="A98" s="16">
        <f t="shared" si="2"/>
        <v>97</v>
      </c>
      <c r="B98" s="6" t="str">
        <f t="shared" si="3"/>
        <v>书(贸易)</v>
      </c>
      <c r="C98" s="6" t="s">
        <v>459</v>
      </c>
      <c r="D98" s="6" t="s">
        <v>61</v>
      </c>
      <c r="E98" s="7"/>
      <c r="F98" s="7"/>
      <c r="G98" s="7"/>
      <c r="H98" s="17"/>
      <c r="I98" s="6"/>
      <c r="J98" s="6"/>
      <c r="K98" s="6"/>
    </row>
    <row r="99" hidden="1" spans="1:11">
      <c r="A99" s="16">
        <f t="shared" si="2"/>
        <v>98</v>
      </c>
      <c r="B99" s="6" t="str">
        <f t="shared" si="3"/>
        <v>药品(贸易)</v>
      </c>
      <c r="C99" s="6" t="s">
        <v>460</v>
      </c>
      <c r="D99" s="6" t="s">
        <v>30</v>
      </c>
      <c r="E99" s="7"/>
      <c r="F99" s="7"/>
      <c r="G99" s="7"/>
      <c r="H99" s="17"/>
      <c r="I99" s="6"/>
      <c r="J99" s="6"/>
      <c r="K99" s="6"/>
    </row>
    <row r="100" hidden="1" spans="1:11">
      <c r="A100" s="16">
        <f t="shared" si="2"/>
        <v>99</v>
      </c>
      <c r="B100" s="6" t="str">
        <f t="shared" si="3"/>
        <v>蝙蝠药水(贸易)</v>
      </c>
      <c r="C100" s="6" t="s">
        <v>461</v>
      </c>
      <c r="D100" s="6" t="s">
        <v>144</v>
      </c>
      <c r="E100" s="7"/>
      <c r="F100" s="7"/>
      <c r="G100" s="7"/>
      <c r="H100" s="17"/>
      <c r="I100" s="6"/>
      <c r="J100" s="6"/>
      <c r="K100" s="6"/>
    </row>
    <row r="101" hidden="1" spans="1:11">
      <c r="A101" s="16">
        <f t="shared" si="2"/>
        <v>100</v>
      </c>
      <c r="B101" s="6" t="str">
        <f t="shared" si="3"/>
        <v>再生灵药(贸易)</v>
      </c>
      <c r="C101" s="6" t="s">
        <v>462</v>
      </c>
      <c r="D101" s="6" t="s">
        <v>61</v>
      </c>
      <c r="E101" s="7"/>
      <c r="F101" s="7"/>
      <c r="G101" s="7"/>
      <c r="H101" s="17"/>
      <c r="I101" s="6"/>
      <c r="J101" s="6"/>
      <c r="K101" s="6"/>
    </row>
    <row r="102" hidden="1" spans="1:11">
      <c r="A102" s="16">
        <f t="shared" si="2"/>
        <v>101</v>
      </c>
      <c r="B102" s="6" t="str">
        <f t="shared" si="3"/>
        <v>布衣(贸易)</v>
      </c>
      <c r="C102" s="6" t="s">
        <v>463</v>
      </c>
      <c r="D102" s="6" t="s">
        <v>61</v>
      </c>
      <c r="E102" s="7"/>
      <c r="F102" s="7"/>
      <c r="G102" s="7"/>
      <c r="H102" s="17"/>
      <c r="I102" s="6"/>
      <c r="J102" s="6"/>
      <c r="K102" s="6"/>
    </row>
    <row r="103" hidden="1" spans="1:11">
      <c r="A103" s="16">
        <f t="shared" si="2"/>
        <v>102</v>
      </c>
      <c r="B103" s="6" t="str">
        <f t="shared" si="3"/>
        <v>丝绸衣(贸易)</v>
      </c>
      <c r="C103" s="6" t="s">
        <v>464</v>
      </c>
      <c r="D103" s="6" t="s">
        <v>61</v>
      </c>
      <c r="E103" s="7"/>
      <c r="F103" s="7"/>
      <c r="G103" s="7"/>
      <c r="H103" s="17"/>
      <c r="I103" s="6"/>
      <c r="J103" s="6"/>
      <c r="K103" s="6"/>
    </row>
    <row r="104" hidden="1" spans="1:11">
      <c r="A104" s="16">
        <f t="shared" si="2"/>
        <v>103</v>
      </c>
      <c r="B104" s="6" t="str">
        <f t="shared" si="3"/>
        <v>宝石(贸易)</v>
      </c>
      <c r="C104" s="6" t="s">
        <v>210</v>
      </c>
      <c r="D104" s="6" t="s">
        <v>30</v>
      </c>
      <c r="E104" s="7"/>
      <c r="F104" s="7"/>
      <c r="G104" s="7"/>
      <c r="H104" s="17"/>
      <c r="I104" s="6"/>
      <c r="J104" s="6"/>
      <c r="K104" s="6"/>
    </row>
    <row r="105" hidden="1" spans="1:11">
      <c r="A105" s="16">
        <f>ROW()-1</f>
        <v>104</v>
      </c>
      <c r="B105" s="6" t="str">
        <f>C105&amp;"("&amp;E105&amp;"贸易)"</f>
        <v>蜘蛛网(天空木园贸易)</v>
      </c>
      <c r="C105" s="6" t="s">
        <v>465</v>
      </c>
      <c r="D105" s="6" t="s">
        <v>30</v>
      </c>
      <c r="E105" s="7" t="s">
        <v>403</v>
      </c>
      <c r="F105" s="7" t="s">
        <v>401</v>
      </c>
      <c r="G105" s="7">
        <v>10</v>
      </c>
      <c r="H105" s="17"/>
      <c r="I105" s="6"/>
      <c r="J105" s="6"/>
      <c r="K105" s="6"/>
    </row>
    <row r="106" hidden="1" spans="1:11">
      <c r="A106" s="16">
        <f>ROW()-1</f>
        <v>105</v>
      </c>
      <c r="B106" s="6" t="str">
        <f>C106&amp;"("&amp;E106&amp;"贸易)"</f>
        <v>黏板岩(毒牙城贸易)</v>
      </c>
      <c r="C106" s="6" t="s">
        <v>466</v>
      </c>
      <c r="D106" s="6" t="s">
        <v>30</v>
      </c>
      <c r="E106" s="7" t="s">
        <v>407</v>
      </c>
      <c r="F106" s="7"/>
      <c r="G106" s="7">
        <v>20</v>
      </c>
      <c r="H106" s="17"/>
      <c r="I106" s="6"/>
      <c r="J106" s="6"/>
      <c r="K106" s="6"/>
    </row>
    <row r="107" hidden="1" spans="1:11">
      <c r="A107" s="16">
        <f>ROW()-1</f>
        <v>106</v>
      </c>
      <c r="B107" s="6" t="str">
        <f>C107&amp;"("&amp;E107&amp;"贸易)"</f>
        <v>木头(弗拉特斯塔贸易)</v>
      </c>
      <c r="C107" s="6" t="s">
        <v>105</v>
      </c>
      <c r="D107" s="6" t="s">
        <v>30</v>
      </c>
      <c r="E107" s="7" t="s">
        <v>409</v>
      </c>
      <c r="F107" s="7"/>
      <c r="G107" s="7">
        <v>20</v>
      </c>
      <c r="H107" s="17"/>
      <c r="I107" s="6"/>
      <c r="J107" s="6"/>
      <c r="K107" s="6"/>
    </row>
    <row r="108" hidden="1" spans="1:11">
      <c r="A108" s="16">
        <f>ROW()-1</f>
        <v>107</v>
      </c>
      <c r="B108" s="6" t="str">
        <f>C108&amp;"("&amp;E108&amp;"贸易)"</f>
        <v>蚕茧(弗拉特斯塔贸易)</v>
      </c>
      <c r="C108" s="6" t="s">
        <v>95</v>
      </c>
      <c r="D108" s="6" t="s">
        <v>30</v>
      </c>
      <c r="E108" s="7" t="s">
        <v>409</v>
      </c>
      <c r="F108" s="7"/>
      <c r="G108" s="7">
        <v>10</v>
      </c>
      <c r="H108" s="17"/>
      <c r="I108" s="6"/>
      <c r="J108" s="6"/>
      <c r="K108" s="6"/>
    </row>
    <row r="109" hidden="1" spans="1:11">
      <c r="A109" s="16">
        <f>ROW()-1</f>
        <v>108</v>
      </c>
      <c r="B109" s="6" t="str">
        <f>C109&amp;"("&amp;E109&amp;"贸易)"</f>
        <v>蘑菇(约通哈默尔贸易)</v>
      </c>
      <c r="C109" s="6" t="s">
        <v>128</v>
      </c>
      <c r="D109" s="6" t="s">
        <v>96</v>
      </c>
      <c r="E109" s="7" t="s">
        <v>410</v>
      </c>
      <c r="F109" s="7"/>
      <c r="G109" s="7">
        <v>10</v>
      </c>
      <c r="H109" s="17"/>
      <c r="I109" s="6"/>
      <c r="J109" s="6"/>
      <c r="K109" s="6"/>
    </row>
    <row r="110" hidden="1" spans="1:11">
      <c r="A110" s="16">
        <f>ROW()-1</f>
        <v>109</v>
      </c>
      <c r="B110" s="6" t="str">
        <f>C110&amp;"("&amp;E110&amp;"贸易)"</f>
        <v>蝙蝠体液(约通哈默尔贸易)</v>
      </c>
      <c r="C110" s="6" t="s">
        <v>295</v>
      </c>
      <c r="D110" s="6" t="s">
        <v>30</v>
      </c>
      <c r="E110" s="7" t="s">
        <v>410</v>
      </c>
      <c r="F110" s="7"/>
      <c r="G110" s="7">
        <v>10</v>
      </c>
      <c r="H110" s="17"/>
      <c r="I110" s="6"/>
      <c r="J110" s="6"/>
      <c r="K110" s="6"/>
    </row>
    <row r="111" hidden="1" spans="1:11">
      <c r="A111" s="16">
        <f>ROW()-1</f>
        <v>110</v>
      </c>
      <c r="B111" s="6" t="str">
        <f>C111&amp;"("&amp;E111&amp;"贸易)"</f>
        <v>水(天凝城贸易)</v>
      </c>
      <c r="C111" s="6" t="s">
        <v>56</v>
      </c>
      <c r="D111" s="6" t="s">
        <v>30</v>
      </c>
      <c r="E111" s="7" t="s">
        <v>412</v>
      </c>
      <c r="F111" s="7"/>
      <c r="G111" s="7">
        <v>30</v>
      </c>
      <c r="I111" s="6"/>
      <c r="K111" s="6"/>
    </row>
    <row r="112" hidden="1" spans="1:11">
      <c r="A112" s="16">
        <f>ROW()-1</f>
        <v>111</v>
      </c>
      <c r="B112" s="6" t="str">
        <f>C112&amp;"("&amp;E112&amp;"贸易)"</f>
        <v>蘑菇(天凝城贸易)</v>
      </c>
      <c r="C112" s="6" t="s">
        <v>128</v>
      </c>
      <c r="D112" s="6" t="s">
        <v>96</v>
      </c>
      <c r="E112" s="7" t="s">
        <v>412</v>
      </c>
      <c r="F112" s="7"/>
      <c r="G112" s="7">
        <v>10</v>
      </c>
      <c r="I112" s="6"/>
      <c r="K112" s="6"/>
    </row>
    <row r="113" hidden="1" spans="1:11">
      <c r="A113" s="16">
        <f>ROW()-1</f>
        <v>112</v>
      </c>
      <c r="B113" s="6" t="str">
        <f>C113&amp;"("&amp;E113&amp;"贸易)"</f>
        <v>铜矿石(天凝城贸易)</v>
      </c>
      <c r="C113" s="6" t="s">
        <v>191</v>
      </c>
      <c r="D113" s="6" t="s">
        <v>30</v>
      </c>
      <c r="E113" s="7" t="s">
        <v>412</v>
      </c>
      <c r="F113" s="7"/>
      <c r="G113" s="7">
        <v>10</v>
      </c>
      <c r="I113" s="6"/>
      <c r="K113" s="6"/>
    </row>
    <row r="114" spans="1:11">
      <c r="A114" s="16">
        <f>ROW()-1</f>
        <v>113</v>
      </c>
      <c r="B114" s="6" t="str">
        <f>C114&amp;"("&amp;E114&amp;"贸易)"</f>
        <v>铁矿石(盐矿贸易)</v>
      </c>
      <c r="C114" s="6" t="s">
        <v>188</v>
      </c>
      <c r="D114" s="6" t="s">
        <v>30</v>
      </c>
      <c r="E114" s="7" t="s">
        <v>425</v>
      </c>
      <c r="F114" s="7"/>
      <c r="G114" s="7">
        <v>10</v>
      </c>
      <c r="I114" s="6"/>
      <c r="K114" s="6"/>
    </row>
  </sheetData>
  <autoFilter ref="A1:K113">
    <filterColumn colId="1">
      <customFilters>
        <customFilter operator="equal" val="铁矿石(约通哈默尔贸易)"/>
      </customFilters>
    </filterColumn>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workbookViewId="0">
      <selection activeCell="J14" sqref="J13:J14"/>
    </sheetView>
  </sheetViews>
  <sheetFormatPr defaultColWidth="9" defaultRowHeight="13.85" outlineLevelCol="7"/>
  <cols>
    <col min="1" max="1" width="4.83185840707965" customWidth="1"/>
    <col min="2" max="2" width="25.2477876106195" customWidth="1"/>
    <col min="3" max="4" width="16.2477876106195" customWidth="1"/>
    <col min="5" max="5" width="10.4159292035398" customWidth="1"/>
    <col min="6" max="6" width="16.2477876106195" customWidth="1"/>
    <col min="7" max="7" width="8.50442477876106" customWidth="1"/>
    <col min="8" max="8" width="12.3362831858407" customWidth="1"/>
  </cols>
  <sheetData>
    <row r="1" spans="1:8">
      <c r="A1" s="11" t="s">
        <v>12</v>
      </c>
      <c r="B1" s="7" t="s">
        <v>467</v>
      </c>
      <c r="C1" s="7" t="s">
        <v>468</v>
      </c>
      <c r="D1" s="7" t="s">
        <v>469</v>
      </c>
      <c r="E1" s="7" t="s">
        <v>470</v>
      </c>
      <c r="F1" s="7" t="s">
        <v>471</v>
      </c>
      <c r="G1" s="7" t="s">
        <v>472</v>
      </c>
      <c r="H1" s="7" t="s">
        <v>473</v>
      </c>
    </row>
    <row r="2" spans="1:8">
      <c r="A2" s="6">
        <f>ROW()-1</f>
        <v>1</v>
      </c>
      <c r="B2" s="7" t="s">
        <v>97</v>
      </c>
      <c r="C2" s="6">
        <f>VLOOKUP(B2,生产成本!D:K,7,0)</f>
        <v>0</v>
      </c>
      <c r="D2" s="6">
        <f>VLOOKUP(B2,生产成本!D:K,8,0)</f>
        <v>0</v>
      </c>
      <c r="E2" s="6"/>
      <c r="F2" s="6"/>
      <c r="G2" s="6"/>
      <c r="H2" s="6"/>
    </row>
    <row r="3" spans="1:8">
      <c r="A3" s="6">
        <f t="shared" ref="A3:A32" si="0">ROW()-1</f>
        <v>2</v>
      </c>
      <c r="B3" s="7" t="s">
        <v>474</v>
      </c>
      <c r="C3" s="6" t="e">
        <f>VLOOKUP(B3,生产成本!D:K,7,0)</f>
        <v>#N/A</v>
      </c>
      <c r="D3" s="6" t="e">
        <f>VLOOKUP(B3,生产成本!D:K,8,0)</f>
        <v>#N/A</v>
      </c>
      <c r="E3" s="6"/>
      <c r="F3" s="6"/>
      <c r="G3" s="6"/>
      <c r="H3" s="6"/>
    </row>
    <row r="4" spans="1:8">
      <c r="A4" s="6">
        <f t="shared" si="0"/>
        <v>3</v>
      </c>
      <c r="B4" s="7" t="s">
        <v>98</v>
      </c>
      <c r="C4" s="6">
        <f>VLOOKUP(B4,生产成本!D:K,7,0)</f>
        <v>0</v>
      </c>
      <c r="D4" s="6">
        <f>VLOOKUP(B4,生产成本!D:K,8,0)</f>
        <v>0</v>
      </c>
      <c r="E4" s="6"/>
      <c r="F4" s="6"/>
      <c r="G4" s="6"/>
      <c r="H4" s="6"/>
    </row>
    <row r="5" spans="1:8">
      <c r="A5" s="6">
        <f t="shared" si="0"/>
        <v>4</v>
      </c>
      <c r="B5" s="7" t="s">
        <v>475</v>
      </c>
      <c r="C5" s="6" t="e">
        <f>VLOOKUP(B5,生产成本!D:K,7,0)</f>
        <v>#N/A</v>
      </c>
      <c r="D5" s="6" t="e">
        <f>VLOOKUP(B5,生产成本!D:K,8,0)</f>
        <v>#N/A</v>
      </c>
      <c r="E5" s="6"/>
      <c r="F5" s="6"/>
      <c r="G5" s="6"/>
      <c r="H5" s="6"/>
    </row>
    <row r="6" ht="13.9" spans="1:8">
      <c r="A6" s="6">
        <f t="shared" si="0"/>
        <v>5</v>
      </c>
      <c r="B6" s="7" t="s">
        <v>476</v>
      </c>
      <c r="C6" s="6">
        <f>VLOOKUP(B6,生产成本!D:K,7,0)</f>
        <v>108.333333333333</v>
      </c>
      <c r="D6" s="6">
        <f>VLOOKUP(B6,生产成本!D:K,8,0)</f>
        <v>0</v>
      </c>
      <c r="E6" s="6"/>
      <c r="F6" s="6"/>
      <c r="G6" s="6"/>
      <c r="H6" s="6"/>
    </row>
    <row r="7" spans="1:8">
      <c r="A7" s="6">
        <f t="shared" si="0"/>
        <v>6</v>
      </c>
      <c r="B7" s="7" t="s">
        <v>106</v>
      </c>
      <c r="C7" s="6">
        <f>VLOOKUP(B7,生产成本!D:K,7,0)</f>
        <v>0</v>
      </c>
      <c r="D7" s="6">
        <f>VLOOKUP(B7,生产成本!D:K,8,0)</f>
        <v>0</v>
      </c>
      <c r="E7" s="6"/>
      <c r="F7" s="6"/>
      <c r="G7" s="6"/>
      <c r="H7" s="6"/>
    </row>
    <row r="8" spans="1:8">
      <c r="A8" s="6">
        <f t="shared" si="0"/>
        <v>7</v>
      </c>
      <c r="B8" s="7" t="s">
        <v>477</v>
      </c>
      <c r="C8" s="6" t="e">
        <f>VLOOKUP(B8,生产成本!D:K,7,0)</f>
        <v>#N/A</v>
      </c>
      <c r="D8" s="6" t="e">
        <f>VLOOKUP(B8,生产成本!D:K,8,0)</f>
        <v>#N/A</v>
      </c>
      <c r="E8" s="6"/>
      <c r="F8" s="6"/>
      <c r="G8" s="6"/>
      <c r="H8" s="6"/>
    </row>
    <row r="9" spans="1:8">
      <c r="A9" s="6">
        <f t="shared" si="0"/>
        <v>8</v>
      </c>
      <c r="B9" s="7" t="s">
        <v>107</v>
      </c>
      <c r="C9" s="6">
        <f>VLOOKUP(B9,生产成本!D:K,7,0)</f>
        <v>0</v>
      </c>
      <c r="D9" s="6">
        <f>VLOOKUP(B9,生产成本!D:K,8,0)</f>
        <v>0</v>
      </c>
      <c r="E9" s="6"/>
      <c r="F9" s="6"/>
      <c r="G9" s="6"/>
      <c r="H9" s="6"/>
    </row>
    <row r="10" spans="1:8">
      <c r="A10" s="6">
        <f t="shared" si="0"/>
        <v>9</v>
      </c>
      <c r="B10" s="7" t="s">
        <v>478</v>
      </c>
      <c r="C10" s="6" t="e">
        <f>VLOOKUP(B10,生产成本!D:K,7,0)</f>
        <v>#N/A</v>
      </c>
      <c r="D10" s="6" t="e">
        <f>VLOOKUP(B10,生产成本!D:K,8,0)</f>
        <v>#N/A</v>
      </c>
      <c r="E10" s="6"/>
      <c r="F10" s="6"/>
      <c r="G10" s="6"/>
      <c r="H10" s="6"/>
    </row>
    <row r="11" spans="1:8">
      <c r="A11" s="6">
        <f t="shared" si="0"/>
        <v>10</v>
      </c>
      <c r="B11" s="6" t="s">
        <v>109</v>
      </c>
      <c r="C11" s="6">
        <f>VLOOKUP(B11,生产成本!D:K,7,0)</f>
        <v>125</v>
      </c>
      <c r="D11" s="6">
        <f>VLOOKUP(B11,生产成本!D:K,8,0)</f>
        <v>0</v>
      </c>
      <c r="E11" s="6"/>
      <c r="F11" s="6"/>
      <c r="G11" s="6"/>
      <c r="H11" s="6"/>
    </row>
    <row r="12" spans="1:8">
      <c r="A12" s="6">
        <f t="shared" si="0"/>
        <v>11</v>
      </c>
      <c r="B12" s="7" t="s">
        <v>111</v>
      </c>
      <c r="C12" s="6">
        <f>VLOOKUP(B12,生产成本!D:K,7,0)</f>
        <v>125</v>
      </c>
      <c r="D12" s="6">
        <f>VLOOKUP(B12,生产成本!D:K,8,0)</f>
        <v>0</v>
      </c>
      <c r="E12" s="6"/>
      <c r="F12" s="6"/>
      <c r="G12" s="6"/>
      <c r="H12" s="6"/>
    </row>
    <row r="13" spans="1:8">
      <c r="A13" s="6">
        <f t="shared" si="0"/>
        <v>12</v>
      </c>
      <c r="B13" s="6" t="s">
        <v>138</v>
      </c>
      <c r="C13" s="6" t="e">
        <f>VLOOKUP(B13,生产成本!D:K,7,0)</f>
        <v>#N/A</v>
      </c>
      <c r="D13" s="6" t="e">
        <f>VLOOKUP(B13,生产成本!D:K,8,0)</f>
        <v>#N/A</v>
      </c>
      <c r="E13" s="6"/>
      <c r="F13" s="6"/>
      <c r="G13" s="6"/>
      <c r="H13" s="6"/>
    </row>
    <row r="14" spans="1:8">
      <c r="A14" s="6">
        <f t="shared" si="0"/>
        <v>13</v>
      </c>
      <c r="B14" s="7" t="s">
        <v>113</v>
      </c>
      <c r="C14" s="6">
        <f>VLOOKUP(B14,生产成本!D:K,7,0)</f>
        <v>0</v>
      </c>
      <c r="D14" s="6">
        <f>VLOOKUP(B14,生产成本!D:K,8,0)</f>
        <v>0</v>
      </c>
      <c r="E14" s="6"/>
      <c r="F14" s="6"/>
      <c r="G14" s="6"/>
      <c r="H14" s="6"/>
    </row>
    <row r="15" spans="1:8">
      <c r="A15" s="6">
        <f t="shared" si="0"/>
        <v>14</v>
      </c>
      <c r="B15" s="7" t="s">
        <v>479</v>
      </c>
      <c r="C15" s="6" t="e">
        <f>VLOOKUP(B15,生产成本!D:K,7,0)</f>
        <v>#N/A</v>
      </c>
      <c r="D15" s="6" t="e">
        <f>VLOOKUP(B15,生产成本!D:K,8,0)</f>
        <v>#N/A</v>
      </c>
      <c r="E15" s="6"/>
      <c r="F15" s="6"/>
      <c r="G15" s="6"/>
      <c r="H15" s="6"/>
    </row>
    <row r="16" spans="1:8">
      <c r="A16" s="6">
        <f t="shared" si="0"/>
        <v>15</v>
      </c>
      <c r="B16" s="7" t="s">
        <v>114</v>
      </c>
      <c r="C16" s="6">
        <f>VLOOKUP(B16,生产成本!D:K,7,0)</f>
        <v>0</v>
      </c>
      <c r="D16" s="6">
        <f>VLOOKUP(B16,生产成本!D:K,8,0)</f>
        <v>0</v>
      </c>
      <c r="E16" s="6"/>
      <c r="F16" s="6"/>
      <c r="G16" s="6"/>
      <c r="H16" s="6"/>
    </row>
    <row r="17" spans="1:8">
      <c r="A17" s="6">
        <f t="shared" si="0"/>
        <v>16</v>
      </c>
      <c r="B17" s="7" t="s">
        <v>480</v>
      </c>
      <c r="C17" s="6" t="e">
        <f>VLOOKUP(B17,生产成本!D:K,7,0)</f>
        <v>#N/A</v>
      </c>
      <c r="D17" s="6" t="e">
        <f>VLOOKUP(B17,生产成本!D:K,8,0)</f>
        <v>#N/A</v>
      </c>
      <c r="E17" s="6"/>
      <c r="F17" s="6"/>
      <c r="G17" s="6"/>
      <c r="H17" s="6"/>
    </row>
    <row r="18" spans="1:8">
      <c r="A18" s="6">
        <f t="shared" si="0"/>
        <v>17</v>
      </c>
      <c r="B18" s="6" t="s">
        <v>131</v>
      </c>
      <c r="C18" s="6" t="e">
        <f>VLOOKUP(B18,生产成本!D:K,7,0)</f>
        <v>#N/A</v>
      </c>
      <c r="D18" s="6" t="e">
        <f>VLOOKUP(B18,生产成本!D:K,8,0)</f>
        <v>#N/A</v>
      </c>
      <c r="E18" s="6"/>
      <c r="F18" s="6"/>
      <c r="G18" s="6"/>
      <c r="H18" s="6"/>
    </row>
    <row r="19" spans="1:8">
      <c r="A19" s="6">
        <f t="shared" si="0"/>
        <v>18</v>
      </c>
      <c r="B19" s="6" t="s">
        <v>118</v>
      </c>
      <c r="C19" s="6">
        <f>VLOOKUP(B19,生产成本!D:K,7,0)</f>
        <v>166.666666666667</v>
      </c>
      <c r="D19" s="6">
        <f>VLOOKUP(B19,生产成本!D:K,8,0)</f>
        <v>0</v>
      </c>
      <c r="E19" s="6"/>
      <c r="F19" s="6"/>
      <c r="G19" s="6"/>
      <c r="H19" s="6"/>
    </row>
    <row r="20" spans="1:8">
      <c r="A20" s="6">
        <f t="shared" si="0"/>
        <v>19</v>
      </c>
      <c r="B20" s="7" t="s">
        <v>121</v>
      </c>
      <c r="C20" s="6">
        <f>VLOOKUP(B20,生产成本!D:K,7,0)</f>
        <v>172.8125</v>
      </c>
      <c r="D20" s="6">
        <f>VLOOKUP(B20,生产成本!D:K,8,0)</f>
        <v>0</v>
      </c>
      <c r="E20" s="6"/>
      <c r="F20" s="6"/>
      <c r="G20" s="6"/>
      <c r="H20" s="6"/>
    </row>
    <row r="21" spans="1:8">
      <c r="A21" s="6">
        <f t="shared" si="0"/>
        <v>20</v>
      </c>
      <c r="B21" s="6" t="s">
        <v>123</v>
      </c>
      <c r="C21" s="6">
        <f>VLOOKUP(B21,生产成本!D:K,7,0)</f>
        <v>180.555555555556</v>
      </c>
      <c r="D21" s="6">
        <f>VLOOKUP(B21,生产成本!D:K,8,0)</f>
        <v>0</v>
      </c>
      <c r="E21" s="6"/>
      <c r="F21" s="6"/>
      <c r="G21" s="6"/>
      <c r="H21" s="6"/>
    </row>
    <row r="22" spans="1:8">
      <c r="A22" s="6">
        <f t="shared" si="0"/>
        <v>21</v>
      </c>
      <c r="B22" s="6" t="s">
        <v>124</v>
      </c>
      <c r="C22" s="6">
        <f>VLOOKUP(B22,生产成本!D:K,7,0)</f>
        <v>190</v>
      </c>
      <c r="D22" s="6">
        <f>VLOOKUP(B22,生产成本!D:K,8,0)</f>
        <v>0</v>
      </c>
      <c r="E22" s="6"/>
      <c r="F22" s="6"/>
      <c r="G22" s="6"/>
      <c r="H22" s="6"/>
    </row>
    <row r="23" spans="1:8">
      <c r="A23" s="6">
        <f t="shared" si="0"/>
        <v>22</v>
      </c>
      <c r="B23" s="6" t="s">
        <v>125</v>
      </c>
      <c r="C23" s="6">
        <f>VLOOKUP(B23,生产成本!D:K,7,0)</f>
        <v>200</v>
      </c>
      <c r="D23" s="6">
        <f>VLOOKUP(B23,生产成本!D:K,8,0)</f>
        <v>0</v>
      </c>
      <c r="E23" s="6"/>
      <c r="F23" s="6"/>
      <c r="G23" s="6"/>
      <c r="H23" s="6"/>
    </row>
    <row r="24" spans="1:8">
      <c r="A24" s="6">
        <f t="shared" si="0"/>
        <v>23</v>
      </c>
      <c r="B24" s="6" t="s">
        <v>437</v>
      </c>
      <c r="C24" s="6" t="e">
        <f>VLOOKUP(B24,生产成本!D:K,7,0)</f>
        <v>#N/A</v>
      </c>
      <c r="D24" s="6" t="e">
        <f>VLOOKUP(B24,生产成本!D:K,8,0)</f>
        <v>#N/A</v>
      </c>
      <c r="E24" s="6"/>
      <c r="F24" s="6"/>
      <c r="G24" s="6"/>
      <c r="H24" s="6"/>
    </row>
    <row r="25" spans="1:8">
      <c r="A25" s="6">
        <f t="shared" si="0"/>
        <v>24</v>
      </c>
      <c r="B25" s="6" t="s">
        <v>236</v>
      </c>
      <c r="C25" s="6" t="e">
        <f>VLOOKUP(B25,生产成本!D:K,7,0)</f>
        <v>#N/A</v>
      </c>
      <c r="D25" s="6" t="e">
        <f>VLOOKUP(B25,生产成本!D:K,8,0)</f>
        <v>#N/A</v>
      </c>
      <c r="E25" s="6"/>
      <c r="F25" s="6"/>
      <c r="G25" s="6"/>
      <c r="H25" s="6"/>
    </row>
    <row r="26" spans="1:8">
      <c r="A26" s="6">
        <f t="shared" si="0"/>
        <v>25</v>
      </c>
      <c r="B26" s="6" t="s">
        <v>438</v>
      </c>
      <c r="C26" s="6" t="e">
        <f>VLOOKUP(B26,生产成本!D:K,7,0)</f>
        <v>#N/A</v>
      </c>
      <c r="D26" s="6" t="e">
        <f>VLOOKUP(B26,生产成本!D:K,8,0)</f>
        <v>#N/A</v>
      </c>
      <c r="E26" s="6"/>
      <c r="F26" s="6"/>
      <c r="G26" s="6"/>
      <c r="H26" s="6"/>
    </row>
    <row r="27" spans="1:8">
      <c r="A27" s="6">
        <f t="shared" si="0"/>
        <v>26</v>
      </c>
      <c r="B27" s="6" t="s">
        <v>451</v>
      </c>
      <c r="C27" s="6" t="e">
        <f>VLOOKUP(B27,生产成本!D:K,7,0)</f>
        <v>#N/A</v>
      </c>
      <c r="D27" s="6" t="e">
        <f>VLOOKUP(B27,生产成本!D:K,8,0)</f>
        <v>#N/A</v>
      </c>
      <c r="E27" s="6"/>
      <c r="F27" s="6"/>
      <c r="G27" s="6"/>
      <c r="H27" s="6"/>
    </row>
    <row r="28" spans="1:8">
      <c r="A28" s="6">
        <f t="shared" si="0"/>
        <v>27</v>
      </c>
      <c r="B28" s="6" t="s">
        <v>452</v>
      </c>
      <c r="C28" s="6" t="e">
        <f>VLOOKUP(B28,生产成本!D:K,7,0)</f>
        <v>#N/A</v>
      </c>
      <c r="D28" s="6" t="e">
        <f>VLOOKUP(B28,生产成本!D:K,8,0)</f>
        <v>#N/A</v>
      </c>
      <c r="E28" s="6"/>
      <c r="F28" s="6"/>
      <c r="G28" s="6"/>
      <c r="H28" s="6"/>
    </row>
    <row r="29" spans="1:8">
      <c r="A29" s="6">
        <f t="shared" si="0"/>
        <v>28</v>
      </c>
      <c r="B29" s="6" t="s">
        <v>227</v>
      </c>
      <c r="C29" s="6">
        <f>VLOOKUP(B29,生产成本!D:K,7,0)</f>
        <v>341.358024691358</v>
      </c>
      <c r="D29" s="6">
        <f>VLOOKUP(B29,生产成本!D:K,8,0)</f>
        <v>0</v>
      </c>
      <c r="E29" s="6"/>
      <c r="F29" s="6"/>
      <c r="G29" s="6"/>
      <c r="H29" s="6"/>
    </row>
    <row r="30" spans="1:8">
      <c r="A30" s="6">
        <f t="shared" si="0"/>
        <v>29</v>
      </c>
      <c r="B30" s="6" t="s">
        <v>455</v>
      </c>
      <c r="C30" s="6" t="e">
        <f>VLOOKUP(B30,生产成本!D:K,7,0)</f>
        <v>#N/A</v>
      </c>
      <c r="D30" s="6" t="e">
        <f>VLOOKUP(B30,生产成本!D:K,8,0)</f>
        <v>#N/A</v>
      </c>
      <c r="E30" s="6"/>
      <c r="F30" s="6"/>
      <c r="G30" s="6"/>
      <c r="H30" s="6"/>
    </row>
    <row r="31" spans="1:8">
      <c r="A31" s="6">
        <f t="shared" si="0"/>
        <v>30</v>
      </c>
      <c r="B31" s="6" t="s">
        <v>235</v>
      </c>
      <c r="C31" s="6" t="e">
        <f>VLOOKUP(B31,生产成本!D:K,7,0)</f>
        <v>#N/A</v>
      </c>
      <c r="D31" s="6" t="e">
        <f>VLOOKUP(B31,生产成本!D:K,8,0)</f>
        <v>#N/A</v>
      </c>
      <c r="E31" s="6"/>
      <c r="F31" s="6"/>
      <c r="G31" s="6"/>
      <c r="H31" s="6"/>
    </row>
    <row r="32" spans="1:8">
      <c r="A32" s="6">
        <f t="shared" si="0"/>
        <v>31</v>
      </c>
      <c r="B32" s="6" t="s">
        <v>458</v>
      </c>
      <c r="C32" s="6" t="e">
        <f>VLOOKUP(B32,生产成本!D:K,7,0)</f>
        <v>#N/A</v>
      </c>
      <c r="D32" s="6" t="e">
        <f>VLOOKUP(B32,生产成本!D:K,8,0)</f>
        <v>#N/A</v>
      </c>
      <c r="E32" s="6"/>
      <c r="F32" s="6"/>
      <c r="G32" s="6"/>
      <c r="H32" s="6"/>
    </row>
  </sheetData>
  <pageMargins left="0.7" right="0.7" top="0.75" bottom="0.75" header="0.3" footer="0.3"/>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85"/>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9"/>
  <sheetViews>
    <sheetView topLeftCell="B38" workbookViewId="0">
      <selection activeCell="E1" sqref="E1:J45"/>
    </sheetView>
  </sheetViews>
  <sheetFormatPr defaultColWidth="9" defaultRowHeight="13.85"/>
  <cols>
    <col min="1" max="1" width="25.2477876106195" customWidth="1"/>
    <col min="2" max="2" width="20.2477876106195" customWidth="1"/>
    <col min="3" max="3" width="18.6637168141593" customWidth="1"/>
    <col min="5" max="5" width="10.4159292035398" customWidth="1"/>
    <col min="7" max="8" width="20.2477876106195" customWidth="1"/>
    <col min="9" max="9" width="18.2477876106195" customWidth="1"/>
  </cols>
  <sheetData>
    <row r="1" spans="1:8">
      <c r="A1" s="6" t="s">
        <v>431</v>
      </c>
      <c r="B1" s="10" t="s">
        <v>481</v>
      </c>
      <c r="C1" t="str">
        <f ca="1" t="array" ref="C1">_xlfn.TEXTJOIN(",",TRUE,IF($A$1:$A$119=A1,$B$1:$B$119,""))</f>
        <v>养殖,捕猎,水淹改造</v>
      </c>
      <c r="E1" t="s">
        <v>431</v>
      </c>
      <c r="F1" t="s">
        <v>481</v>
      </c>
      <c r="G1" t="s">
        <v>79</v>
      </c>
      <c r="H1" t="s">
        <v>482</v>
      </c>
    </row>
    <row r="2" spans="1:7">
      <c r="A2" s="7" t="s">
        <v>431</v>
      </c>
      <c r="B2" t="s">
        <v>79</v>
      </c>
      <c r="C2" t="str">
        <f ca="1" t="array" ref="C2">_xlfn.TEXTJOIN(",",TRUE,IF($A$1:$A$119=A2,$B$1:$B$119,""))</f>
        <v>养殖,捕猎,水淹改造</v>
      </c>
      <c r="E2" t="s">
        <v>295</v>
      </c>
      <c r="F2" t="s">
        <v>40</v>
      </c>
      <c r="G2" t="s">
        <v>38</v>
      </c>
    </row>
    <row r="3" spans="1:7">
      <c r="A3" s="7" t="s">
        <v>431</v>
      </c>
      <c r="B3" t="s">
        <v>482</v>
      </c>
      <c r="C3" t="str">
        <f ca="1" t="array" ref="C3">_xlfn.TEXTJOIN(",",TRUE,IF($A$1:$A$119=A3,$B$1:$B$119,""))</f>
        <v>养殖,捕猎,水淹改造</v>
      </c>
      <c r="E3" t="s">
        <v>432</v>
      </c>
      <c r="F3" t="s">
        <v>49</v>
      </c>
      <c r="G3" t="s">
        <v>51</v>
      </c>
    </row>
    <row r="4" spans="1:8">
      <c r="A4" s="6" t="s">
        <v>295</v>
      </c>
      <c r="B4" t="s">
        <v>40</v>
      </c>
      <c r="C4" t="str">
        <f ca="1" t="array" ref="C4">_xlfn.TEXTJOIN(",",TRUE,IF($A$1:$A$119=A4,$B$1:$B$119,""))</f>
        <v>莓果,肉</v>
      </c>
      <c r="E4" t="s">
        <v>453</v>
      </c>
      <c r="F4" t="s">
        <v>79</v>
      </c>
      <c r="G4" t="s">
        <v>482</v>
      </c>
      <c r="H4" t="s">
        <v>481</v>
      </c>
    </row>
    <row r="5" spans="1:8">
      <c r="A5" s="6" t="s">
        <v>295</v>
      </c>
      <c r="B5" t="s">
        <v>38</v>
      </c>
      <c r="C5" t="str">
        <f ca="1" t="array" ref="C5">_xlfn.TEXTJOIN(",",TRUE,IF($A$1:$A$119=A5,$B$1:$B$119,""))</f>
        <v>莓果,肉</v>
      </c>
      <c r="E5" t="s">
        <v>433</v>
      </c>
      <c r="F5" t="s">
        <v>64</v>
      </c>
      <c r="G5" t="s">
        <v>483</v>
      </c>
      <c r="H5" t="s">
        <v>484</v>
      </c>
    </row>
    <row r="6" spans="1:7">
      <c r="A6" s="6" t="s">
        <v>432</v>
      </c>
      <c r="B6" t="s">
        <v>49</v>
      </c>
      <c r="C6" t="str">
        <f ca="1" t="array" ref="C6">_xlfn.TEXTJOIN(",",TRUE,IF($A$1:$A$119=A6,$B$1:$B$119,""))</f>
        <v>玻璃,水晶</v>
      </c>
      <c r="E6" t="s">
        <v>75</v>
      </c>
      <c r="F6" t="s">
        <v>70</v>
      </c>
      <c r="G6" t="s">
        <v>112</v>
      </c>
    </row>
    <row r="7" spans="1:9">
      <c r="A7" s="6" t="s">
        <v>432</v>
      </c>
      <c r="B7" t="s">
        <v>51</v>
      </c>
      <c r="C7" t="str">
        <f ca="1" t="array" ref="C7">_xlfn.TEXTJOIN(",",TRUE,IF($A$1:$A$119=A7,$B$1:$B$119,""))</f>
        <v>玻璃,水晶</v>
      </c>
      <c r="E7" t="s">
        <v>138</v>
      </c>
      <c r="F7" t="s">
        <v>168</v>
      </c>
      <c r="G7" t="s">
        <v>485</v>
      </c>
      <c r="H7" t="s">
        <v>34</v>
      </c>
      <c r="I7" t="s">
        <v>486</v>
      </c>
    </row>
    <row r="8" spans="1:10">
      <c r="A8" s="7" t="s">
        <v>453</v>
      </c>
      <c r="B8" t="s">
        <v>79</v>
      </c>
      <c r="C8" t="str">
        <f ca="1" t="array" ref="C8">_xlfn.TEXTJOIN(",",TRUE,IF($A$1:$A$119=A8,$B$1:$B$119,""))</f>
        <v>捕猎,水淹改造,养殖</v>
      </c>
      <c r="E8" t="s">
        <v>70</v>
      </c>
      <c r="F8" t="s">
        <v>71</v>
      </c>
      <c r="G8" t="s">
        <v>168</v>
      </c>
      <c r="H8" t="s">
        <v>485</v>
      </c>
      <c r="I8" t="s">
        <v>34</v>
      </c>
      <c r="J8" t="s">
        <v>486</v>
      </c>
    </row>
    <row r="9" spans="1:7">
      <c r="A9" s="7" t="s">
        <v>453</v>
      </c>
      <c r="B9" t="s">
        <v>482</v>
      </c>
      <c r="C9" t="str">
        <f ca="1" t="array" ref="C9">_xlfn.TEXTJOIN(",",TRUE,IF($A$1:$A$119=A9,$B$1:$B$119,""))</f>
        <v>捕猎,水淹改造,养殖</v>
      </c>
      <c r="E9" t="s">
        <v>434</v>
      </c>
      <c r="F9" t="s">
        <v>75</v>
      </c>
      <c r="G9" t="s">
        <v>78</v>
      </c>
    </row>
    <row r="10" spans="1:7">
      <c r="A10" s="6" t="s">
        <v>453</v>
      </c>
      <c r="B10" t="s">
        <v>481</v>
      </c>
      <c r="C10" t="str">
        <f ca="1" t="array" ref="C10">_xlfn.TEXTJOIN(",",TRUE,IF($A$1:$A$119=A10,$B$1:$B$119,""))</f>
        <v>捕猎,水淹改造,养殖</v>
      </c>
      <c r="E10" t="s">
        <v>449</v>
      </c>
      <c r="F10" t="s">
        <v>210</v>
      </c>
      <c r="G10" t="s">
        <v>33</v>
      </c>
    </row>
    <row r="11" spans="1:9">
      <c r="A11" s="6" t="s">
        <v>433</v>
      </c>
      <c r="B11" t="s">
        <v>64</v>
      </c>
      <c r="C11" t="str">
        <f ca="1" t="array" ref="C11">_xlfn.TEXTJOIN(",",TRUE,IF($A$1:$A$119=A11,$B$1:$B$119,""))</f>
        <v>仙人掌花,油木炭,油食盐</v>
      </c>
      <c r="E11" t="s">
        <v>91</v>
      </c>
      <c r="F11" t="s">
        <v>52</v>
      </c>
      <c r="G11" t="s">
        <v>487</v>
      </c>
      <c r="H11" t="s">
        <v>34</v>
      </c>
      <c r="I11" t="s">
        <v>486</v>
      </c>
    </row>
    <row r="12" spans="1:7">
      <c r="A12" s="6" t="s">
        <v>433</v>
      </c>
      <c r="B12" t="s">
        <v>483</v>
      </c>
      <c r="C12" t="str">
        <f ca="1" t="array" ref="C12">_xlfn.TEXTJOIN(",",TRUE,IF($A$1:$A$119=A12,$B$1:$B$119,""))</f>
        <v>仙人掌花,油木炭,油食盐</v>
      </c>
      <c r="E12" t="s">
        <v>436</v>
      </c>
      <c r="F12" t="s">
        <v>119</v>
      </c>
      <c r="G12" t="s">
        <v>126</v>
      </c>
    </row>
    <row r="13" spans="1:7">
      <c r="A13" s="6" t="s">
        <v>433</v>
      </c>
      <c r="B13" t="s">
        <v>484</v>
      </c>
      <c r="C13" t="str">
        <f ca="1" t="array" ref="C13">_xlfn.TEXTJOIN(",",TRUE,IF($A$1:$A$119=A13,$B$1:$B$119,""))</f>
        <v>仙人掌花,油木炭,油食盐</v>
      </c>
      <c r="E13" t="s">
        <v>447</v>
      </c>
      <c r="F13" t="s">
        <v>136</v>
      </c>
      <c r="G13" t="s">
        <v>112</v>
      </c>
    </row>
    <row r="14" spans="1:7">
      <c r="A14" s="6" t="s">
        <v>75</v>
      </c>
      <c r="B14" t="s">
        <v>70</v>
      </c>
      <c r="C14" t="str">
        <f ca="1" t="array" ref="C14">_xlfn.TEXTJOIN(",",TRUE,IF($A$1:$A$119=A14,$B$1:$B$119,""))</f>
        <v>花朵,树液</v>
      </c>
      <c r="E14" t="s">
        <v>448</v>
      </c>
      <c r="F14" t="s">
        <v>203</v>
      </c>
      <c r="G14" t="s">
        <v>112</v>
      </c>
    </row>
    <row r="15" spans="1:10">
      <c r="A15" s="7" t="s">
        <v>75</v>
      </c>
      <c r="B15" t="s">
        <v>112</v>
      </c>
      <c r="C15" t="str">
        <f ca="1" t="array" ref="C15">_xlfn.TEXTJOIN(",",TRUE,IF($A$1:$A$119=A15,$B$1:$B$119,""))</f>
        <v>花朵,树液</v>
      </c>
      <c r="E15" t="s">
        <v>40</v>
      </c>
      <c r="F15" t="s">
        <v>41</v>
      </c>
      <c r="G15" t="s">
        <v>488</v>
      </c>
      <c r="H15" t="s">
        <v>489</v>
      </c>
      <c r="I15" t="s">
        <v>34</v>
      </c>
      <c r="J15" t="s">
        <v>486</v>
      </c>
    </row>
    <row r="16" spans="1:6">
      <c r="A16" s="7" t="s">
        <v>138</v>
      </c>
      <c r="B16" t="s">
        <v>168</v>
      </c>
      <c r="C16" t="str">
        <f ca="1" t="array" ref="C16">_xlfn.TEXTJOIN(",",TRUE,IF($A$1:$A$119=A16,$B$1:$B$119,""))</f>
        <v>小花盆种植,小花盆种植带园艺加成,野外采集,野外采集带园艺加成</v>
      </c>
      <c r="E16" t="s">
        <v>456</v>
      </c>
      <c r="F16" t="s">
        <v>481</v>
      </c>
    </row>
    <row r="17" spans="1:10">
      <c r="A17" s="7" t="s">
        <v>138</v>
      </c>
      <c r="B17" t="s">
        <v>485</v>
      </c>
      <c r="C17" t="str">
        <f ca="1" t="array" ref="C17">_xlfn.TEXTJOIN(",",TRUE,IF($A$1:$A$119=A17,$B$1:$B$119,""))</f>
        <v>小花盆种植,小花盆种植带园艺加成,野外采集,野外采集带园艺加成</v>
      </c>
      <c r="E17" t="s">
        <v>128</v>
      </c>
      <c r="F17" t="s">
        <v>129</v>
      </c>
      <c r="G17" t="s">
        <v>168</v>
      </c>
      <c r="H17" t="s">
        <v>485</v>
      </c>
      <c r="I17" t="s">
        <v>34</v>
      </c>
      <c r="J17" t="s">
        <v>486</v>
      </c>
    </row>
    <row r="18" spans="1:7">
      <c r="A18" s="7" t="s">
        <v>138</v>
      </c>
      <c r="B18" t="s">
        <v>34</v>
      </c>
      <c r="C18" t="str">
        <f ca="1" t="array" ref="C18">_xlfn.TEXTJOIN(",",TRUE,IF($A$1:$A$119=A18,$B$1:$B$119,""))</f>
        <v>小花盆种植,小花盆种植带园艺加成,野外采集,野外采集带园艺加成</v>
      </c>
      <c r="E18" t="s">
        <v>157</v>
      </c>
      <c r="F18" t="s">
        <v>91</v>
      </c>
      <c r="G18" t="s">
        <v>105</v>
      </c>
    </row>
    <row r="19" spans="1:7">
      <c r="A19" s="7" t="s">
        <v>138</v>
      </c>
      <c r="B19" t="s">
        <v>486</v>
      </c>
      <c r="C19" t="str">
        <f ca="1" t="array" ref="C19">_xlfn.TEXTJOIN(",",TRUE,IF($A$1:$A$119=A19,$B$1:$B$119,""))</f>
        <v>小花盆种植,小花盆种植带园艺加成,野外采集,野外采集带园艺加成</v>
      </c>
      <c r="E19" t="s">
        <v>90</v>
      </c>
      <c r="F19" t="s">
        <v>91</v>
      </c>
      <c r="G19" t="s">
        <v>105</v>
      </c>
    </row>
    <row r="20" spans="1:7">
      <c r="A20" s="7" t="s">
        <v>70</v>
      </c>
      <c r="B20" t="s">
        <v>71</v>
      </c>
      <c r="C20" t="str">
        <f ca="1" t="array" ref="C20">_xlfn.TEXTJOIN(",",TRUE,IF($A$1:$A$119=A20,$B$1:$B$119,""))</f>
        <v>花园种植,小花盆种植,小花盆种植带园艺加成,野外采集,野外采集带园艺加成</v>
      </c>
      <c r="E20" t="s">
        <v>69</v>
      </c>
      <c r="F20" t="s">
        <v>69</v>
      </c>
      <c r="G20" t="s">
        <v>105</v>
      </c>
    </row>
    <row r="21" spans="1:9">
      <c r="A21" s="7" t="s">
        <v>70</v>
      </c>
      <c r="B21" t="s">
        <v>168</v>
      </c>
      <c r="C21" t="str">
        <f ca="1" t="array" ref="C21">_xlfn.TEXTJOIN(",",TRUE,IF($A$1:$A$119=A21,$B$1:$B$119,""))</f>
        <v>花园种植,小花盆种植,小花盆种植带园艺加成,野外采集,野外采集带园艺加成</v>
      </c>
      <c r="E21" t="s">
        <v>105</v>
      </c>
      <c r="F21" t="s">
        <v>52</v>
      </c>
      <c r="G21" t="s">
        <v>487</v>
      </c>
      <c r="H21" t="s">
        <v>34</v>
      </c>
      <c r="I21" t="s">
        <v>486</v>
      </c>
    </row>
    <row r="22" spans="1:7">
      <c r="A22" s="7" t="s">
        <v>70</v>
      </c>
      <c r="B22" t="s">
        <v>485</v>
      </c>
      <c r="C22" t="str">
        <f ca="1" t="array" ref="C22">_xlfn.TEXTJOIN(",",TRUE,IF($A$1:$A$119=A22,$B$1:$B$119,""))</f>
        <v>花园种植,小花盆种植,小花盆种植带园艺加成,野外采集,野外采集带园艺加成</v>
      </c>
      <c r="E22" t="s">
        <v>171</v>
      </c>
      <c r="F22" t="s">
        <v>216</v>
      </c>
      <c r="G22" t="s">
        <v>39</v>
      </c>
    </row>
    <row r="23" spans="1:7">
      <c r="A23" s="7" t="s">
        <v>70</v>
      </c>
      <c r="B23" t="s">
        <v>34</v>
      </c>
      <c r="C23" t="str">
        <f ca="1" t="array" ref="C23">_xlfn.TEXTJOIN(",",TRUE,IF($A$1:$A$119=A23,$B$1:$B$119,""))</f>
        <v>花园种植,小花盆种植,小花盆种植带园艺加成,野外采集,野外采集带园艺加成</v>
      </c>
      <c r="E23" t="s">
        <v>444</v>
      </c>
      <c r="F23" t="s">
        <v>174</v>
      </c>
      <c r="G23" t="s">
        <v>490</v>
      </c>
    </row>
    <row r="24" spans="1:7">
      <c r="A24" s="7" t="s">
        <v>70</v>
      </c>
      <c r="B24" t="s">
        <v>486</v>
      </c>
      <c r="C24" t="str">
        <f ca="1" t="array" ref="C24">_xlfn.TEXTJOIN(",",TRUE,IF($A$1:$A$119=A24,$B$1:$B$119,""))</f>
        <v>花园种植,小花盆种植,小花盆种植带园艺加成,野外采集,野外采集带园艺加成</v>
      </c>
      <c r="E24" t="s">
        <v>442</v>
      </c>
      <c r="F24" t="s">
        <v>75</v>
      </c>
      <c r="G24" t="s">
        <v>138</v>
      </c>
    </row>
    <row r="25" spans="1:7">
      <c r="A25" s="6" t="s">
        <v>434</v>
      </c>
      <c r="B25" t="s">
        <v>75</v>
      </c>
      <c r="C25" t="str">
        <f ca="1" t="array" ref="C25">_xlfn.TEXTJOIN(",",TRUE,IF($A$1:$A$119=A25,$B$1:$B$119,""))</f>
        <v>蜂蜜,蜗牛</v>
      </c>
      <c r="E25" t="s">
        <v>82</v>
      </c>
      <c r="F25" t="s">
        <v>79</v>
      </c>
      <c r="G25" t="s">
        <v>482</v>
      </c>
    </row>
    <row r="26" spans="1:7">
      <c r="A26" s="6" t="s">
        <v>434</v>
      </c>
      <c r="B26" t="s">
        <v>78</v>
      </c>
      <c r="C26" t="str">
        <f ca="1" t="array" ref="C26">_xlfn.TEXTJOIN(",",TRUE,IF($A$1:$A$119=A26,$B$1:$B$119,""))</f>
        <v>蜂蜜,蜗牛</v>
      </c>
      <c r="E26" t="s">
        <v>216</v>
      </c>
      <c r="F26" t="s">
        <v>79</v>
      </c>
      <c r="G26" t="s">
        <v>482</v>
      </c>
    </row>
    <row r="27" spans="1:7">
      <c r="A27" s="7" t="s">
        <v>449</v>
      </c>
      <c r="B27" t="s">
        <v>210</v>
      </c>
      <c r="C27" t="str">
        <f ca="1" t="array" ref="C27">_xlfn.TEXTJOIN(",",TRUE,IF($A$1:$A$119=A27,$B$1:$B$119,""))</f>
        <v>宝石,珊瑚</v>
      </c>
      <c r="E27" t="s">
        <v>76</v>
      </c>
      <c r="F27" t="s">
        <v>70</v>
      </c>
      <c r="G27" t="s">
        <v>64</v>
      </c>
    </row>
    <row r="28" spans="1:7">
      <c r="A28" s="7" t="s">
        <v>449</v>
      </c>
      <c r="B28" t="s">
        <v>33</v>
      </c>
      <c r="C28" t="str">
        <f ca="1" t="array" ref="C28">_xlfn.TEXTJOIN(",",TRUE,IF($A$1:$A$119=A28,$B$1:$B$119,""))</f>
        <v>宝石,珊瑚</v>
      </c>
      <c r="E28" t="s">
        <v>38</v>
      </c>
      <c r="F28" t="s">
        <v>82</v>
      </c>
      <c r="G28" t="s">
        <v>39</v>
      </c>
    </row>
    <row r="29" spans="1:7">
      <c r="A29" s="7" t="s">
        <v>91</v>
      </c>
      <c r="B29" t="s">
        <v>52</v>
      </c>
      <c r="C29" t="str">
        <f ca="1" t="array" ref="C29">_xlfn.TEXTJOIN(",",TRUE,IF($A$1:$A$119=A29,$B$1:$B$119,""))</f>
        <v>大花盆采集,大花盆采集带园艺加成,野外采集,野外采集带园艺加成</v>
      </c>
      <c r="E29" t="s">
        <v>205</v>
      </c>
      <c r="F29" t="s">
        <v>90</v>
      </c>
      <c r="G29" t="s">
        <v>93</v>
      </c>
    </row>
    <row r="30" spans="1:7">
      <c r="A30" s="7" t="s">
        <v>91</v>
      </c>
      <c r="B30" t="s">
        <v>487</v>
      </c>
      <c r="C30" t="str">
        <f ca="1" t="array" ref="C30">_xlfn.TEXTJOIN(",",TRUE,IF($A$1:$A$119=A30,$B$1:$B$119,""))</f>
        <v>大花盆采集,大花盆采集带园艺加成,野外采集,野外采集带园艺加成</v>
      </c>
      <c r="E30" t="s">
        <v>182</v>
      </c>
      <c r="F30" t="s">
        <v>33</v>
      </c>
      <c r="G30" t="s">
        <v>141</v>
      </c>
    </row>
    <row r="31" spans="1:8">
      <c r="A31" s="7" t="s">
        <v>91</v>
      </c>
      <c r="B31" t="s">
        <v>34</v>
      </c>
      <c r="C31" t="str">
        <f ca="1" t="array" ref="C31">_xlfn.TEXTJOIN(",",TRUE,IF($A$1:$A$119=A31,$B$1:$B$119,""))</f>
        <v>大花盆采集,大花盆采集带园艺加成,野外采集,野外采集带园艺加成</v>
      </c>
      <c r="E31" t="s">
        <v>459</v>
      </c>
      <c r="F31" t="s">
        <v>197</v>
      </c>
      <c r="G31" t="s">
        <v>286</v>
      </c>
      <c r="H31" t="s">
        <v>288</v>
      </c>
    </row>
    <row r="32" spans="1:9">
      <c r="A32" s="7" t="s">
        <v>91</v>
      </c>
      <c r="B32" t="s">
        <v>486</v>
      </c>
      <c r="C32" t="str">
        <f ca="1" t="array" ref="C32">_xlfn.TEXTJOIN(",",TRUE,IF($A$1:$A$119=A32,$B$1:$B$119,""))</f>
        <v>大花盆采集,大花盆采集带园艺加成,野外采集,野外采集带园艺加成</v>
      </c>
      <c r="E32" t="s">
        <v>51</v>
      </c>
      <c r="F32" t="s">
        <v>52</v>
      </c>
      <c r="G32" t="s">
        <v>487</v>
      </c>
      <c r="H32" t="s">
        <v>34</v>
      </c>
      <c r="I32" t="s">
        <v>486</v>
      </c>
    </row>
    <row r="33" spans="1:7">
      <c r="A33" s="6" t="s">
        <v>436</v>
      </c>
      <c r="B33" t="s">
        <v>119</v>
      </c>
      <c r="C33" t="str">
        <f ca="1" t="array" ref="C33">_xlfn.TEXTJOIN(",",TRUE,IF($A$1:$A$119=A33,$B$1:$B$119,""))</f>
        <v>灯笼鱼,鱼</v>
      </c>
      <c r="E33" t="s">
        <v>457</v>
      </c>
      <c r="F33" t="s">
        <v>57</v>
      </c>
      <c r="G33" t="s">
        <v>491</v>
      </c>
    </row>
    <row r="34" spans="1:9">
      <c r="A34" s="6" t="s">
        <v>436</v>
      </c>
      <c r="B34" t="s">
        <v>126</v>
      </c>
      <c r="C34" t="str">
        <f ca="1" t="array" ref="C34">_xlfn.TEXTJOIN(",",TRUE,IF($A$1:$A$119=A34,$B$1:$B$119,""))</f>
        <v>灯笼鱼,鱼</v>
      </c>
      <c r="E34" t="s">
        <v>93</v>
      </c>
      <c r="F34" t="s">
        <v>52</v>
      </c>
      <c r="G34" t="s">
        <v>487</v>
      </c>
      <c r="H34" t="s">
        <v>34</v>
      </c>
      <c r="I34" t="s">
        <v>486</v>
      </c>
    </row>
    <row r="35" spans="1:7">
      <c r="A35" s="6" t="s">
        <v>447</v>
      </c>
      <c r="B35" t="s">
        <v>136</v>
      </c>
      <c r="C35" t="str">
        <f ca="1" t="array" ref="C35">_xlfn.TEXTJOIN(",",TRUE,IF($A$1:$A$119=A35,$B$1:$B$119,""))</f>
        <v>欢乐花,树液</v>
      </c>
      <c r="E35" t="s">
        <v>445</v>
      </c>
      <c r="F35" t="s">
        <v>122</v>
      </c>
      <c r="G35" t="s">
        <v>182</v>
      </c>
    </row>
    <row r="36" spans="1:8">
      <c r="A36" s="6" t="s">
        <v>447</v>
      </c>
      <c r="B36" t="s">
        <v>112</v>
      </c>
      <c r="C36" t="str">
        <f ca="1" t="array" ref="C36">_xlfn.TEXTJOIN(",",TRUE,IF($A$1:$A$119=A36,$B$1:$B$119,""))</f>
        <v>欢乐花,树液</v>
      </c>
      <c r="E36" t="s">
        <v>39</v>
      </c>
      <c r="F36" t="s">
        <v>79</v>
      </c>
      <c r="G36" t="s">
        <v>482</v>
      </c>
      <c r="H36" t="s">
        <v>481</v>
      </c>
    </row>
    <row r="37" spans="1:7">
      <c r="A37" s="6" t="s">
        <v>448</v>
      </c>
      <c r="B37" t="s">
        <v>203</v>
      </c>
      <c r="C37" t="str">
        <f ca="1" t="array" ref="C37">_xlfn.TEXTJOIN(",",TRUE,IF($A$1:$A$119=A37,$B$1:$B$119,""))</f>
        <v>蜂蜡,树液</v>
      </c>
      <c r="E37" t="s">
        <v>78</v>
      </c>
      <c r="F37" t="s">
        <v>79</v>
      </c>
      <c r="G37" t="s">
        <v>482</v>
      </c>
    </row>
    <row r="38" spans="1:8">
      <c r="A38" s="6" t="s">
        <v>448</v>
      </c>
      <c r="B38" t="s">
        <v>112</v>
      </c>
      <c r="C38" t="str">
        <f ca="1" t="array" ref="C38">_xlfn.TEXTJOIN(",",TRUE,IF($A$1:$A$119=A38,$B$1:$B$119,""))</f>
        <v>蜂蜡,树液</v>
      </c>
      <c r="E38" t="s">
        <v>435</v>
      </c>
      <c r="F38" t="s">
        <v>82</v>
      </c>
      <c r="G38" t="s">
        <v>112</v>
      </c>
      <c r="H38" t="s">
        <v>64</v>
      </c>
    </row>
    <row r="39" spans="1:7">
      <c r="A39" s="7" t="s">
        <v>40</v>
      </c>
      <c r="B39" t="s">
        <v>41</v>
      </c>
      <c r="C39" t="str">
        <f ca="1" t="array" ref="C39">_xlfn.TEXTJOIN(",",TRUE,IF($A$1:$A$119=A39,$B$1:$B$119,""))</f>
        <v>大花盆种植,大花盆种植带园艺加成,莓果农场种植,野外采集,野外采集带园艺加成</v>
      </c>
      <c r="E39" t="s">
        <v>450</v>
      </c>
      <c r="F39" t="s">
        <v>445</v>
      </c>
      <c r="G39" t="s">
        <v>158</v>
      </c>
    </row>
    <row r="40" spans="1:8">
      <c r="A40" s="7" t="s">
        <v>40</v>
      </c>
      <c r="B40" t="s">
        <v>488</v>
      </c>
      <c r="C40" t="str">
        <f ca="1" t="array" ref="C40">_xlfn.TEXTJOIN(",",TRUE,IF($A$1:$A$119=A40,$B$1:$B$119,""))</f>
        <v>大花盆种植,大花盆种植带园艺加成,莓果农场种植,野外采集,野外采集带园艺加成</v>
      </c>
      <c r="E40" t="s">
        <v>460</v>
      </c>
      <c r="F40" t="s">
        <v>291</v>
      </c>
      <c r="G40" t="s">
        <v>64</v>
      </c>
      <c r="H40" t="s">
        <v>87</v>
      </c>
    </row>
    <row r="41" spans="1:10">
      <c r="A41" s="7" t="s">
        <v>40</v>
      </c>
      <c r="B41" t="s">
        <v>489</v>
      </c>
      <c r="C41" t="str">
        <f ca="1" t="array" ref="C41">_xlfn.TEXTJOIN(",",TRUE,IF($A$1:$A$119=A41,$B$1:$B$119,""))</f>
        <v>大花盆种植,大花盆种植带园艺加成,莓果农场种植,野外采集,野外采集带园艺加成</v>
      </c>
      <c r="E41" t="s">
        <v>87</v>
      </c>
      <c r="F41" t="s">
        <v>88</v>
      </c>
      <c r="G41" t="s">
        <v>168</v>
      </c>
      <c r="H41" t="s">
        <v>485</v>
      </c>
      <c r="I41" t="s">
        <v>34</v>
      </c>
      <c r="J41" t="s">
        <v>486</v>
      </c>
    </row>
    <row r="42" spans="1:7">
      <c r="A42" s="7" t="s">
        <v>40</v>
      </c>
      <c r="B42" t="s">
        <v>34</v>
      </c>
      <c r="C42" t="str">
        <f ca="1" t="array" ref="C42">_xlfn.TEXTJOIN(",",TRUE,IF($A$1:$A$119=A42,$B$1:$B$119,""))</f>
        <v>大花盆种植,大花盆种植带园艺加成,莓果农场种植,野外采集,野外采集带园艺加成</v>
      </c>
      <c r="E42" t="s">
        <v>454</v>
      </c>
      <c r="F42" t="s">
        <v>492</v>
      </c>
      <c r="G42" t="s">
        <v>493</v>
      </c>
    </row>
    <row r="43" spans="1:8">
      <c r="A43" s="7" t="s">
        <v>40</v>
      </c>
      <c r="B43" t="s">
        <v>486</v>
      </c>
      <c r="C43" t="str">
        <f ca="1" t="array" ref="C43">_xlfn.TEXTJOIN(",",TRUE,IF($A$1:$A$119=A43,$B$1:$B$119,""))</f>
        <v>大花盆种植,大花盆种植带园艺加成,莓果农场种植,野外采集,野外采集带园艺加成</v>
      </c>
      <c r="E43" t="s">
        <v>67</v>
      </c>
      <c r="F43" t="s">
        <v>68</v>
      </c>
      <c r="G43" t="s">
        <v>70</v>
      </c>
      <c r="H43" t="s">
        <v>126</v>
      </c>
    </row>
    <row r="44" spans="1:7">
      <c r="A44" s="6" t="s">
        <v>456</v>
      </c>
      <c r="B44" t="s">
        <v>481</v>
      </c>
      <c r="C44" t="str">
        <f ca="1" t="array" ref="C44">_xlfn.TEXTJOIN(",",TRUE,IF($A$1:$A$119=A44,$B$1:$B$119,""))</f>
        <v>养殖</v>
      </c>
      <c r="E44" t="s">
        <v>462</v>
      </c>
      <c r="F44" t="s">
        <v>82</v>
      </c>
      <c r="G44" t="s">
        <v>494</v>
      </c>
    </row>
    <row r="45" spans="1:7">
      <c r="A45" s="7" t="s">
        <v>128</v>
      </c>
      <c r="B45" t="s">
        <v>129</v>
      </c>
      <c r="C45" t="str">
        <f ca="1" t="array" ref="C45">_xlfn.TEXTJOIN(",",TRUE,IF($A$1:$A$119=A45,$B$1:$B$119,""))</f>
        <v>蘑菇农场种植,小花盆种植,小花盆种植带园艺加成,野外采集,野外采集带园艺加成</v>
      </c>
      <c r="E45" t="s">
        <v>288</v>
      </c>
      <c r="F45" t="s">
        <v>171</v>
      </c>
      <c r="G45" t="s">
        <v>197</v>
      </c>
    </row>
    <row r="46" spans="1:3">
      <c r="A46" s="7" t="s">
        <v>128</v>
      </c>
      <c r="B46" t="s">
        <v>168</v>
      </c>
      <c r="C46" t="str">
        <f ca="1" t="array" ref="C46">_xlfn.TEXTJOIN(",",TRUE,IF($A$1:$A$119=A46,$B$1:$B$119,""))</f>
        <v>蘑菇农场种植,小花盆种植,小花盆种植带园艺加成,野外采集,野外采集带园艺加成</v>
      </c>
    </row>
    <row r="47" spans="1:3">
      <c r="A47" s="7" t="s">
        <v>128</v>
      </c>
      <c r="B47" t="s">
        <v>485</v>
      </c>
      <c r="C47" t="str">
        <f ca="1" t="array" ref="C47">_xlfn.TEXTJOIN(",",TRUE,IF($A$1:$A$119=A47,$B$1:$B$119,""))</f>
        <v>蘑菇农场种植,小花盆种植,小花盆种植带园艺加成,野外采集,野外采集带园艺加成</v>
      </c>
    </row>
    <row r="48" spans="1:3">
      <c r="A48" s="7" t="s">
        <v>128</v>
      </c>
      <c r="B48" t="s">
        <v>34</v>
      </c>
      <c r="C48" t="str">
        <f ca="1" t="array" ref="C48">_xlfn.TEXTJOIN(",",TRUE,IF($A$1:$A$119=A48,$B$1:$B$119,""))</f>
        <v>蘑菇农场种植,小花盆种植,小花盆种植带园艺加成,野外采集,野外采集带园艺加成</v>
      </c>
    </row>
    <row r="49" spans="1:3">
      <c r="A49" s="7" t="s">
        <v>128</v>
      </c>
      <c r="B49" t="s">
        <v>486</v>
      </c>
      <c r="C49" t="str">
        <f ca="1" t="array" ref="C49">_xlfn.TEXTJOIN(",",TRUE,IF($A$1:$A$119=A49,$B$1:$B$119,""))</f>
        <v>蘑菇农场种植,小花盆种植,小花盆种植带园艺加成,野外采集,野外采集带园艺加成</v>
      </c>
    </row>
    <row r="50" spans="1:3">
      <c r="A50" s="6" t="s">
        <v>157</v>
      </c>
      <c r="B50" t="s">
        <v>91</v>
      </c>
      <c r="C50" t="str">
        <f ca="1" t="array" ref="C50">_xlfn.TEXTJOIN(",",TRUE,IF($A$1:$A$119=A50,$B$1:$B$119,""))</f>
        <v>荆棘,木头</v>
      </c>
    </row>
    <row r="51" spans="1:3">
      <c r="A51" s="6" t="s">
        <v>157</v>
      </c>
      <c r="B51" t="s">
        <v>105</v>
      </c>
      <c r="C51" t="str">
        <f ca="1" t="array" ref="C51">_xlfn.TEXTJOIN(",",TRUE,IF($A$1:$A$119=A51,$B$1:$B$119,""))</f>
        <v>荆棘,木头</v>
      </c>
    </row>
    <row r="52" spans="1:3">
      <c r="A52" s="6" t="s">
        <v>90</v>
      </c>
      <c r="B52" t="s">
        <v>91</v>
      </c>
      <c r="C52" t="str">
        <f ca="1" t="array" ref="C52">_xlfn.TEXTJOIN(",",TRUE,IF($A$1:$A$119=A52,$B$1:$B$119,""))</f>
        <v>荆棘,木头</v>
      </c>
    </row>
    <row r="53" spans="1:3">
      <c r="A53" s="6" t="s">
        <v>90</v>
      </c>
      <c r="B53" t="s">
        <v>105</v>
      </c>
      <c r="C53" t="str">
        <f ca="1" t="array" ref="C53">_xlfn.TEXTJOIN(",",TRUE,IF($A$1:$A$119=A53,$B$1:$B$119,""))</f>
        <v>荆棘,木头</v>
      </c>
    </row>
    <row r="54" spans="1:3">
      <c r="A54" s="6" t="s">
        <v>69</v>
      </c>
      <c r="B54" t="s">
        <v>69</v>
      </c>
      <c r="C54" t="str">
        <f ca="1" t="array" ref="C54">_xlfn.TEXTJOIN(",",TRUE,IF($A$1:$A$119=A54,$B$1:$B$119,""))</f>
        <v>木炭,木头</v>
      </c>
    </row>
    <row r="55" spans="1:3">
      <c r="A55" s="6" t="s">
        <v>69</v>
      </c>
      <c r="B55" t="s">
        <v>105</v>
      </c>
      <c r="C55" t="str">
        <f ca="1" t="array" ref="C55">_xlfn.TEXTJOIN(",",TRUE,IF($A$1:$A$119=A55,$B$1:$B$119,""))</f>
        <v>木炭,木头</v>
      </c>
    </row>
    <row r="56" spans="1:3">
      <c r="A56" s="7" t="s">
        <v>105</v>
      </c>
      <c r="B56" t="s">
        <v>52</v>
      </c>
      <c r="C56" t="str">
        <f ca="1" t="array" ref="C56">_xlfn.TEXTJOIN(",",TRUE,IF($A$1:$A$119=A56,$B$1:$B$119,""))</f>
        <v>大花盆采集,大花盆采集带园艺加成,野外采集,野外采集带园艺加成</v>
      </c>
    </row>
    <row r="57" spans="1:3">
      <c r="A57" s="7" t="s">
        <v>105</v>
      </c>
      <c r="B57" t="s">
        <v>487</v>
      </c>
      <c r="C57" t="str">
        <f ca="1" t="array" ref="C57">_xlfn.TEXTJOIN(",",TRUE,IF($A$1:$A$119=A57,$B$1:$B$119,""))</f>
        <v>大花盆采集,大花盆采集带园艺加成,野外采集,野外采集带园艺加成</v>
      </c>
    </row>
    <row r="58" spans="1:3">
      <c r="A58" s="7" t="s">
        <v>105</v>
      </c>
      <c r="B58" t="s">
        <v>34</v>
      </c>
      <c r="C58" t="str">
        <f ca="1" t="array" ref="C58">_xlfn.TEXTJOIN(",",TRUE,IF($A$1:$A$119=A58,$B$1:$B$119,""))</f>
        <v>大花盆采集,大花盆采集带园艺加成,野外采集,野外采集带园艺加成</v>
      </c>
    </row>
    <row r="59" spans="1:3">
      <c r="A59" s="7" t="s">
        <v>105</v>
      </c>
      <c r="B59" t="s">
        <v>486</v>
      </c>
      <c r="C59" t="str">
        <f ca="1" t="array" ref="C59">_xlfn.TEXTJOIN(",",TRUE,IF($A$1:$A$119=A59,$B$1:$B$119,""))</f>
        <v>大花盆采集,大花盆采集带园艺加成,野外采集,野外采集带园艺加成</v>
      </c>
    </row>
    <row r="60" spans="1:3">
      <c r="A60" s="6" t="s">
        <v>171</v>
      </c>
      <c r="B60" t="s">
        <v>216</v>
      </c>
      <c r="C60" t="str">
        <f ca="1" t="array" ref="C60">_xlfn.TEXTJOIN(",",TRUE,IF($A$1:$A$119=A60,$B$1:$B$119,""))</f>
        <v>犰狳,兔子</v>
      </c>
    </row>
    <row r="61" spans="1:3">
      <c r="A61" s="6" t="s">
        <v>171</v>
      </c>
      <c r="B61" t="s">
        <v>39</v>
      </c>
      <c r="C61" t="str">
        <f ca="1" t="array" ref="C61">_xlfn.TEXTJOIN(",",TRUE,IF($A$1:$A$119=A61,$B$1:$B$119,""))</f>
        <v>犰狳,兔子</v>
      </c>
    </row>
    <row r="62" spans="1:3">
      <c r="A62" s="6" t="s">
        <v>444</v>
      </c>
      <c r="B62" t="s">
        <v>174</v>
      </c>
      <c r="C62" t="str">
        <f ca="1" t="array" ref="C62">_xlfn.TEXTJOIN(",",TRUE,IF($A$1:$A$119=A62,$B$1:$B$119,""))</f>
        <v>工具,树脂</v>
      </c>
    </row>
    <row r="63" spans="1:3">
      <c r="A63" s="6" t="s">
        <v>444</v>
      </c>
      <c r="B63" t="s">
        <v>490</v>
      </c>
      <c r="C63" t="str">
        <f ca="1" t="array" ref="C63">_xlfn.TEXTJOIN(",",TRUE,IF($A$1:$A$119=A63,$B$1:$B$119,""))</f>
        <v>工具,树脂</v>
      </c>
    </row>
    <row r="64" spans="1:3">
      <c r="A64" s="6" t="s">
        <v>442</v>
      </c>
      <c r="B64" t="s">
        <v>75</v>
      </c>
      <c r="C64" t="str">
        <f ca="1" t="array" ref="C64">_xlfn.TEXTJOIN(",",TRUE,IF($A$1:$A$119=A64,$B$1:$B$119,""))</f>
        <v>蜂蜜,谷物</v>
      </c>
    </row>
    <row r="65" spans="1:3">
      <c r="A65" s="6" t="s">
        <v>442</v>
      </c>
      <c r="B65" t="s">
        <v>138</v>
      </c>
      <c r="C65" t="str">
        <f ca="1" t="array" ref="C65">_xlfn.TEXTJOIN(",",TRUE,IF($A$1:$A$119=A65,$B$1:$B$119,""))</f>
        <v>蜂蜜,谷物</v>
      </c>
    </row>
    <row r="66" spans="1:3">
      <c r="A66" s="7" t="s">
        <v>82</v>
      </c>
      <c r="B66" t="s">
        <v>79</v>
      </c>
      <c r="C66" t="str">
        <f ca="1" t="array" ref="C66">_xlfn.TEXTJOIN(",",TRUE,IF($A$1:$A$119=A66,$B$1:$B$119,""))</f>
        <v>捕猎,水淹改造</v>
      </c>
    </row>
    <row r="67" spans="1:3">
      <c r="A67" s="7" t="s">
        <v>82</v>
      </c>
      <c r="B67" t="s">
        <v>482</v>
      </c>
      <c r="C67" t="str">
        <f ca="1" t="array" ref="C67">_xlfn.TEXTJOIN(",",TRUE,IF($A$1:$A$119=A67,$B$1:$B$119,""))</f>
        <v>捕猎,水淹改造</v>
      </c>
    </row>
    <row r="68" spans="1:3">
      <c r="A68" s="7" t="s">
        <v>216</v>
      </c>
      <c r="B68" t="s">
        <v>79</v>
      </c>
      <c r="C68" t="str">
        <f ca="1" t="array" ref="C68">_xlfn.TEXTJOIN(",",TRUE,IF($A$1:$A$119=A68,$B$1:$B$119,""))</f>
        <v>捕猎,水淹改造</v>
      </c>
    </row>
    <row r="69" spans="1:3">
      <c r="A69" s="7" t="s">
        <v>216</v>
      </c>
      <c r="B69" t="s">
        <v>482</v>
      </c>
      <c r="C69" t="str">
        <f ca="1" t="array" ref="C69">_xlfn.TEXTJOIN(",",TRUE,IF($A$1:$A$119=A69,$B$1:$B$119,""))</f>
        <v>捕猎,水淹改造</v>
      </c>
    </row>
    <row r="70" spans="1:3">
      <c r="A70" s="6" t="s">
        <v>76</v>
      </c>
      <c r="B70" t="s">
        <v>70</v>
      </c>
      <c r="C70" t="str">
        <f ca="1" t="array" ref="C70">_xlfn.TEXTJOIN(",",TRUE,IF($A$1:$A$119=A70,$B$1:$B$119,""))</f>
        <v>花朵,仙人掌花</v>
      </c>
    </row>
    <row r="71" spans="1:3">
      <c r="A71" s="6" t="s">
        <v>76</v>
      </c>
      <c r="B71" t="s">
        <v>64</v>
      </c>
      <c r="C71" t="str">
        <f ca="1" t="array" ref="C71">_xlfn.TEXTJOIN(",",TRUE,IF($A$1:$A$119=A71,$B$1:$B$119,""))</f>
        <v>花朵,仙人掌花</v>
      </c>
    </row>
    <row r="72" spans="1:3">
      <c r="A72" s="6" t="s">
        <v>38</v>
      </c>
      <c r="B72" t="s">
        <v>82</v>
      </c>
      <c r="C72" t="str">
        <f ca="1" t="array" ref="C72">_xlfn.TEXTJOIN(",",TRUE,IF($A$1:$A$119=A72,$B$1:$B$119,""))</f>
        <v>青蛙,兔子</v>
      </c>
    </row>
    <row r="73" spans="1:3">
      <c r="A73" s="6" t="s">
        <v>38</v>
      </c>
      <c r="B73" t="s">
        <v>39</v>
      </c>
      <c r="C73" t="str">
        <f ca="1" t="array" ref="C73">_xlfn.TEXTJOIN(",",TRUE,IF($A$1:$A$119=A73,$B$1:$B$119,""))</f>
        <v>青蛙,兔子</v>
      </c>
    </row>
    <row r="74" spans="1:3">
      <c r="A74" s="6" t="s">
        <v>205</v>
      </c>
      <c r="B74" t="s">
        <v>90</v>
      </c>
      <c r="C74" t="str">
        <f ca="1" t="array" ref="C74">_xlfn.TEXTJOIN(",",TRUE,IF($A$1:$A$119=A74,$B$1:$B$119,""))</f>
        <v>木棍,藤蔓</v>
      </c>
    </row>
    <row r="75" spans="1:3">
      <c r="A75" s="6" t="s">
        <v>205</v>
      </c>
      <c r="B75" t="s">
        <v>93</v>
      </c>
      <c r="C75" t="str">
        <f ca="1" t="array" ref="C75">_xlfn.TEXTJOIN(",",TRUE,IF($A$1:$A$119=A75,$B$1:$B$119,""))</f>
        <v>木棍,藤蔓</v>
      </c>
    </row>
    <row r="76" spans="1:3">
      <c r="A76" s="6" t="s">
        <v>182</v>
      </c>
      <c r="B76" t="s">
        <v>33</v>
      </c>
      <c r="C76" t="str">
        <f ca="1" t="array" ref="C76">_xlfn.TEXTJOIN(",",TRUE,IF($A$1:$A$119=A76,$B$1:$B$119,""))</f>
        <v>珊瑚,石灰岩</v>
      </c>
    </row>
    <row r="77" spans="1:3">
      <c r="A77" s="6" t="s">
        <v>182</v>
      </c>
      <c r="B77" t="s">
        <v>141</v>
      </c>
      <c r="C77" t="str">
        <f ca="1" t="array" ref="C77">_xlfn.TEXTJOIN(",",TRUE,IF($A$1:$A$119=A77,$B$1:$B$119,""))</f>
        <v>珊瑚,石灰岩</v>
      </c>
    </row>
    <row r="78" spans="1:3">
      <c r="A78" s="6" t="s">
        <v>459</v>
      </c>
      <c r="B78" t="s">
        <v>197</v>
      </c>
      <c r="C78" t="str">
        <f ca="1" t="array" ref="C78">_xlfn.TEXTJOIN(",",TRUE,IF($A$1:$A$119=A78,$B$1:$B$119,""))</f>
        <v>莎纸草,丝绸,纸</v>
      </c>
    </row>
    <row r="79" spans="1:3">
      <c r="A79" s="6" t="s">
        <v>459</v>
      </c>
      <c r="B79" t="s">
        <v>286</v>
      </c>
      <c r="C79" t="str">
        <f ca="1" t="array" ref="C79">_xlfn.TEXTJOIN(",",TRUE,IF($A$1:$A$119=A79,$B$1:$B$119,""))</f>
        <v>莎纸草,丝绸,纸</v>
      </c>
    </row>
    <row r="80" spans="1:3">
      <c r="A80" s="6" t="s">
        <v>459</v>
      </c>
      <c r="B80" t="s">
        <v>288</v>
      </c>
      <c r="C80" t="str">
        <f ca="1" t="array" ref="C80">_xlfn.TEXTJOIN(",",TRUE,IF($A$1:$A$119=A80,$B$1:$B$119,""))</f>
        <v>莎纸草,丝绸,纸</v>
      </c>
    </row>
    <row r="81" spans="1:3">
      <c r="A81" s="7" t="s">
        <v>51</v>
      </c>
      <c r="B81" t="s">
        <v>52</v>
      </c>
      <c r="C81" t="str">
        <f ca="1" t="array" ref="C81">_xlfn.TEXTJOIN(",",TRUE,IF($A$1:$A$119=A81,$B$1:$B$119,""))</f>
        <v>大花盆采集,大花盆采集带园艺加成,野外采集,野外采集带园艺加成</v>
      </c>
    </row>
    <row r="82" spans="1:3">
      <c r="A82" s="7" t="s">
        <v>51</v>
      </c>
      <c r="B82" t="s">
        <v>487</v>
      </c>
      <c r="C82" t="str">
        <f ca="1" t="array" ref="C82">_xlfn.TEXTJOIN(",",TRUE,IF($A$1:$A$119=A82,$B$1:$B$119,""))</f>
        <v>大花盆采集,大花盆采集带园艺加成,野外采集,野外采集带园艺加成</v>
      </c>
    </row>
    <row r="83" spans="1:3">
      <c r="A83" s="7" t="s">
        <v>51</v>
      </c>
      <c r="B83" t="s">
        <v>34</v>
      </c>
      <c r="C83" t="str">
        <f ca="1" t="array" ref="C83">_xlfn.TEXTJOIN(",",TRUE,IF($A$1:$A$119=A83,$B$1:$B$119,""))</f>
        <v>大花盆采集,大花盆采集带园艺加成,野外采集,野外采集带园艺加成</v>
      </c>
    </row>
    <row r="84" spans="1:3">
      <c r="A84" s="7" t="s">
        <v>51</v>
      </c>
      <c r="B84" t="s">
        <v>486</v>
      </c>
      <c r="C84" t="str">
        <f ca="1" t="array" ref="C84">_xlfn.TEXTJOIN(",",TRUE,IF($A$1:$A$119=A84,$B$1:$B$119,""))</f>
        <v>大花盆采集,大花盆采集带园艺加成,野外采集,野外采集带园艺加成</v>
      </c>
    </row>
    <row r="85" spans="1:3">
      <c r="A85" s="6" t="s">
        <v>457</v>
      </c>
      <c r="B85" t="s">
        <v>57</v>
      </c>
      <c r="C85" t="str">
        <f ca="1" t="array" ref="C85">_xlfn.TEXTJOIN(",",TRUE,IF($A$1:$A$119=A85,$B$1:$B$119,""))</f>
        <v>泥土,粘土</v>
      </c>
    </row>
    <row r="86" spans="1:3">
      <c r="A86" s="6" t="s">
        <v>457</v>
      </c>
      <c r="B86" t="s">
        <v>491</v>
      </c>
      <c r="C86" t="str">
        <f ca="1" t="array" ref="C86">_xlfn.TEXTJOIN(",",TRUE,IF($A$1:$A$119=A86,$B$1:$B$119,""))</f>
        <v>泥土,粘土</v>
      </c>
    </row>
    <row r="87" spans="1:3">
      <c r="A87" s="7" t="s">
        <v>93</v>
      </c>
      <c r="B87" t="s">
        <v>52</v>
      </c>
      <c r="C87" t="str">
        <f ca="1" t="array" ref="C87">_xlfn.TEXTJOIN(",",TRUE,IF($A$1:$A$119=A87,$B$1:$B$119,""))</f>
        <v>大花盆采集,大花盆采集带园艺加成,野外采集,野外采集带园艺加成</v>
      </c>
    </row>
    <row r="88" spans="1:3">
      <c r="A88" s="7" t="s">
        <v>93</v>
      </c>
      <c r="B88" t="s">
        <v>487</v>
      </c>
      <c r="C88" t="str">
        <f ca="1" t="array" ref="C88">_xlfn.TEXTJOIN(",",TRUE,IF($A$1:$A$119=A88,$B$1:$B$119,""))</f>
        <v>大花盆采集,大花盆采集带园艺加成,野外采集,野外采集带园艺加成</v>
      </c>
    </row>
    <row r="89" spans="1:3">
      <c r="A89" s="7" t="s">
        <v>93</v>
      </c>
      <c r="B89" t="s">
        <v>34</v>
      </c>
      <c r="C89" t="str">
        <f ca="1" t="array" ref="C89">_xlfn.TEXTJOIN(",",TRUE,IF($A$1:$A$119=A89,$B$1:$B$119,""))</f>
        <v>大花盆采集,大花盆采集带园艺加成,野外采集,野外采集带园艺加成</v>
      </c>
    </row>
    <row r="90" spans="1:3">
      <c r="A90" s="7" t="s">
        <v>93</v>
      </c>
      <c r="B90" t="s">
        <v>486</v>
      </c>
      <c r="C90" t="str">
        <f ca="1" t="array" ref="C90">_xlfn.TEXTJOIN(",",TRUE,IF($A$1:$A$119=A90,$B$1:$B$119,""))</f>
        <v>大花盆采集,大花盆采集带园艺加成,野外采集,野外采集带园艺加成</v>
      </c>
    </row>
    <row r="91" spans="1:3">
      <c r="A91" s="6" t="s">
        <v>445</v>
      </c>
      <c r="B91" t="s">
        <v>122</v>
      </c>
      <c r="C91" t="str">
        <f ca="1" t="array" ref="C91">_xlfn.TEXTJOIN(",",TRUE,IF($A$1:$A$119=A91,$B$1:$B$119,""))</f>
        <v>骨粉,石灰粉</v>
      </c>
    </row>
    <row r="92" spans="1:3">
      <c r="A92" s="6" t="s">
        <v>445</v>
      </c>
      <c r="B92" t="s">
        <v>182</v>
      </c>
      <c r="C92" t="str">
        <f ca="1" t="array" ref="C92">_xlfn.TEXTJOIN(",",TRUE,IF($A$1:$A$119=A92,$B$1:$B$119,""))</f>
        <v>骨粉,石灰粉</v>
      </c>
    </row>
    <row r="93" spans="1:3">
      <c r="A93" s="7" t="s">
        <v>39</v>
      </c>
      <c r="B93" t="s">
        <v>79</v>
      </c>
      <c r="C93" t="str">
        <f ca="1" t="array" ref="C93">_xlfn.TEXTJOIN(",",TRUE,IF($A$1:$A$119=A93,$B$1:$B$119,""))</f>
        <v>捕猎,水淹改造,养殖</v>
      </c>
    </row>
    <row r="94" spans="1:3">
      <c r="A94" s="7" t="s">
        <v>39</v>
      </c>
      <c r="B94" t="s">
        <v>482</v>
      </c>
      <c r="C94" t="str">
        <f ca="1" t="array" ref="C94">_xlfn.TEXTJOIN(",",TRUE,IF($A$1:$A$119=A94,$B$1:$B$119,""))</f>
        <v>捕猎,水淹改造,养殖</v>
      </c>
    </row>
    <row r="95" spans="1:3">
      <c r="A95" s="6" t="s">
        <v>39</v>
      </c>
      <c r="B95" t="s">
        <v>481</v>
      </c>
      <c r="C95" t="str">
        <f ca="1" t="array" ref="C95">_xlfn.TEXTJOIN(",",TRUE,IF($A$1:$A$119=A95,$B$1:$B$119,""))</f>
        <v>捕猎,水淹改造,养殖</v>
      </c>
    </row>
    <row r="96" spans="1:3">
      <c r="A96" s="7" t="s">
        <v>78</v>
      </c>
      <c r="B96" t="s">
        <v>79</v>
      </c>
      <c r="C96" t="str">
        <f ca="1" t="array" ref="C96">_xlfn.TEXTJOIN(",",TRUE,IF($A$1:$A$119=A96,$B$1:$B$119,""))</f>
        <v>捕猎,水淹改造</v>
      </c>
    </row>
    <row r="97" spans="1:3">
      <c r="A97" s="7" t="s">
        <v>78</v>
      </c>
      <c r="B97" t="s">
        <v>482</v>
      </c>
      <c r="C97" t="str">
        <f ca="1" t="array" ref="C97">_xlfn.TEXTJOIN(",",TRUE,IF($A$1:$A$119=A97,$B$1:$B$119,""))</f>
        <v>捕猎,水淹改造</v>
      </c>
    </row>
    <row r="98" spans="1:3">
      <c r="A98" s="6" t="s">
        <v>435</v>
      </c>
      <c r="B98" t="s">
        <v>82</v>
      </c>
      <c r="C98" t="str">
        <f ca="1" t="array" ref="C98">_xlfn.TEXTJOIN(",",TRUE,IF($A$1:$A$119=A98,$B$1:$B$119,""))</f>
        <v>青蛙,树液,仙人掌花</v>
      </c>
    </row>
    <row r="99" spans="1:3">
      <c r="A99" s="6" t="s">
        <v>435</v>
      </c>
      <c r="B99" t="s">
        <v>112</v>
      </c>
      <c r="C99" t="str">
        <f ca="1" t="array" ref="C99">_xlfn.TEXTJOIN(",",TRUE,IF($A$1:$A$119=A99,$B$1:$B$119,""))</f>
        <v>青蛙,树液,仙人掌花</v>
      </c>
    </row>
    <row r="100" spans="1:3">
      <c r="A100" s="6" t="s">
        <v>435</v>
      </c>
      <c r="B100" t="s">
        <v>64</v>
      </c>
      <c r="C100" t="str">
        <f ca="1" t="array" ref="C100">_xlfn.TEXTJOIN(",",TRUE,IF($A$1:$A$119=A100,$B$1:$B$119,""))</f>
        <v>青蛙,树液,仙人掌花</v>
      </c>
    </row>
    <row r="101" spans="1:3">
      <c r="A101" s="6" t="s">
        <v>450</v>
      </c>
      <c r="B101" t="s">
        <v>445</v>
      </c>
      <c r="C101" t="str">
        <f ca="1" t="array" ref="C101">_xlfn.TEXTJOIN(",",TRUE,IF($A$1:$A$119=A101,$B$1:$B$119,""))</f>
        <v>铁块,铜块</v>
      </c>
    </row>
    <row r="102" spans="1:3">
      <c r="A102" s="6" t="s">
        <v>450</v>
      </c>
      <c r="B102" t="s">
        <v>158</v>
      </c>
      <c r="C102" t="str">
        <f ca="1" t="array" ref="C102">_xlfn.TEXTJOIN(",",TRUE,IF($A$1:$A$119=A102,$B$1:$B$119,""))</f>
        <v>铁块,铜块</v>
      </c>
    </row>
    <row r="103" spans="1:3">
      <c r="A103" s="6" t="s">
        <v>460</v>
      </c>
      <c r="B103" t="s">
        <v>291</v>
      </c>
      <c r="C103" t="str">
        <f ca="1" t="array" ref="C103">_xlfn.TEXTJOIN(",",TRUE,IF($A$1:$A$119=A103,$B$1:$B$119,""))</f>
        <v>布料,仙人掌花,叶子</v>
      </c>
    </row>
    <row r="104" spans="1:3">
      <c r="A104" s="6" t="s">
        <v>460</v>
      </c>
      <c r="B104" t="s">
        <v>64</v>
      </c>
      <c r="C104" t="str">
        <f ca="1" t="array" ref="C104">_xlfn.TEXTJOIN(",",TRUE,IF($A$1:$A$119=A104,$B$1:$B$119,""))</f>
        <v>布料,仙人掌花,叶子</v>
      </c>
    </row>
    <row r="105" spans="1:3">
      <c r="A105" s="6" t="s">
        <v>460</v>
      </c>
      <c r="B105" t="s">
        <v>87</v>
      </c>
      <c r="C105" t="str">
        <f ca="1" t="array" ref="C105">_xlfn.TEXTJOIN(",",TRUE,IF($A$1:$A$119=A105,$B$1:$B$119,""))</f>
        <v>布料,仙人掌花,叶子</v>
      </c>
    </row>
    <row r="106" spans="1:3">
      <c r="A106" s="7" t="s">
        <v>87</v>
      </c>
      <c r="B106" t="s">
        <v>88</v>
      </c>
      <c r="C106" t="str">
        <f ca="1" t="array" ref="C106">_xlfn.TEXTJOIN(",",TRUE,IF($A$1:$A$119=A106,$B$1:$B$119,""))</f>
        <v>草场种植,小花盆种植,小花盆种植带园艺加成,野外采集,野外采集带园艺加成</v>
      </c>
    </row>
    <row r="107" spans="1:3">
      <c r="A107" s="7" t="s">
        <v>87</v>
      </c>
      <c r="B107" t="s">
        <v>168</v>
      </c>
      <c r="C107" t="str">
        <f ca="1" t="array" ref="C107">_xlfn.TEXTJOIN(",",TRUE,IF($A$1:$A$119=A107,$B$1:$B$119,""))</f>
        <v>草场种植,小花盆种植,小花盆种植带园艺加成,野外采集,野外采集带园艺加成</v>
      </c>
    </row>
    <row r="108" spans="1:3">
      <c r="A108" s="7" t="s">
        <v>87</v>
      </c>
      <c r="B108" t="s">
        <v>485</v>
      </c>
      <c r="C108" t="str">
        <f ca="1" t="array" ref="C108">_xlfn.TEXTJOIN(",",TRUE,IF($A$1:$A$119=A108,$B$1:$B$119,""))</f>
        <v>草场种植,小花盆种植,小花盆种植带园艺加成,野外采集,野外采集带园艺加成</v>
      </c>
    </row>
    <row r="109" spans="1:3">
      <c r="A109" s="7" t="s">
        <v>87</v>
      </c>
      <c r="B109" t="s">
        <v>34</v>
      </c>
      <c r="C109" t="str">
        <f ca="1" t="array" ref="C109">_xlfn.TEXTJOIN(",",TRUE,IF($A$1:$A$119=A109,$B$1:$B$119,""))</f>
        <v>草场种植,小花盆种植,小花盆种植带园艺加成,野外采集,野外采集带园艺加成</v>
      </c>
    </row>
    <row r="110" spans="1:3">
      <c r="A110" s="7" t="s">
        <v>87</v>
      </c>
      <c r="B110" t="s">
        <v>486</v>
      </c>
      <c r="C110" t="str">
        <f ca="1" t="array" ref="C110">_xlfn.TEXTJOIN(",",TRUE,IF($A$1:$A$119=A110,$B$1:$B$119,""))</f>
        <v>草场种植,小花盆种植,小花盆种植带园艺加成,野外采集,野外采集带园艺加成</v>
      </c>
    </row>
    <row r="111" spans="1:3">
      <c r="A111" s="6" t="s">
        <v>454</v>
      </c>
      <c r="B111" t="s">
        <v>492</v>
      </c>
      <c r="C111" t="str">
        <f ca="1" t="array" ref="C111">_xlfn.TEXTJOIN(",",TRUE,IF($A$1:$A$119=A111,$B$1:$B$119,""))</f>
        <v>海鲜,奶酪牛肉</v>
      </c>
    </row>
    <row r="112" spans="1:3">
      <c r="A112" s="6" t="s">
        <v>454</v>
      </c>
      <c r="B112" t="s">
        <v>493</v>
      </c>
      <c r="C112" t="str">
        <f ca="1" t="array" ref="C112">_xlfn.TEXTJOIN(",",TRUE,IF($A$1:$A$119=A112,$B$1:$B$119,""))</f>
        <v>海鲜,奶酪牛肉</v>
      </c>
    </row>
    <row r="113" spans="1:3">
      <c r="A113" s="6" t="s">
        <v>67</v>
      </c>
      <c r="B113" t="s">
        <v>68</v>
      </c>
      <c r="C113" t="str">
        <f ca="1" t="array" ref="C113">_xlfn.TEXTJOIN(",",TRUE,IF($A$1:$A$119=A113,$B$1:$B$119,""))</f>
        <v>发光体,花朵,鱼</v>
      </c>
    </row>
    <row r="114" spans="1:3">
      <c r="A114" s="6" t="s">
        <v>67</v>
      </c>
      <c r="B114" t="s">
        <v>70</v>
      </c>
      <c r="C114" t="str">
        <f ca="1" t="array" ref="C114">_xlfn.TEXTJOIN(",",TRUE,IF($A$1:$A$119=A114,$B$1:$B$119,""))</f>
        <v>发光体,花朵,鱼</v>
      </c>
    </row>
    <row r="115" spans="1:3">
      <c r="A115" s="6" t="s">
        <v>67</v>
      </c>
      <c r="B115" t="s">
        <v>126</v>
      </c>
      <c r="C115" t="str">
        <f ca="1" t="array" ref="C115">_xlfn.TEXTJOIN(",",TRUE,IF($A$1:$A$119=A115,$B$1:$B$119,""))</f>
        <v>发光体,花朵,鱼</v>
      </c>
    </row>
    <row r="116" spans="1:3">
      <c r="A116" s="6" t="s">
        <v>462</v>
      </c>
      <c r="B116" t="s">
        <v>82</v>
      </c>
      <c r="C116" t="str">
        <f ca="1" t="array" ref="C116">_xlfn.TEXTJOIN(",",TRUE,IF($A$1:$A$119=A116,$B$1:$B$119,""))</f>
        <v>青蛙,粘液</v>
      </c>
    </row>
    <row r="117" spans="1:3">
      <c r="A117" s="6" t="s">
        <v>462</v>
      </c>
      <c r="B117" t="s">
        <v>494</v>
      </c>
      <c r="C117" t="str">
        <f ca="1" t="array" ref="C117">_xlfn.TEXTJOIN(",",TRUE,IF($A$1:$A$119=A117,$B$1:$B$119,""))</f>
        <v>青蛙,粘液</v>
      </c>
    </row>
    <row r="118" spans="1:3">
      <c r="A118" s="6" t="s">
        <v>288</v>
      </c>
      <c r="B118" t="s">
        <v>171</v>
      </c>
      <c r="C118" t="str">
        <f ca="1" t="array" ref="C118">_xlfn.TEXTJOIN(",",TRUE,IF($A$1:$A$119=A118,$B$1:$B$119,""))</f>
        <v>皮革,莎纸草</v>
      </c>
    </row>
    <row r="119" spans="1:3">
      <c r="A119" s="6" t="s">
        <v>288</v>
      </c>
      <c r="B119" t="s">
        <v>197</v>
      </c>
      <c r="C119" t="str">
        <f ca="1" t="array" ref="C119">_xlfn.TEXTJOIN(",",TRUE,IF($A$1:$A$119=A119,$B$1:$B$119,""))</f>
        <v>皮革,莎纸草</v>
      </c>
    </row>
  </sheetData>
  <sortState ref="A2:A119">
    <sortCondition ref="A1:A119"/>
  </sortState>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5"/>
  <sheetViews>
    <sheetView topLeftCell="A85" workbookViewId="0">
      <selection activeCell="F128" sqref="F128"/>
    </sheetView>
  </sheetViews>
  <sheetFormatPr defaultColWidth="9" defaultRowHeight="13.85"/>
  <cols>
    <col min="1" max="1" width="6.91150442477876" customWidth="1"/>
    <col min="2" max="2" width="11.3097345132743" customWidth="1"/>
    <col min="3" max="3" width="8.31858407079646" customWidth="1"/>
    <col min="4" max="4" width="13.4336283185841" customWidth="1"/>
    <col min="5" max="5" width="22.0796460176991" customWidth="1"/>
    <col min="6" max="7" width="20.2477876106195" customWidth="1"/>
    <col min="8" max="9" width="18.2477876106195" customWidth="1"/>
  </cols>
  <sheetData>
    <row r="1" spans="1:9">
      <c r="A1" s="3" t="s">
        <v>12</v>
      </c>
      <c r="B1" s="3" t="s">
        <v>495</v>
      </c>
      <c r="C1" s="4" t="s">
        <v>496</v>
      </c>
      <c r="D1" s="4" t="s">
        <v>497</v>
      </c>
      <c r="E1" s="4" t="s">
        <v>498</v>
      </c>
      <c r="F1" s="5" t="s">
        <v>499</v>
      </c>
      <c r="G1" s="5" t="s">
        <v>500</v>
      </c>
      <c r="H1" s="5" t="s">
        <v>501</v>
      </c>
      <c r="I1" s="8" t="s">
        <v>502</v>
      </c>
    </row>
    <row r="2" spans="1:9">
      <c r="A2" s="6">
        <f t="shared" ref="A2:A7" si="0">ROW()-1</f>
        <v>1</v>
      </c>
      <c r="B2" s="6" t="s">
        <v>56</v>
      </c>
      <c r="C2" s="6" t="s">
        <v>503</v>
      </c>
      <c r="D2" s="6" t="s">
        <v>504</v>
      </c>
      <c r="E2" s="7"/>
      <c r="F2" s="6"/>
      <c r="G2" s="6"/>
      <c r="H2" s="6"/>
      <c r="I2" s="6"/>
    </row>
    <row r="3" spans="1:9">
      <c r="A3" s="6">
        <f t="shared" si="0"/>
        <v>2</v>
      </c>
      <c r="B3" s="6" t="s">
        <v>35</v>
      </c>
      <c r="C3" s="6" t="s">
        <v>35</v>
      </c>
      <c r="D3" s="6"/>
      <c r="E3" s="6"/>
      <c r="F3" s="6"/>
      <c r="G3" s="6"/>
      <c r="H3" s="6"/>
      <c r="I3" s="6"/>
    </row>
    <row r="4" spans="1:9">
      <c r="A4" s="6">
        <f t="shared" si="0"/>
        <v>3</v>
      </c>
      <c r="B4" s="6" t="s">
        <v>134</v>
      </c>
      <c r="C4" s="6" t="s">
        <v>503</v>
      </c>
      <c r="D4" s="6" t="s">
        <v>108</v>
      </c>
      <c r="E4" s="6" t="s">
        <v>34</v>
      </c>
      <c r="F4" s="6"/>
      <c r="G4" s="6"/>
      <c r="H4" s="6"/>
      <c r="I4" s="6"/>
    </row>
    <row r="5" spans="1:9">
      <c r="A5" s="6">
        <f t="shared" si="0"/>
        <v>4</v>
      </c>
      <c r="B5" s="6" t="s">
        <v>126</v>
      </c>
      <c r="C5" s="6" t="s">
        <v>503</v>
      </c>
      <c r="D5" s="6" t="s">
        <v>505</v>
      </c>
      <c r="E5" s="7"/>
      <c r="F5" s="6"/>
      <c r="G5" s="6"/>
      <c r="H5" s="6"/>
      <c r="I5" s="6"/>
    </row>
    <row r="6" spans="1:9">
      <c r="A6" s="6">
        <f t="shared" si="0"/>
        <v>5</v>
      </c>
      <c r="B6" s="6" t="s">
        <v>119</v>
      </c>
      <c r="C6" s="6" t="s">
        <v>503</v>
      </c>
      <c r="D6" s="6" t="s">
        <v>505</v>
      </c>
      <c r="E6" s="7"/>
      <c r="F6" s="6"/>
      <c r="G6" s="6"/>
      <c r="H6" s="6"/>
      <c r="I6" s="6"/>
    </row>
    <row r="7" spans="1:9">
      <c r="A7" s="6">
        <f t="shared" si="0"/>
        <v>6</v>
      </c>
      <c r="B7" s="6" t="s">
        <v>228</v>
      </c>
      <c r="C7" s="6" t="s">
        <v>503</v>
      </c>
      <c r="D7" s="6" t="s">
        <v>79</v>
      </c>
      <c r="E7" s="7"/>
      <c r="F7" s="6"/>
      <c r="G7" s="6"/>
      <c r="H7" s="6"/>
      <c r="I7" s="6"/>
    </row>
    <row r="8" spans="1:9">
      <c r="A8" s="6">
        <f t="shared" ref="A8:A9" si="1">ROW()-1</f>
        <v>7</v>
      </c>
      <c r="B8" s="6" t="s">
        <v>165</v>
      </c>
      <c r="C8" s="6" t="s">
        <v>503</v>
      </c>
      <c r="D8" s="6" t="s">
        <v>155</v>
      </c>
      <c r="E8" s="7"/>
      <c r="F8" s="6"/>
      <c r="G8" s="6"/>
      <c r="H8" s="6"/>
      <c r="I8" s="6"/>
    </row>
    <row r="9" spans="1:9">
      <c r="A9" s="6">
        <f t="shared" si="1"/>
        <v>8</v>
      </c>
      <c r="B9" s="6" t="s">
        <v>81</v>
      </c>
      <c r="C9" s="6" t="s">
        <v>503</v>
      </c>
      <c r="D9" s="6" t="s">
        <v>47</v>
      </c>
      <c r="E9" s="7"/>
      <c r="F9" s="6"/>
      <c r="G9" s="6"/>
      <c r="H9" s="6"/>
      <c r="I9" s="6"/>
    </row>
    <row r="10" spans="1:9">
      <c r="A10" s="6">
        <f t="shared" ref="A10:A17" si="2">ROW()-1</f>
        <v>9</v>
      </c>
      <c r="B10" s="6" t="s">
        <v>95</v>
      </c>
      <c r="C10" s="6" t="s">
        <v>503</v>
      </c>
      <c r="D10" s="6" t="s">
        <v>222</v>
      </c>
      <c r="E10" s="7"/>
      <c r="F10" s="6"/>
      <c r="G10" s="6"/>
      <c r="H10" s="6"/>
      <c r="I10" s="6"/>
    </row>
    <row r="11" spans="1:9">
      <c r="A11" s="6">
        <f t="shared" si="2"/>
        <v>10</v>
      </c>
      <c r="B11" s="6" t="s">
        <v>291</v>
      </c>
      <c r="C11" s="6" t="s">
        <v>503</v>
      </c>
      <c r="D11" s="6" t="s">
        <v>85</v>
      </c>
      <c r="E11" s="7"/>
      <c r="F11" s="6"/>
      <c r="G11" s="6"/>
      <c r="H11" s="6"/>
      <c r="I11" s="6"/>
    </row>
    <row r="12" spans="1:9">
      <c r="A12" s="6">
        <f t="shared" si="2"/>
        <v>11</v>
      </c>
      <c r="B12" s="6" t="s">
        <v>286</v>
      </c>
      <c r="C12" s="6" t="s">
        <v>503</v>
      </c>
      <c r="D12" s="6" t="s">
        <v>85</v>
      </c>
      <c r="E12" s="7"/>
      <c r="F12" s="6"/>
      <c r="G12" s="6"/>
      <c r="H12" s="6"/>
      <c r="I12" s="6"/>
    </row>
    <row r="13" spans="1:9">
      <c r="A13" s="6">
        <f t="shared" si="2"/>
        <v>12</v>
      </c>
      <c r="B13" s="6" t="s">
        <v>64</v>
      </c>
      <c r="C13" s="6" t="s">
        <v>503</v>
      </c>
      <c r="D13" s="6" t="s">
        <v>34</v>
      </c>
      <c r="E13" s="7"/>
      <c r="F13" s="6"/>
      <c r="G13" s="6"/>
      <c r="H13" s="6"/>
      <c r="I13" s="6"/>
    </row>
    <row r="14" spans="1:9">
      <c r="A14" s="6">
        <f t="shared" si="2"/>
        <v>13</v>
      </c>
      <c r="B14" s="6" t="s">
        <v>197</v>
      </c>
      <c r="C14" s="6" t="s">
        <v>503</v>
      </c>
      <c r="D14" s="6" t="s">
        <v>34</v>
      </c>
      <c r="E14" s="7"/>
      <c r="F14" s="6"/>
      <c r="G14" s="6"/>
      <c r="H14" s="6"/>
      <c r="I14" s="6"/>
    </row>
    <row r="15" spans="1:9">
      <c r="A15" s="6">
        <f t="shared" si="2"/>
        <v>14</v>
      </c>
      <c r="B15" s="6" t="s">
        <v>194</v>
      </c>
      <c r="C15" s="6" t="s">
        <v>503</v>
      </c>
      <c r="D15" s="6" t="s">
        <v>34</v>
      </c>
      <c r="E15" s="7"/>
      <c r="F15" s="6"/>
      <c r="G15" s="6"/>
      <c r="H15" s="6"/>
      <c r="I15" s="6"/>
    </row>
    <row r="16" spans="1:9">
      <c r="A16" s="6">
        <f t="shared" si="2"/>
        <v>15</v>
      </c>
      <c r="B16" s="6" t="s">
        <v>186</v>
      </c>
      <c r="C16" s="6" t="s">
        <v>503</v>
      </c>
      <c r="D16" s="6" t="s">
        <v>34</v>
      </c>
      <c r="E16" s="7"/>
      <c r="F16" s="6"/>
      <c r="G16" s="6"/>
      <c r="H16" s="6"/>
      <c r="I16" s="6"/>
    </row>
    <row r="17" spans="1:9">
      <c r="A17" s="6">
        <f t="shared" si="2"/>
        <v>16</v>
      </c>
      <c r="B17" s="6" t="s">
        <v>143</v>
      </c>
      <c r="C17" s="6" t="s">
        <v>503</v>
      </c>
      <c r="D17" s="6" t="s">
        <v>34</v>
      </c>
      <c r="E17" s="7"/>
      <c r="F17" s="6"/>
      <c r="G17" s="6"/>
      <c r="H17" s="6"/>
      <c r="I17" s="6"/>
    </row>
    <row r="18" spans="1:9">
      <c r="A18" s="6">
        <f t="shared" ref="A18:A27" si="3">ROW()-1</f>
        <v>17</v>
      </c>
      <c r="B18" s="6" t="s">
        <v>141</v>
      </c>
      <c r="C18" s="6" t="s">
        <v>503</v>
      </c>
      <c r="D18" s="6" t="s">
        <v>34</v>
      </c>
      <c r="E18" s="7"/>
      <c r="F18" s="6"/>
      <c r="G18" s="6"/>
      <c r="H18" s="6"/>
      <c r="I18" s="6"/>
    </row>
    <row r="19" spans="1:9">
      <c r="A19" s="6">
        <f t="shared" si="3"/>
        <v>18</v>
      </c>
      <c r="B19" s="6" t="s">
        <v>33</v>
      </c>
      <c r="C19" s="6" t="s">
        <v>503</v>
      </c>
      <c r="D19" s="6" t="s">
        <v>34</v>
      </c>
      <c r="E19" s="7"/>
      <c r="F19" s="6"/>
      <c r="G19" s="6"/>
      <c r="H19" s="6"/>
      <c r="I19" s="6"/>
    </row>
    <row r="20" spans="1:9">
      <c r="A20" s="6">
        <f t="shared" si="3"/>
        <v>19</v>
      </c>
      <c r="B20" s="6" t="s">
        <v>136</v>
      </c>
      <c r="C20" s="6" t="s">
        <v>503</v>
      </c>
      <c r="D20" s="6" t="s">
        <v>34</v>
      </c>
      <c r="E20" s="7"/>
      <c r="F20" s="6"/>
      <c r="G20" s="6"/>
      <c r="H20" s="6"/>
      <c r="I20" s="6"/>
    </row>
    <row r="21" spans="1:9">
      <c r="A21" s="6">
        <f t="shared" si="3"/>
        <v>20</v>
      </c>
      <c r="B21" s="6" t="s">
        <v>68</v>
      </c>
      <c r="C21" s="6" t="s">
        <v>503</v>
      </c>
      <c r="D21" s="6" t="s">
        <v>34</v>
      </c>
      <c r="E21" s="7"/>
      <c r="F21" s="6"/>
      <c r="G21" s="6"/>
      <c r="H21" s="6"/>
      <c r="I21" s="6"/>
    </row>
    <row r="22" spans="1:9">
      <c r="A22" s="6">
        <f t="shared" si="3"/>
        <v>21</v>
      </c>
      <c r="B22" s="6" t="s">
        <v>221</v>
      </c>
      <c r="C22" s="6" t="s">
        <v>503</v>
      </c>
      <c r="D22" s="6" t="s">
        <v>132</v>
      </c>
      <c r="E22" s="7"/>
      <c r="F22" s="6"/>
      <c r="G22" s="6"/>
      <c r="H22" s="6"/>
      <c r="I22" s="6"/>
    </row>
    <row r="23" spans="1:9">
      <c r="A23" s="6">
        <f t="shared" si="3"/>
        <v>22</v>
      </c>
      <c r="B23" s="6" t="s">
        <v>131</v>
      </c>
      <c r="C23" s="6" t="s">
        <v>503</v>
      </c>
      <c r="D23" s="6" t="s">
        <v>115</v>
      </c>
      <c r="E23" s="7"/>
      <c r="F23" s="6"/>
      <c r="G23" s="6"/>
      <c r="H23" s="6"/>
      <c r="I23" s="6"/>
    </row>
    <row r="24" spans="1:9">
      <c r="A24" s="6">
        <f t="shared" si="3"/>
        <v>23</v>
      </c>
      <c r="B24" s="6" t="s">
        <v>149</v>
      </c>
      <c r="C24" s="6" t="s">
        <v>503</v>
      </c>
      <c r="D24" s="6" t="s">
        <v>34</v>
      </c>
      <c r="E24" s="7"/>
      <c r="F24" s="6"/>
      <c r="G24" s="6"/>
      <c r="H24" s="6"/>
      <c r="I24" s="6"/>
    </row>
    <row r="25" spans="1:9">
      <c r="A25" s="6">
        <f t="shared" si="3"/>
        <v>24</v>
      </c>
      <c r="B25" s="6" t="s">
        <v>298</v>
      </c>
      <c r="C25" s="6" t="s">
        <v>503</v>
      </c>
      <c r="D25" s="6" t="s">
        <v>506</v>
      </c>
      <c r="E25" s="7"/>
      <c r="F25" s="6"/>
      <c r="G25" s="6"/>
      <c r="H25" s="6"/>
      <c r="I25" s="6"/>
    </row>
    <row r="26" spans="1:9">
      <c r="A26" s="6">
        <f t="shared" si="3"/>
        <v>25</v>
      </c>
      <c r="B26" s="6" t="s">
        <v>57</v>
      </c>
      <c r="C26" s="6" t="s">
        <v>503</v>
      </c>
      <c r="D26" s="6" t="s">
        <v>34</v>
      </c>
      <c r="E26" s="7"/>
      <c r="F26" s="6"/>
      <c r="G26" s="6"/>
      <c r="H26" s="6"/>
      <c r="I26" s="6"/>
    </row>
    <row r="27" spans="1:9">
      <c r="A27" s="6">
        <f t="shared" si="3"/>
        <v>26</v>
      </c>
      <c r="B27" s="6" t="s">
        <v>242</v>
      </c>
      <c r="C27" s="6" t="s">
        <v>503</v>
      </c>
      <c r="D27" s="6" t="s">
        <v>34</v>
      </c>
      <c r="E27" s="7"/>
      <c r="F27" s="6"/>
      <c r="G27" s="6"/>
      <c r="H27" s="6"/>
      <c r="I27" s="6"/>
    </row>
    <row r="28" spans="1:9">
      <c r="A28" s="6">
        <f t="shared" ref="A28:A39" si="4">ROW()-1</f>
        <v>27</v>
      </c>
      <c r="B28" s="6" t="s">
        <v>191</v>
      </c>
      <c r="C28" s="6" t="s">
        <v>503</v>
      </c>
      <c r="D28" s="6" t="s">
        <v>34</v>
      </c>
      <c r="E28" s="7"/>
      <c r="F28" s="6"/>
      <c r="G28" s="6"/>
      <c r="H28" s="6"/>
      <c r="I28" s="6"/>
    </row>
    <row r="29" spans="1:9">
      <c r="A29" s="6">
        <f t="shared" si="4"/>
        <v>28</v>
      </c>
      <c r="B29" s="6" t="s">
        <v>184</v>
      </c>
      <c r="C29" s="6" t="s">
        <v>503</v>
      </c>
      <c r="D29" s="6" t="s">
        <v>34</v>
      </c>
      <c r="E29" s="7"/>
      <c r="F29" s="6"/>
      <c r="G29" s="6"/>
      <c r="H29" s="6"/>
      <c r="I29" s="6"/>
    </row>
    <row r="30" spans="1:9">
      <c r="A30" s="6">
        <f t="shared" si="4"/>
        <v>29</v>
      </c>
      <c r="B30" s="6" t="s">
        <v>188</v>
      </c>
      <c r="C30" s="6" t="s">
        <v>503</v>
      </c>
      <c r="D30" s="6" t="s">
        <v>34</v>
      </c>
      <c r="E30" s="7"/>
      <c r="F30" s="6"/>
      <c r="G30" s="6"/>
      <c r="H30" s="6"/>
      <c r="I30" s="6"/>
    </row>
    <row r="31" spans="1:9">
      <c r="A31" s="6">
        <f t="shared" si="4"/>
        <v>30</v>
      </c>
      <c r="B31" s="6" t="s">
        <v>181</v>
      </c>
      <c r="C31" s="6" t="s">
        <v>503</v>
      </c>
      <c r="D31" s="6" t="s">
        <v>179</v>
      </c>
      <c r="E31" s="7"/>
      <c r="F31" s="6"/>
      <c r="G31" s="6"/>
      <c r="H31" s="6"/>
      <c r="I31" s="6"/>
    </row>
    <row r="32" spans="1:9">
      <c r="A32" s="6">
        <f t="shared" si="4"/>
        <v>31</v>
      </c>
      <c r="B32" s="6" t="s">
        <v>158</v>
      </c>
      <c r="C32" s="6" t="s">
        <v>503</v>
      </c>
      <c r="D32" s="6" t="s">
        <v>179</v>
      </c>
      <c r="E32" s="7"/>
      <c r="F32" s="6"/>
      <c r="G32" s="6"/>
      <c r="H32" s="6"/>
      <c r="I32" s="6"/>
    </row>
    <row r="33" spans="1:9">
      <c r="A33" s="6">
        <f t="shared" si="4"/>
        <v>32</v>
      </c>
      <c r="B33" s="6" t="s">
        <v>208</v>
      </c>
      <c r="C33" s="6" t="s">
        <v>503</v>
      </c>
      <c r="D33" s="6" t="s">
        <v>179</v>
      </c>
      <c r="E33" s="7"/>
      <c r="F33" s="6"/>
      <c r="G33" s="6"/>
      <c r="H33" s="6"/>
      <c r="I33" s="6"/>
    </row>
    <row r="34" spans="1:9">
      <c r="A34" s="6">
        <f t="shared" si="4"/>
        <v>33</v>
      </c>
      <c r="B34" s="6" t="s">
        <v>49</v>
      </c>
      <c r="C34" s="6" t="s">
        <v>503</v>
      </c>
      <c r="D34" s="6" t="s">
        <v>179</v>
      </c>
      <c r="E34" s="7"/>
      <c r="F34" s="6"/>
      <c r="G34" s="6"/>
      <c r="H34" s="6"/>
      <c r="I34" s="6"/>
    </row>
    <row r="35" spans="1:9">
      <c r="A35" s="6">
        <f t="shared" si="4"/>
        <v>34</v>
      </c>
      <c r="B35" s="6" t="s">
        <v>203</v>
      </c>
      <c r="C35" s="6" t="s">
        <v>503</v>
      </c>
      <c r="D35" s="6" t="s">
        <v>230</v>
      </c>
      <c r="E35" s="7"/>
      <c r="F35" s="6"/>
      <c r="G35" s="6"/>
      <c r="H35" s="6"/>
      <c r="I35" s="6"/>
    </row>
    <row r="36" spans="1:9">
      <c r="A36" s="6">
        <f t="shared" si="4"/>
        <v>35</v>
      </c>
      <c r="B36" s="6" t="s">
        <v>65</v>
      </c>
      <c r="C36" s="6" t="s">
        <v>503</v>
      </c>
      <c r="D36" s="6" t="s">
        <v>42</v>
      </c>
      <c r="E36" s="7"/>
      <c r="F36" s="6"/>
      <c r="G36" s="6"/>
      <c r="H36" s="6"/>
      <c r="I36" s="6"/>
    </row>
    <row r="37" spans="1:9">
      <c r="A37" s="6">
        <f t="shared" si="4"/>
        <v>36</v>
      </c>
      <c r="B37" s="6" t="s">
        <v>199</v>
      </c>
      <c r="C37" s="6" t="s">
        <v>503</v>
      </c>
      <c r="D37" s="6" t="s">
        <v>132</v>
      </c>
      <c r="E37" s="7"/>
      <c r="F37" s="6"/>
      <c r="G37" s="6"/>
      <c r="H37" s="6"/>
      <c r="I37" s="6"/>
    </row>
    <row r="38" spans="1:9">
      <c r="A38" s="6">
        <f t="shared" si="4"/>
        <v>37</v>
      </c>
      <c r="B38" s="6" t="s">
        <v>112</v>
      </c>
      <c r="C38" s="6" t="s">
        <v>503</v>
      </c>
      <c r="D38" s="6" t="s">
        <v>42</v>
      </c>
      <c r="E38" s="7"/>
      <c r="F38" s="6"/>
      <c r="G38" s="6"/>
      <c r="H38" s="6"/>
      <c r="I38" s="6"/>
    </row>
    <row r="39" spans="1:9">
      <c r="A39" s="6">
        <f t="shared" si="4"/>
        <v>38</v>
      </c>
      <c r="B39" s="6" t="s">
        <v>122</v>
      </c>
      <c r="C39" s="6" t="s">
        <v>503</v>
      </c>
      <c r="D39" s="6" t="s">
        <v>132</v>
      </c>
      <c r="E39" s="7"/>
      <c r="F39" s="6"/>
      <c r="G39" s="6"/>
      <c r="H39" s="6"/>
      <c r="I39" s="6"/>
    </row>
    <row r="40" spans="1:9">
      <c r="A40" s="6">
        <f t="shared" ref="A40:A89" si="5">ROW()-1</f>
        <v>39</v>
      </c>
      <c r="B40" s="6" t="s">
        <v>73</v>
      </c>
      <c r="C40" s="6" t="s">
        <v>503</v>
      </c>
      <c r="D40" s="6" t="s">
        <v>132</v>
      </c>
      <c r="E40" s="7"/>
      <c r="F40" s="6"/>
      <c r="G40" s="6"/>
      <c r="H40" s="6"/>
      <c r="I40" s="6"/>
    </row>
    <row r="41" spans="1:9">
      <c r="A41" s="6">
        <f t="shared" si="5"/>
        <v>40</v>
      </c>
      <c r="B41" s="6" t="s">
        <v>236</v>
      </c>
      <c r="C41" s="6" t="s">
        <v>503</v>
      </c>
      <c r="D41" s="6" t="s">
        <v>117</v>
      </c>
      <c r="E41" s="7"/>
      <c r="F41" s="6"/>
      <c r="G41" s="6"/>
      <c r="H41" s="6"/>
      <c r="I41" s="6"/>
    </row>
    <row r="42" spans="1:9">
      <c r="A42" s="6">
        <f t="shared" si="5"/>
        <v>41</v>
      </c>
      <c r="B42" s="6" t="s">
        <v>174</v>
      </c>
      <c r="C42" s="6" t="s">
        <v>503</v>
      </c>
      <c r="D42" s="6" t="s">
        <v>155</v>
      </c>
      <c r="E42" s="7"/>
      <c r="F42" s="6"/>
      <c r="G42" s="6"/>
      <c r="H42" s="6"/>
      <c r="I42" s="6"/>
    </row>
    <row r="43" spans="1:9">
      <c r="A43" s="6">
        <f t="shared" si="5"/>
        <v>42</v>
      </c>
      <c r="B43" s="6" t="s">
        <v>210</v>
      </c>
      <c r="C43" s="6" t="s">
        <v>503</v>
      </c>
      <c r="D43" s="6" t="s">
        <v>302</v>
      </c>
      <c r="E43" s="7"/>
      <c r="F43" s="6"/>
      <c r="G43" s="6"/>
      <c r="H43" s="6"/>
      <c r="I43" s="6"/>
    </row>
    <row r="44" spans="1:9">
      <c r="A44" s="6">
        <f t="shared" si="5"/>
        <v>43</v>
      </c>
      <c r="B44" s="6" t="s">
        <v>200</v>
      </c>
      <c r="C44" s="6" t="s">
        <v>503</v>
      </c>
      <c r="D44" s="6" t="s">
        <v>42</v>
      </c>
      <c r="E44" s="7"/>
      <c r="F44" s="6"/>
      <c r="G44" s="6"/>
      <c r="H44" s="6"/>
      <c r="I44" s="6"/>
    </row>
    <row r="45" spans="1:9">
      <c r="A45" s="6">
        <f t="shared" si="5"/>
        <v>44</v>
      </c>
      <c r="B45" s="6" t="s">
        <v>431</v>
      </c>
      <c r="C45" s="6" t="s">
        <v>503</v>
      </c>
      <c r="D45" s="6" t="s">
        <v>481</v>
      </c>
      <c r="E45" s="6" t="s">
        <v>79</v>
      </c>
      <c r="F45" s="6" t="s">
        <v>482</v>
      </c>
      <c r="G45" s="6"/>
      <c r="H45" s="6"/>
      <c r="I45" s="9"/>
    </row>
    <row r="46" spans="1:9">
      <c r="A46" s="6">
        <f t="shared" si="5"/>
        <v>45</v>
      </c>
      <c r="B46" s="6" t="s">
        <v>295</v>
      </c>
      <c r="C46" s="6" t="s">
        <v>503</v>
      </c>
      <c r="D46" s="6" t="s">
        <v>40</v>
      </c>
      <c r="E46" s="6" t="s">
        <v>38</v>
      </c>
      <c r="F46" s="6"/>
      <c r="G46" s="6"/>
      <c r="H46" s="6"/>
      <c r="I46" s="9"/>
    </row>
    <row r="47" spans="1:9">
      <c r="A47" s="6">
        <f t="shared" si="5"/>
        <v>46</v>
      </c>
      <c r="B47" s="6" t="s">
        <v>432</v>
      </c>
      <c r="C47" s="6" t="s">
        <v>503</v>
      </c>
      <c r="D47" s="6" t="s">
        <v>49</v>
      </c>
      <c r="E47" s="6" t="s">
        <v>51</v>
      </c>
      <c r="F47" s="6"/>
      <c r="G47" s="6"/>
      <c r="H47" s="6"/>
      <c r="I47" s="9"/>
    </row>
    <row r="48" spans="1:9">
      <c r="A48" s="6">
        <f t="shared" si="5"/>
        <v>47</v>
      </c>
      <c r="B48" s="6" t="s">
        <v>453</v>
      </c>
      <c r="C48" s="6" t="s">
        <v>503</v>
      </c>
      <c r="D48" s="6" t="s">
        <v>79</v>
      </c>
      <c r="E48" s="6" t="s">
        <v>482</v>
      </c>
      <c r="F48" s="6" t="s">
        <v>481</v>
      </c>
      <c r="G48" s="6"/>
      <c r="H48" s="6"/>
      <c r="I48" s="9"/>
    </row>
    <row r="49" spans="1:9">
      <c r="A49" s="6">
        <f t="shared" si="5"/>
        <v>48</v>
      </c>
      <c r="B49" s="6" t="s">
        <v>433</v>
      </c>
      <c r="C49" s="6" t="s">
        <v>503</v>
      </c>
      <c r="D49" s="6" t="s">
        <v>64</v>
      </c>
      <c r="E49" s="6" t="s">
        <v>483</v>
      </c>
      <c r="F49" s="6" t="s">
        <v>484</v>
      </c>
      <c r="G49" s="6"/>
      <c r="H49" s="6"/>
      <c r="I49" s="9"/>
    </row>
    <row r="50" spans="1:9">
      <c r="A50" s="6">
        <f t="shared" si="5"/>
        <v>49</v>
      </c>
      <c r="B50" s="6" t="s">
        <v>75</v>
      </c>
      <c r="C50" s="6" t="s">
        <v>503</v>
      </c>
      <c r="D50" s="6" t="s">
        <v>70</v>
      </c>
      <c r="E50" s="6" t="s">
        <v>112</v>
      </c>
      <c r="F50" s="6"/>
      <c r="G50" s="6"/>
      <c r="H50" s="6"/>
      <c r="I50" s="9"/>
    </row>
    <row r="51" spans="1:9">
      <c r="A51" s="6">
        <f t="shared" si="5"/>
        <v>50</v>
      </c>
      <c r="B51" s="6" t="s">
        <v>138</v>
      </c>
      <c r="C51" s="6" t="s">
        <v>503</v>
      </c>
      <c r="D51" s="6" t="s">
        <v>168</v>
      </c>
      <c r="E51" s="6" t="s">
        <v>34</v>
      </c>
      <c r="F51" s="6"/>
      <c r="G51" s="6"/>
      <c r="H51" s="6"/>
      <c r="I51" s="9"/>
    </row>
    <row r="52" spans="1:9">
      <c r="A52" s="6">
        <f t="shared" si="5"/>
        <v>51</v>
      </c>
      <c r="B52" s="6" t="s">
        <v>70</v>
      </c>
      <c r="C52" s="6" t="s">
        <v>503</v>
      </c>
      <c r="D52" s="6" t="s">
        <v>71</v>
      </c>
      <c r="E52" s="6" t="s">
        <v>168</v>
      </c>
      <c r="F52" s="6" t="s">
        <v>34</v>
      </c>
      <c r="G52" s="6"/>
      <c r="H52" s="6"/>
      <c r="I52" s="9"/>
    </row>
    <row r="53" spans="1:9">
      <c r="A53" s="6">
        <f t="shared" si="5"/>
        <v>52</v>
      </c>
      <c r="B53" s="6" t="s">
        <v>434</v>
      </c>
      <c r="C53" s="6" t="s">
        <v>503</v>
      </c>
      <c r="D53" s="6" t="s">
        <v>75</v>
      </c>
      <c r="E53" s="6" t="s">
        <v>78</v>
      </c>
      <c r="F53" s="6"/>
      <c r="G53" s="6"/>
      <c r="H53" s="6"/>
      <c r="I53" s="9"/>
    </row>
    <row r="54" spans="1:9">
      <c r="A54" s="6">
        <f t="shared" si="5"/>
        <v>53</v>
      </c>
      <c r="B54" s="6" t="s">
        <v>449</v>
      </c>
      <c r="C54" s="6" t="s">
        <v>503</v>
      </c>
      <c r="D54" s="6" t="s">
        <v>210</v>
      </c>
      <c r="E54" s="6" t="s">
        <v>33</v>
      </c>
      <c r="F54" s="6"/>
      <c r="G54" s="6"/>
      <c r="H54" s="6"/>
      <c r="I54" s="9"/>
    </row>
    <row r="55" spans="1:9">
      <c r="A55" s="6">
        <f t="shared" si="5"/>
        <v>54</v>
      </c>
      <c r="B55" s="6" t="s">
        <v>91</v>
      </c>
      <c r="C55" s="6" t="s">
        <v>503</v>
      </c>
      <c r="D55" s="6" t="s">
        <v>52</v>
      </c>
      <c r="E55" s="6" t="s">
        <v>34</v>
      </c>
      <c r="F55" s="6"/>
      <c r="G55" s="6"/>
      <c r="H55" s="6"/>
      <c r="I55" s="9"/>
    </row>
    <row r="56" spans="1:9">
      <c r="A56" s="6">
        <f t="shared" si="5"/>
        <v>55</v>
      </c>
      <c r="B56" s="6" t="s">
        <v>436</v>
      </c>
      <c r="C56" s="6" t="s">
        <v>503</v>
      </c>
      <c r="D56" s="6" t="s">
        <v>119</v>
      </c>
      <c r="E56" s="6" t="s">
        <v>126</v>
      </c>
      <c r="F56" s="6"/>
      <c r="G56" s="6"/>
      <c r="H56" s="6"/>
      <c r="I56" s="9"/>
    </row>
    <row r="57" spans="1:9">
      <c r="A57" s="6">
        <f t="shared" si="5"/>
        <v>56</v>
      </c>
      <c r="B57" s="6" t="s">
        <v>447</v>
      </c>
      <c r="C57" s="6" t="s">
        <v>503</v>
      </c>
      <c r="D57" s="6" t="s">
        <v>136</v>
      </c>
      <c r="E57" s="6" t="s">
        <v>112</v>
      </c>
      <c r="F57" s="6"/>
      <c r="G57" s="6"/>
      <c r="H57" s="6"/>
      <c r="I57" s="9"/>
    </row>
    <row r="58" spans="1:9">
      <c r="A58" s="6">
        <f t="shared" si="5"/>
        <v>57</v>
      </c>
      <c r="B58" s="6" t="s">
        <v>448</v>
      </c>
      <c r="C58" s="6" t="s">
        <v>503</v>
      </c>
      <c r="D58" s="6" t="s">
        <v>203</v>
      </c>
      <c r="E58" s="6" t="s">
        <v>112</v>
      </c>
      <c r="F58" s="6"/>
      <c r="G58" s="6"/>
      <c r="H58" s="6"/>
      <c r="I58" s="9"/>
    </row>
    <row r="59" spans="1:9">
      <c r="A59" s="6">
        <f t="shared" si="5"/>
        <v>58</v>
      </c>
      <c r="B59" s="6" t="s">
        <v>40</v>
      </c>
      <c r="C59" s="6" t="s">
        <v>503</v>
      </c>
      <c r="D59" s="6" t="s">
        <v>41</v>
      </c>
      <c r="E59" s="1" t="s">
        <v>489</v>
      </c>
      <c r="F59" s="1" t="s">
        <v>34</v>
      </c>
      <c r="G59" s="6"/>
      <c r="H59" s="6"/>
      <c r="I59" s="9"/>
    </row>
    <row r="60" spans="1:9">
      <c r="A60" s="6">
        <f t="shared" si="5"/>
        <v>59</v>
      </c>
      <c r="B60" s="6" t="s">
        <v>456</v>
      </c>
      <c r="C60" s="6" t="s">
        <v>503</v>
      </c>
      <c r="D60" s="6" t="s">
        <v>481</v>
      </c>
      <c r="E60" s="6"/>
      <c r="F60" s="6"/>
      <c r="G60" s="6"/>
      <c r="H60" s="6"/>
      <c r="I60" s="9"/>
    </row>
    <row r="61" spans="1:9">
      <c r="A61" s="6">
        <f t="shared" si="5"/>
        <v>60</v>
      </c>
      <c r="B61" s="6" t="s">
        <v>128</v>
      </c>
      <c r="C61" s="6" t="s">
        <v>503</v>
      </c>
      <c r="D61" s="6" t="s">
        <v>129</v>
      </c>
      <c r="E61" s="6" t="s">
        <v>168</v>
      </c>
      <c r="F61" s="6" t="s">
        <v>34</v>
      </c>
      <c r="G61" s="6"/>
      <c r="H61" s="6"/>
      <c r="I61" s="9"/>
    </row>
    <row r="62" spans="1:9">
      <c r="A62" s="6">
        <f t="shared" si="5"/>
        <v>61</v>
      </c>
      <c r="B62" s="6" t="s">
        <v>157</v>
      </c>
      <c r="C62" s="6" t="s">
        <v>503</v>
      </c>
      <c r="D62" s="6" t="s">
        <v>91</v>
      </c>
      <c r="E62" s="6" t="s">
        <v>105</v>
      </c>
      <c r="F62" s="6"/>
      <c r="G62" s="6"/>
      <c r="H62" s="6"/>
      <c r="I62" s="9"/>
    </row>
    <row r="63" spans="1:9">
      <c r="A63" s="6">
        <f t="shared" si="5"/>
        <v>62</v>
      </c>
      <c r="B63" s="6" t="s">
        <v>90</v>
      </c>
      <c r="C63" s="6" t="s">
        <v>503</v>
      </c>
      <c r="D63" s="6" t="s">
        <v>91</v>
      </c>
      <c r="E63" s="6" t="s">
        <v>105</v>
      </c>
      <c r="F63" s="6"/>
      <c r="G63" s="6"/>
      <c r="H63" s="6"/>
      <c r="I63" s="9"/>
    </row>
    <row r="64" spans="1:9">
      <c r="A64" s="6">
        <f t="shared" si="5"/>
        <v>63</v>
      </c>
      <c r="B64" s="6" t="s">
        <v>69</v>
      </c>
      <c r="C64" s="6" t="s">
        <v>503</v>
      </c>
      <c r="D64" s="6" t="s">
        <v>69</v>
      </c>
      <c r="E64" s="6" t="s">
        <v>105</v>
      </c>
      <c r="F64" s="6"/>
      <c r="G64" s="6"/>
      <c r="H64" s="6"/>
      <c r="I64" s="9"/>
    </row>
    <row r="65" spans="1:9">
      <c r="A65" s="6">
        <f t="shared" si="5"/>
        <v>64</v>
      </c>
      <c r="B65" s="6" t="s">
        <v>105</v>
      </c>
      <c r="C65" s="6" t="s">
        <v>503</v>
      </c>
      <c r="D65" s="6" t="s">
        <v>52</v>
      </c>
      <c r="E65" s="6" t="s">
        <v>34</v>
      </c>
      <c r="F65" s="6"/>
      <c r="G65" s="6"/>
      <c r="H65" s="6"/>
      <c r="I65" s="9"/>
    </row>
    <row r="66" spans="1:9">
      <c r="A66" s="6">
        <f t="shared" si="5"/>
        <v>65</v>
      </c>
      <c r="B66" s="6" t="s">
        <v>171</v>
      </c>
      <c r="C66" s="6" t="s">
        <v>503</v>
      </c>
      <c r="D66" s="6" t="s">
        <v>216</v>
      </c>
      <c r="E66" s="6" t="s">
        <v>39</v>
      </c>
      <c r="F66" s="6"/>
      <c r="G66" s="6"/>
      <c r="H66" s="6"/>
      <c r="I66" s="9"/>
    </row>
    <row r="67" spans="1:9">
      <c r="A67" s="6">
        <f t="shared" si="5"/>
        <v>66</v>
      </c>
      <c r="B67" s="6" t="s">
        <v>444</v>
      </c>
      <c r="C67" s="6" t="s">
        <v>503</v>
      </c>
      <c r="D67" s="6" t="s">
        <v>174</v>
      </c>
      <c r="E67" s="6" t="s">
        <v>490</v>
      </c>
      <c r="F67" s="6"/>
      <c r="G67" s="6"/>
      <c r="H67" s="6"/>
      <c r="I67" s="9"/>
    </row>
    <row r="68" spans="1:9">
      <c r="A68" s="6">
        <f t="shared" si="5"/>
        <v>67</v>
      </c>
      <c r="B68" s="6" t="s">
        <v>442</v>
      </c>
      <c r="C68" s="6" t="s">
        <v>503</v>
      </c>
      <c r="D68" s="6" t="s">
        <v>75</v>
      </c>
      <c r="E68" s="6" t="s">
        <v>138</v>
      </c>
      <c r="F68" s="6"/>
      <c r="G68" s="6"/>
      <c r="H68" s="6"/>
      <c r="I68" s="9"/>
    </row>
    <row r="69" spans="1:9">
      <c r="A69" s="6">
        <f t="shared" si="5"/>
        <v>68</v>
      </c>
      <c r="B69" s="6" t="s">
        <v>82</v>
      </c>
      <c r="C69" s="6" t="s">
        <v>503</v>
      </c>
      <c r="D69" s="6" t="s">
        <v>79</v>
      </c>
      <c r="E69" s="6" t="s">
        <v>482</v>
      </c>
      <c r="F69" s="6"/>
      <c r="G69" s="6"/>
      <c r="H69" s="6"/>
      <c r="I69" s="9"/>
    </row>
    <row r="70" spans="1:9">
      <c r="A70" s="6">
        <f t="shared" si="5"/>
        <v>69</v>
      </c>
      <c r="B70" s="6" t="s">
        <v>216</v>
      </c>
      <c r="C70" s="6" t="s">
        <v>503</v>
      </c>
      <c r="D70" s="6" t="s">
        <v>79</v>
      </c>
      <c r="E70" s="6" t="s">
        <v>482</v>
      </c>
      <c r="F70" s="6"/>
      <c r="G70" s="6"/>
      <c r="H70" s="6"/>
      <c r="I70" s="9"/>
    </row>
    <row r="71" spans="1:9">
      <c r="A71" s="6">
        <f t="shared" si="5"/>
        <v>70</v>
      </c>
      <c r="B71" s="6" t="s">
        <v>76</v>
      </c>
      <c r="C71" s="6" t="s">
        <v>503</v>
      </c>
      <c r="D71" s="6" t="s">
        <v>70</v>
      </c>
      <c r="E71" s="6" t="s">
        <v>64</v>
      </c>
      <c r="F71" s="6"/>
      <c r="G71" s="6"/>
      <c r="H71" s="6"/>
      <c r="I71" s="9"/>
    </row>
    <row r="72" spans="1:9">
      <c r="A72" s="6">
        <f t="shared" si="5"/>
        <v>71</v>
      </c>
      <c r="B72" s="6" t="s">
        <v>38</v>
      </c>
      <c r="C72" s="6" t="s">
        <v>503</v>
      </c>
      <c r="D72" s="6" t="s">
        <v>82</v>
      </c>
      <c r="E72" s="6" t="s">
        <v>39</v>
      </c>
      <c r="F72" s="6"/>
      <c r="G72" s="6"/>
      <c r="H72" s="6"/>
      <c r="I72" s="9"/>
    </row>
    <row r="73" spans="1:9">
      <c r="A73" s="6">
        <f t="shared" si="5"/>
        <v>72</v>
      </c>
      <c r="B73" s="6" t="s">
        <v>205</v>
      </c>
      <c r="C73" s="6" t="s">
        <v>503</v>
      </c>
      <c r="D73" s="6" t="s">
        <v>90</v>
      </c>
      <c r="E73" s="6" t="s">
        <v>93</v>
      </c>
      <c r="F73" s="6"/>
      <c r="G73" s="6"/>
      <c r="H73" s="6"/>
      <c r="I73" s="9"/>
    </row>
    <row r="74" spans="1:9">
      <c r="A74" s="6">
        <f t="shared" si="5"/>
        <v>73</v>
      </c>
      <c r="B74" s="6" t="s">
        <v>182</v>
      </c>
      <c r="C74" s="6" t="s">
        <v>503</v>
      </c>
      <c r="D74" s="6" t="s">
        <v>33</v>
      </c>
      <c r="E74" s="6" t="s">
        <v>141</v>
      </c>
      <c r="F74" s="6"/>
      <c r="G74" s="6"/>
      <c r="H74" s="6"/>
      <c r="I74" s="9"/>
    </row>
    <row r="75" spans="1:9">
      <c r="A75" s="6">
        <f t="shared" si="5"/>
        <v>74</v>
      </c>
      <c r="B75" s="6" t="s">
        <v>459</v>
      </c>
      <c r="C75" s="6" t="s">
        <v>503</v>
      </c>
      <c r="D75" s="6" t="s">
        <v>197</v>
      </c>
      <c r="E75" s="6" t="s">
        <v>286</v>
      </c>
      <c r="F75" s="6" t="s">
        <v>288</v>
      </c>
      <c r="G75" s="6"/>
      <c r="H75" s="6"/>
      <c r="I75" s="9"/>
    </row>
    <row r="76" spans="1:9">
      <c r="A76" s="6">
        <f t="shared" si="5"/>
        <v>75</v>
      </c>
      <c r="B76" s="6" t="s">
        <v>51</v>
      </c>
      <c r="C76" s="6" t="s">
        <v>503</v>
      </c>
      <c r="D76" s="6" t="s">
        <v>52</v>
      </c>
      <c r="E76" s="6" t="s">
        <v>34</v>
      </c>
      <c r="F76" s="6"/>
      <c r="G76" s="6"/>
      <c r="H76" s="6"/>
      <c r="I76" s="9"/>
    </row>
    <row r="77" spans="1:9">
      <c r="A77" s="6">
        <f t="shared" si="5"/>
        <v>76</v>
      </c>
      <c r="B77" s="6" t="s">
        <v>457</v>
      </c>
      <c r="C77" s="6" t="s">
        <v>503</v>
      </c>
      <c r="D77" s="6" t="s">
        <v>57</v>
      </c>
      <c r="E77" s="6" t="s">
        <v>491</v>
      </c>
      <c r="F77" s="6"/>
      <c r="G77" s="6"/>
      <c r="H77" s="6"/>
      <c r="I77" s="9"/>
    </row>
    <row r="78" spans="1:9">
      <c r="A78" s="6">
        <f t="shared" si="5"/>
        <v>77</v>
      </c>
      <c r="B78" s="6" t="s">
        <v>93</v>
      </c>
      <c r="C78" s="6" t="s">
        <v>503</v>
      </c>
      <c r="D78" s="6" t="s">
        <v>52</v>
      </c>
      <c r="E78" s="6" t="s">
        <v>34</v>
      </c>
      <c r="F78" s="6"/>
      <c r="G78" s="6"/>
      <c r="H78" s="6"/>
      <c r="I78" s="9"/>
    </row>
    <row r="79" spans="1:9">
      <c r="A79" s="6">
        <f t="shared" si="5"/>
        <v>78</v>
      </c>
      <c r="B79" s="6" t="s">
        <v>445</v>
      </c>
      <c r="C79" s="6" t="s">
        <v>503</v>
      </c>
      <c r="D79" s="6" t="s">
        <v>122</v>
      </c>
      <c r="E79" s="6" t="s">
        <v>182</v>
      </c>
      <c r="F79" s="6"/>
      <c r="G79" s="6"/>
      <c r="H79" s="6"/>
      <c r="I79" s="9"/>
    </row>
    <row r="80" spans="1:9">
      <c r="A80" s="6">
        <f t="shared" si="5"/>
        <v>79</v>
      </c>
      <c r="B80" s="6" t="s">
        <v>39</v>
      </c>
      <c r="C80" s="6" t="s">
        <v>503</v>
      </c>
      <c r="D80" s="6" t="s">
        <v>79</v>
      </c>
      <c r="E80" s="6" t="s">
        <v>482</v>
      </c>
      <c r="F80" s="6" t="s">
        <v>481</v>
      </c>
      <c r="G80" s="6"/>
      <c r="H80" s="6"/>
      <c r="I80" s="9"/>
    </row>
    <row r="81" spans="1:9">
      <c r="A81" s="6">
        <f t="shared" si="5"/>
        <v>80</v>
      </c>
      <c r="B81" s="6" t="s">
        <v>78</v>
      </c>
      <c r="C81" s="6" t="s">
        <v>503</v>
      </c>
      <c r="D81" s="6" t="s">
        <v>79</v>
      </c>
      <c r="E81" s="6" t="s">
        <v>482</v>
      </c>
      <c r="F81" s="6"/>
      <c r="G81" s="6"/>
      <c r="H81" s="6"/>
      <c r="I81" s="9"/>
    </row>
    <row r="82" spans="1:9">
      <c r="A82" s="6">
        <f t="shared" si="5"/>
        <v>81</v>
      </c>
      <c r="B82" s="6" t="s">
        <v>435</v>
      </c>
      <c r="C82" s="6" t="s">
        <v>503</v>
      </c>
      <c r="D82" s="6" t="s">
        <v>82</v>
      </c>
      <c r="E82" s="6" t="s">
        <v>112</v>
      </c>
      <c r="F82" s="6" t="s">
        <v>64</v>
      </c>
      <c r="G82" s="6"/>
      <c r="H82" s="6"/>
      <c r="I82" s="9"/>
    </row>
    <row r="83" spans="1:9">
      <c r="A83" s="6">
        <f t="shared" si="5"/>
        <v>82</v>
      </c>
      <c r="B83" s="6" t="s">
        <v>450</v>
      </c>
      <c r="C83" s="6" t="s">
        <v>503</v>
      </c>
      <c r="D83" s="6" t="s">
        <v>445</v>
      </c>
      <c r="E83" s="6" t="s">
        <v>158</v>
      </c>
      <c r="F83" s="6"/>
      <c r="G83" s="6"/>
      <c r="H83" s="6"/>
      <c r="I83" s="9"/>
    </row>
    <row r="84" spans="1:9">
      <c r="A84" s="6">
        <f t="shared" si="5"/>
        <v>83</v>
      </c>
      <c r="B84" s="6" t="s">
        <v>460</v>
      </c>
      <c r="C84" s="6" t="s">
        <v>503</v>
      </c>
      <c r="D84" s="6" t="s">
        <v>291</v>
      </c>
      <c r="E84" s="6" t="s">
        <v>64</v>
      </c>
      <c r="F84" s="6" t="s">
        <v>87</v>
      </c>
      <c r="G84" s="6"/>
      <c r="H84" s="6"/>
      <c r="I84" s="9"/>
    </row>
    <row r="85" spans="1:9">
      <c r="A85" s="6">
        <f t="shared" si="5"/>
        <v>84</v>
      </c>
      <c r="B85" s="6" t="s">
        <v>87</v>
      </c>
      <c r="C85" s="6" t="s">
        <v>503</v>
      </c>
      <c r="D85" s="6" t="s">
        <v>88</v>
      </c>
      <c r="E85" s="6" t="s">
        <v>168</v>
      </c>
      <c r="F85" s="6" t="s">
        <v>34</v>
      </c>
      <c r="G85" s="6"/>
      <c r="H85" s="6"/>
      <c r="I85" s="9"/>
    </row>
    <row r="86" spans="1:9">
      <c r="A86" s="6">
        <f t="shared" si="5"/>
        <v>85</v>
      </c>
      <c r="B86" s="6" t="s">
        <v>454</v>
      </c>
      <c r="C86" s="6" t="s">
        <v>503</v>
      </c>
      <c r="D86" s="6" t="s">
        <v>492</v>
      </c>
      <c r="E86" s="6" t="s">
        <v>493</v>
      </c>
      <c r="F86" s="6"/>
      <c r="G86" s="6"/>
      <c r="H86" s="6"/>
      <c r="I86" s="9"/>
    </row>
    <row r="87" spans="1:9">
      <c r="A87" s="6">
        <f t="shared" si="5"/>
        <v>86</v>
      </c>
      <c r="B87" s="6" t="s">
        <v>67</v>
      </c>
      <c r="C87" s="6" t="s">
        <v>503</v>
      </c>
      <c r="D87" s="6" t="s">
        <v>68</v>
      </c>
      <c r="E87" s="6" t="s">
        <v>70</v>
      </c>
      <c r="F87" s="6" t="s">
        <v>126</v>
      </c>
      <c r="G87" s="6"/>
      <c r="H87" s="6"/>
      <c r="I87" s="9"/>
    </row>
    <row r="88" spans="1:9">
      <c r="A88" s="6">
        <f t="shared" si="5"/>
        <v>87</v>
      </c>
      <c r="B88" s="6" t="s">
        <v>462</v>
      </c>
      <c r="C88" s="6" t="s">
        <v>503</v>
      </c>
      <c r="D88" s="6" t="s">
        <v>82</v>
      </c>
      <c r="E88" s="6" t="s">
        <v>298</v>
      </c>
      <c r="F88" s="6"/>
      <c r="G88" s="6"/>
      <c r="H88" s="6"/>
      <c r="I88" s="9"/>
    </row>
    <row r="89" spans="1:9">
      <c r="A89" s="6">
        <f t="shared" si="5"/>
        <v>88</v>
      </c>
      <c r="B89" s="6" t="s">
        <v>288</v>
      </c>
      <c r="C89" s="6" t="s">
        <v>503</v>
      </c>
      <c r="D89" s="6" t="s">
        <v>171</v>
      </c>
      <c r="E89" s="6" t="s">
        <v>197</v>
      </c>
      <c r="F89" s="6"/>
      <c r="G89" s="6"/>
      <c r="H89" s="6"/>
      <c r="I89" s="9"/>
    </row>
    <row r="90" spans="1:9">
      <c r="A90" s="6">
        <f t="shared" ref="A90:A104" si="6">ROW()-1</f>
        <v>89</v>
      </c>
      <c r="B90" s="9" t="s">
        <v>430</v>
      </c>
      <c r="C90" s="9" t="s">
        <v>503</v>
      </c>
      <c r="D90" s="9" t="s">
        <v>31</v>
      </c>
      <c r="E90" s="9"/>
      <c r="F90" s="9"/>
      <c r="G90" s="9"/>
      <c r="H90" s="9"/>
      <c r="I90" s="9"/>
    </row>
    <row r="91" spans="1:9">
      <c r="A91" s="6">
        <f t="shared" si="6"/>
        <v>90</v>
      </c>
      <c r="B91" s="9" t="s">
        <v>437</v>
      </c>
      <c r="C91" s="9" t="s">
        <v>503</v>
      </c>
      <c r="D91" s="9" t="s">
        <v>117</v>
      </c>
      <c r="E91" s="9"/>
      <c r="F91" s="9"/>
      <c r="G91" s="9"/>
      <c r="H91" s="9"/>
      <c r="I91" s="9"/>
    </row>
    <row r="92" spans="1:9">
      <c r="A92" s="6">
        <f t="shared" si="6"/>
        <v>91</v>
      </c>
      <c r="B92" s="9" t="s">
        <v>438</v>
      </c>
      <c r="C92" s="9" t="s">
        <v>503</v>
      </c>
      <c r="D92" s="9" t="s">
        <v>117</v>
      </c>
      <c r="E92" s="9"/>
      <c r="F92" s="9"/>
      <c r="G92" s="9"/>
      <c r="H92" s="9"/>
      <c r="I92" s="9"/>
    </row>
    <row r="93" spans="1:9">
      <c r="A93" s="6">
        <f t="shared" si="6"/>
        <v>92</v>
      </c>
      <c r="B93" s="9" t="s">
        <v>439</v>
      </c>
      <c r="C93" s="9" t="s">
        <v>503</v>
      </c>
      <c r="D93" s="9" t="s">
        <v>155</v>
      </c>
      <c r="E93" s="9"/>
      <c r="F93" s="9"/>
      <c r="G93" s="9"/>
      <c r="H93" s="9"/>
      <c r="I93" s="9"/>
    </row>
    <row r="94" spans="1:9">
      <c r="A94" s="6">
        <f t="shared" si="6"/>
        <v>93</v>
      </c>
      <c r="B94" s="9" t="s">
        <v>440</v>
      </c>
      <c r="C94" s="9" t="s">
        <v>503</v>
      </c>
      <c r="D94" s="9" t="s">
        <v>155</v>
      </c>
      <c r="E94" s="9"/>
      <c r="F94" s="9"/>
      <c r="G94" s="9"/>
      <c r="H94" s="9"/>
      <c r="I94" s="9"/>
    </row>
    <row r="95" spans="1:9">
      <c r="A95" s="6">
        <f t="shared" si="6"/>
        <v>94</v>
      </c>
      <c r="B95" s="9" t="s">
        <v>441</v>
      </c>
      <c r="C95" s="9" t="s">
        <v>503</v>
      </c>
      <c r="D95" s="9" t="s">
        <v>163</v>
      </c>
      <c r="E95" s="9"/>
      <c r="F95" s="9"/>
      <c r="G95" s="9"/>
      <c r="H95" s="9"/>
      <c r="I95" s="9"/>
    </row>
    <row r="96" spans="1:9">
      <c r="A96" s="6">
        <f t="shared" si="6"/>
        <v>95</v>
      </c>
      <c r="B96" s="9" t="s">
        <v>443</v>
      </c>
      <c r="C96" s="9" t="s">
        <v>503</v>
      </c>
      <c r="D96" s="9" t="s">
        <v>169</v>
      </c>
      <c r="E96" s="9"/>
      <c r="F96" s="9"/>
      <c r="G96" s="9"/>
      <c r="H96" s="9"/>
      <c r="I96" s="9"/>
    </row>
    <row r="97" spans="1:9">
      <c r="A97" s="6">
        <f t="shared" si="6"/>
        <v>96</v>
      </c>
      <c r="B97" s="9" t="s">
        <v>446</v>
      </c>
      <c r="C97" s="9" t="s">
        <v>503</v>
      </c>
      <c r="D97" s="9" t="s">
        <v>192</v>
      </c>
      <c r="E97" s="9"/>
      <c r="F97" s="9"/>
      <c r="G97" s="9"/>
      <c r="H97" s="9"/>
      <c r="I97" s="9"/>
    </row>
    <row r="98" spans="1:9">
      <c r="A98" s="6">
        <f t="shared" si="6"/>
        <v>97</v>
      </c>
      <c r="B98" s="9" t="s">
        <v>451</v>
      </c>
      <c r="C98" s="9" t="s">
        <v>503</v>
      </c>
      <c r="D98" s="9" t="s">
        <v>117</v>
      </c>
      <c r="E98" s="9"/>
      <c r="F98" s="9"/>
      <c r="G98" s="9"/>
      <c r="H98" s="9"/>
      <c r="I98" s="9"/>
    </row>
    <row r="99" spans="1:9">
      <c r="A99" s="6">
        <f t="shared" si="6"/>
        <v>98</v>
      </c>
      <c r="B99" s="9" t="s">
        <v>452</v>
      </c>
      <c r="C99" s="9" t="s">
        <v>503</v>
      </c>
      <c r="D99" s="9" t="s">
        <v>219</v>
      </c>
      <c r="E99" s="9"/>
      <c r="F99" s="9"/>
      <c r="G99" s="9"/>
      <c r="H99" s="9"/>
      <c r="I99" s="9"/>
    </row>
    <row r="100" spans="1:9">
      <c r="A100" s="6">
        <f t="shared" si="6"/>
        <v>99</v>
      </c>
      <c r="B100" s="9" t="s">
        <v>455</v>
      </c>
      <c r="C100" s="9" t="s">
        <v>503</v>
      </c>
      <c r="D100" s="9" t="s">
        <v>117</v>
      </c>
      <c r="E100" s="9"/>
      <c r="F100" s="9"/>
      <c r="G100" s="9"/>
      <c r="H100" s="9"/>
      <c r="I100" s="9"/>
    </row>
    <row r="101" spans="1:9">
      <c r="A101" s="6">
        <f t="shared" si="6"/>
        <v>100</v>
      </c>
      <c r="B101" s="9" t="s">
        <v>458</v>
      </c>
      <c r="C101" s="9" t="s">
        <v>503</v>
      </c>
      <c r="D101" s="9" t="s">
        <v>117</v>
      </c>
      <c r="E101" s="9"/>
      <c r="F101" s="9"/>
      <c r="G101" s="9"/>
      <c r="H101" s="9"/>
      <c r="I101" s="9"/>
    </row>
    <row r="102" spans="1:9">
      <c r="A102" s="6">
        <f t="shared" si="6"/>
        <v>101</v>
      </c>
      <c r="B102" s="9" t="s">
        <v>461</v>
      </c>
      <c r="C102" s="9" t="s">
        <v>503</v>
      </c>
      <c r="D102" s="9" t="s">
        <v>289</v>
      </c>
      <c r="E102" s="9"/>
      <c r="F102" s="9"/>
      <c r="G102" s="9"/>
      <c r="H102" s="9"/>
      <c r="I102" s="9"/>
    </row>
    <row r="103" spans="1:9">
      <c r="A103" s="6">
        <f t="shared" si="6"/>
        <v>102</v>
      </c>
      <c r="B103" s="9" t="s">
        <v>463</v>
      </c>
      <c r="C103" s="9" t="s">
        <v>503</v>
      </c>
      <c r="D103" s="9" t="s">
        <v>299</v>
      </c>
      <c r="E103" s="9"/>
      <c r="F103" s="9"/>
      <c r="G103" s="9"/>
      <c r="H103" s="9"/>
      <c r="I103" s="9"/>
    </row>
    <row r="104" spans="1:9">
      <c r="A104" s="6">
        <f t="shared" si="6"/>
        <v>103</v>
      </c>
      <c r="B104" s="9" t="s">
        <v>464</v>
      </c>
      <c r="C104" s="9" t="s">
        <v>503</v>
      </c>
      <c r="D104" s="9" t="s">
        <v>299</v>
      </c>
      <c r="E104" s="9"/>
      <c r="F104" s="9"/>
      <c r="G104" s="9"/>
      <c r="H104" s="9"/>
      <c r="I104" s="9"/>
    </row>
    <row r="105" spans="1:9">
      <c r="A105" s="6">
        <f>ROW()-1</f>
        <v>104</v>
      </c>
      <c r="B105" s="9" t="s">
        <v>465</v>
      </c>
      <c r="C105" s="9" t="s">
        <v>503</v>
      </c>
      <c r="D105" s="9" t="s">
        <v>34</v>
      </c>
      <c r="E105" s="9"/>
      <c r="F105" s="9"/>
      <c r="G105" s="9"/>
      <c r="H105" s="9"/>
      <c r="I105" s="9"/>
    </row>
  </sheetData>
  <autoFilter ref="A1:J104">
    <extLst/>
  </autoFilter>
  <conditionalFormatting sqref="B1:B105 B106:C1048576">
    <cfRule type="duplicateValues" dxfId="0" priority="2"/>
  </conditionalFormatting>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
  <sheetViews>
    <sheetView topLeftCell="A13" workbookViewId="0">
      <selection activeCell="F20" sqref="F20"/>
    </sheetView>
  </sheetViews>
  <sheetFormatPr defaultColWidth="9.02654867256637" defaultRowHeight="13.85" outlineLevelCol="1"/>
  <sheetData>
    <row r="1" spans="1:2">
      <c r="A1" t="s">
        <v>507</v>
      </c>
      <c r="B1" t="s">
        <v>508</v>
      </c>
    </row>
    <row r="2" spans="1:2">
      <c r="A2" s="1" t="s">
        <v>430</v>
      </c>
      <c r="B2" s="1" t="s">
        <v>30</v>
      </c>
    </row>
    <row r="3" spans="1:2">
      <c r="A3" s="1" t="s">
        <v>431</v>
      </c>
      <c r="B3" s="1" t="s">
        <v>30</v>
      </c>
    </row>
    <row r="4" spans="1:2">
      <c r="A4" s="1" t="s">
        <v>295</v>
      </c>
      <c r="B4" s="1" t="s">
        <v>30</v>
      </c>
    </row>
    <row r="5" spans="1:2">
      <c r="A5" s="1" t="s">
        <v>432</v>
      </c>
      <c r="B5" s="1" t="s">
        <v>30</v>
      </c>
    </row>
    <row r="6" spans="1:2">
      <c r="A6" s="1" t="s">
        <v>81</v>
      </c>
      <c r="B6" s="1" t="s">
        <v>30</v>
      </c>
    </row>
    <row r="7" spans="1:2">
      <c r="A7" s="2" t="s">
        <v>87</v>
      </c>
      <c r="B7" s="1" t="s">
        <v>30</v>
      </c>
    </row>
    <row r="8" spans="1:2">
      <c r="A8" s="1" t="s">
        <v>433</v>
      </c>
      <c r="B8" s="1" t="s">
        <v>61</v>
      </c>
    </row>
    <row r="9" spans="1:2">
      <c r="A9" s="1" t="s">
        <v>434</v>
      </c>
      <c r="B9" s="1" t="s">
        <v>61</v>
      </c>
    </row>
    <row r="10" spans="1:2">
      <c r="A10" s="1" t="s">
        <v>435</v>
      </c>
      <c r="B10" s="1" t="s">
        <v>61</v>
      </c>
    </row>
    <row r="11" spans="1:2">
      <c r="A11" s="1" t="s">
        <v>291</v>
      </c>
      <c r="B11" s="1" t="s">
        <v>30</v>
      </c>
    </row>
    <row r="12" spans="1:2">
      <c r="A12" s="1" t="s">
        <v>205</v>
      </c>
      <c r="B12" s="1" t="s">
        <v>30</v>
      </c>
    </row>
    <row r="13" spans="1:2">
      <c r="A13" s="1" t="s">
        <v>286</v>
      </c>
      <c r="B13" s="1" t="s">
        <v>30</v>
      </c>
    </row>
    <row r="14" spans="1:2">
      <c r="A14" s="2" t="s">
        <v>40</v>
      </c>
      <c r="B14" s="1" t="s">
        <v>96</v>
      </c>
    </row>
    <row r="15" spans="1:2">
      <c r="A15" s="2" t="s">
        <v>70</v>
      </c>
      <c r="B15" s="1" t="s">
        <v>30</v>
      </c>
    </row>
    <row r="16" spans="1:2">
      <c r="A16" s="2" t="s">
        <v>128</v>
      </c>
      <c r="B16" s="1" t="s">
        <v>96</v>
      </c>
    </row>
    <row r="17" spans="1:2">
      <c r="A17" s="1" t="s">
        <v>38</v>
      </c>
      <c r="B17" s="1" t="s">
        <v>96</v>
      </c>
    </row>
    <row r="18" spans="1:2">
      <c r="A18" s="2" t="s">
        <v>75</v>
      </c>
      <c r="B18" s="1" t="s">
        <v>96</v>
      </c>
    </row>
    <row r="19" spans="1:2">
      <c r="A19" s="1" t="s">
        <v>138</v>
      </c>
      <c r="B19" s="1" t="s">
        <v>96</v>
      </c>
    </row>
    <row r="20" spans="1:2">
      <c r="A20" s="1" t="s">
        <v>131</v>
      </c>
      <c r="B20" s="1" t="s">
        <v>96</v>
      </c>
    </row>
    <row r="21" spans="1:2">
      <c r="A21" s="1" t="s">
        <v>436</v>
      </c>
      <c r="B21" s="1" t="s">
        <v>96</v>
      </c>
    </row>
    <row r="22" spans="1:2">
      <c r="A22" s="1" t="s">
        <v>437</v>
      </c>
      <c r="B22" s="1" t="s">
        <v>96</v>
      </c>
    </row>
    <row r="23" spans="1:2">
      <c r="A23" s="1" t="s">
        <v>236</v>
      </c>
      <c r="B23" s="1" t="s">
        <v>96</v>
      </c>
    </row>
    <row r="24" spans="1:2">
      <c r="A24" s="1" t="s">
        <v>122</v>
      </c>
      <c r="B24" s="1" t="s">
        <v>30</v>
      </c>
    </row>
    <row r="25" spans="1:2">
      <c r="A25" s="1" t="s">
        <v>199</v>
      </c>
      <c r="B25" s="1" t="s">
        <v>30</v>
      </c>
    </row>
    <row r="26" spans="1:2">
      <c r="A26" s="1" t="s">
        <v>221</v>
      </c>
      <c r="B26" s="1" t="s">
        <v>30</v>
      </c>
    </row>
    <row r="27" spans="1:2">
      <c r="A27" s="1" t="s">
        <v>182</v>
      </c>
      <c r="B27" s="1" t="s">
        <v>30</v>
      </c>
    </row>
    <row r="28" spans="1:2">
      <c r="A28" s="1" t="s">
        <v>73</v>
      </c>
      <c r="B28" s="1" t="s">
        <v>30</v>
      </c>
    </row>
    <row r="29" spans="1:2">
      <c r="A29" s="1" t="s">
        <v>67</v>
      </c>
      <c r="B29" s="1" t="s">
        <v>144</v>
      </c>
    </row>
    <row r="30" spans="1:2">
      <c r="A30" s="1" t="s">
        <v>438</v>
      </c>
      <c r="B30" s="1" t="s">
        <v>96</v>
      </c>
    </row>
    <row r="31" spans="1:2">
      <c r="A31" s="1" t="s">
        <v>157</v>
      </c>
      <c r="B31" s="1" t="s">
        <v>30</v>
      </c>
    </row>
    <row r="32" spans="1:2">
      <c r="A32" s="1" t="s">
        <v>90</v>
      </c>
      <c r="B32" s="1" t="s">
        <v>30</v>
      </c>
    </row>
    <row r="33" spans="1:2">
      <c r="A33" s="1" t="s">
        <v>439</v>
      </c>
      <c r="B33" s="1" t="s">
        <v>30</v>
      </c>
    </row>
    <row r="34" spans="1:2">
      <c r="A34" s="1" t="s">
        <v>174</v>
      </c>
      <c r="B34" s="1" t="s">
        <v>30</v>
      </c>
    </row>
    <row r="35" spans="1:2">
      <c r="A35" s="1" t="s">
        <v>165</v>
      </c>
      <c r="B35" s="1" t="s">
        <v>30</v>
      </c>
    </row>
    <row r="36" spans="1:2">
      <c r="A36" s="1" t="s">
        <v>440</v>
      </c>
      <c r="B36" s="1" t="s">
        <v>30</v>
      </c>
    </row>
    <row r="37" spans="1:2">
      <c r="A37" s="1" t="s">
        <v>441</v>
      </c>
      <c r="B37" s="1" t="s">
        <v>162</v>
      </c>
    </row>
    <row r="38" spans="1:2">
      <c r="A38" s="1" t="s">
        <v>442</v>
      </c>
      <c r="B38" s="1" t="s">
        <v>162</v>
      </c>
    </row>
    <row r="39" spans="1:2">
      <c r="A39" s="1" t="s">
        <v>288</v>
      </c>
      <c r="B39" s="1" t="s">
        <v>30</v>
      </c>
    </row>
    <row r="40" spans="1:2">
      <c r="A40" s="1" t="s">
        <v>443</v>
      </c>
      <c r="B40" s="1" t="s">
        <v>61</v>
      </c>
    </row>
    <row r="41" spans="1:2">
      <c r="A41" s="1" t="s">
        <v>444</v>
      </c>
      <c r="B41" s="1" t="s">
        <v>61</v>
      </c>
    </row>
    <row r="42" spans="1:2">
      <c r="A42" s="1" t="s">
        <v>76</v>
      </c>
      <c r="B42" s="1" t="s">
        <v>30</v>
      </c>
    </row>
    <row r="43" spans="1:2">
      <c r="A43" s="1" t="s">
        <v>49</v>
      </c>
      <c r="B43" s="1" t="s">
        <v>30</v>
      </c>
    </row>
    <row r="44" spans="1:2">
      <c r="A44" s="1" t="s">
        <v>208</v>
      </c>
      <c r="B44" s="1" t="s">
        <v>30</v>
      </c>
    </row>
    <row r="45" spans="1:2">
      <c r="A45" s="1" t="s">
        <v>181</v>
      </c>
      <c r="B45" s="1" t="s">
        <v>30</v>
      </c>
    </row>
    <row r="46" spans="1:2">
      <c r="A46" s="1" t="s">
        <v>445</v>
      </c>
      <c r="B46" s="1" t="s">
        <v>30</v>
      </c>
    </row>
    <row r="47" spans="1:2">
      <c r="A47" s="1" t="s">
        <v>158</v>
      </c>
      <c r="B47" s="1" t="s">
        <v>30</v>
      </c>
    </row>
    <row r="48" spans="1:2">
      <c r="A48" s="1" t="s">
        <v>446</v>
      </c>
      <c r="B48" s="1" t="s">
        <v>30</v>
      </c>
    </row>
    <row r="49" spans="1:2">
      <c r="A49" s="1" t="s">
        <v>447</v>
      </c>
      <c r="B49" s="1" t="s">
        <v>61</v>
      </c>
    </row>
    <row r="50" spans="1:2">
      <c r="A50" s="1" t="s">
        <v>448</v>
      </c>
      <c r="B50" s="1" t="s">
        <v>61</v>
      </c>
    </row>
    <row r="51" spans="1:2">
      <c r="A51" s="2" t="s">
        <v>449</v>
      </c>
      <c r="B51" s="1" t="s">
        <v>61</v>
      </c>
    </row>
    <row r="52" spans="1:2">
      <c r="A52" s="1" t="s">
        <v>450</v>
      </c>
      <c r="B52" s="1" t="s">
        <v>61</v>
      </c>
    </row>
    <row r="53" spans="1:2">
      <c r="A53" s="1" t="s">
        <v>134</v>
      </c>
      <c r="B53" s="1" t="s">
        <v>30</v>
      </c>
    </row>
    <row r="54" spans="1:2">
      <c r="A54" s="1" t="s">
        <v>171</v>
      </c>
      <c r="B54" s="1" t="s">
        <v>30</v>
      </c>
    </row>
    <row r="55" spans="1:2">
      <c r="A55" s="1" t="s">
        <v>451</v>
      </c>
      <c r="B55" s="1" t="s">
        <v>96</v>
      </c>
    </row>
    <row r="56" spans="1:2">
      <c r="A56" s="1" t="s">
        <v>452</v>
      </c>
      <c r="B56" s="1" t="s">
        <v>96</v>
      </c>
    </row>
    <row r="57" spans="1:2">
      <c r="A57" s="1" t="s">
        <v>35</v>
      </c>
      <c r="B57" s="1" t="s">
        <v>35</v>
      </c>
    </row>
    <row r="58" spans="1:2">
      <c r="A58" s="1" t="s">
        <v>453</v>
      </c>
      <c r="B58" s="1" t="s">
        <v>30</v>
      </c>
    </row>
    <row r="59" spans="1:2">
      <c r="A59" s="1" t="s">
        <v>95</v>
      </c>
      <c r="B59" s="1" t="s">
        <v>30</v>
      </c>
    </row>
    <row r="60" spans="1:2">
      <c r="A60" s="1" t="s">
        <v>454</v>
      </c>
      <c r="B60" s="1" t="s">
        <v>96</v>
      </c>
    </row>
    <row r="61" spans="1:2">
      <c r="A61" s="1" t="s">
        <v>455</v>
      </c>
      <c r="B61" s="1" t="s">
        <v>96</v>
      </c>
    </row>
    <row r="62" spans="1:2">
      <c r="A62" s="1" t="s">
        <v>203</v>
      </c>
      <c r="B62" s="1" t="s">
        <v>30</v>
      </c>
    </row>
    <row r="63" spans="1:2">
      <c r="A63" s="1" t="s">
        <v>456</v>
      </c>
      <c r="B63" s="1" t="s">
        <v>30</v>
      </c>
    </row>
    <row r="64" spans="1:2">
      <c r="A64" s="1" t="s">
        <v>39</v>
      </c>
      <c r="B64" s="1" t="s">
        <v>30</v>
      </c>
    </row>
    <row r="65" spans="1:2">
      <c r="A65" s="1" t="s">
        <v>69</v>
      </c>
      <c r="B65" s="1" t="s">
        <v>30</v>
      </c>
    </row>
    <row r="66" spans="1:2">
      <c r="A66" s="1" t="s">
        <v>457</v>
      </c>
      <c r="B66" s="1" t="s">
        <v>61</v>
      </c>
    </row>
    <row r="67" spans="1:2">
      <c r="A67" s="1" t="s">
        <v>119</v>
      </c>
      <c r="B67" s="1" t="s">
        <v>30</v>
      </c>
    </row>
    <row r="68" spans="1:2">
      <c r="A68" s="1" t="s">
        <v>68</v>
      </c>
      <c r="B68" s="1" t="s">
        <v>30</v>
      </c>
    </row>
    <row r="69" spans="1:2">
      <c r="A69" s="1" t="s">
        <v>136</v>
      </c>
      <c r="B69" s="1" t="s">
        <v>30</v>
      </c>
    </row>
    <row r="70" spans="1:2">
      <c r="A70" s="1" t="s">
        <v>228</v>
      </c>
      <c r="B70" s="1" t="s">
        <v>30</v>
      </c>
    </row>
    <row r="71" spans="1:2">
      <c r="A71" s="1" t="s">
        <v>184</v>
      </c>
      <c r="B71" s="1" t="s">
        <v>30</v>
      </c>
    </row>
    <row r="72" spans="1:2">
      <c r="A72" s="2" t="s">
        <v>91</v>
      </c>
      <c r="B72" s="1" t="s">
        <v>30</v>
      </c>
    </row>
    <row r="73" spans="1:2">
      <c r="A73" s="2" t="s">
        <v>105</v>
      </c>
      <c r="B73" s="1" t="s">
        <v>30</v>
      </c>
    </row>
    <row r="74" spans="1:2">
      <c r="A74" s="1" t="s">
        <v>57</v>
      </c>
      <c r="B74" s="1" t="s">
        <v>30</v>
      </c>
    </row>
    <row r="75" spans="1:2">
      <c r="A75" s="1" t="s">
        <v>242</v>
      </c>
      <c r="B75" s="1" t="s">
        <v>30</v>
      </c>
    </row>
    <row r="76" spans="1:2">
      <c r="A76" s="2" t="s">
        <v>82</v>
      </c>
      <c r="B76" s="1" t="s">
        <v>30</v>
      </c>
    </row>
    <row r="77" spans="1:2">
      <c r="A77" s="2" t="s">
        <v>216</v>
      </c>
      <c r="B77" s="1" t="s">
        <v>30</v>
      </c>
    </row>
    <row r="78" spans="1:2">
      <c r="A78" s="1" t="s">
        <v>186</v>
      </c>
      <c r="B78" s="1" t="s">
        <v>30</v>
      </c>
    </row>
    <row r="79" spans="1:2">
      <c r="A79" s="1" t="s">
        <v>197</v>
      </c>
      <c r="B79" s="1" t="s">
        <v>30</v>
      </c>
    </row>
    <row r="80" spans="1:2">
      <c r="A80" s="1" t="s">
        <v>33</v>
      </c>
      <c r="B80" s="1" t="s">
        <v>30</v>
      </c>
    </row>
    <row r="81" spans="1:2">
      <c r="A81" s="1" t="s">
        <v>141</v>
      </c>
      <c r="B81" s="1" t="s">
        <v>30</v>
      </c>
    </row>
    <row r="82" spans="1:2">
      <c r="A82" s="1" t="s">
        <v>194</v>
      </c>
      <c r="B82" s="1" t="s">
        <v>30</v>
      </c>
    </row>
    <row r="83" spans="1:2">
      <c r="A83" s="1" t="s">
        <v>56</v>
      </c>
      <c r="B83" s="1" t="s">
        <v>30</v>
      </c>
    </row>
    <row r="84" spans="1:2">
      <c r="A84" s="2" t="s">
        <v>51</v>
      </c>
      <c r="B84" s="1" t="s">
        <v>30</v>
      </c>
    </row>
    <row r="85" spans="1:2">
      <c r="A85" s="2" t="s">
        <v>93</v>
      </c>
      <c r="B85" s="1" t="s">
        <v>30</v>
      </c>
    </row>
    <row r="86" spans="1:2">
      <c r="A86" s="1" t="s">
        <v>188</v>
      </c>
      <c r="B86" s="1" t="s">
        <v>30</v>
      </c>
    </row>
    <row r="87" spans="1:2">
      <c r="A87" s="1" t="s">
        <v>191</v>
      </c>
      <c r="B87" s="1" t="s">
        <v>30</v>
      </c>
    </row>
    <row r="88" spans="1:2">
      <c r="A88" s="2" t="s">
        <v>78</v>
      </c>
      <c r="B88" s="1" t="s">
        <v>30</v>
      </c>
    </row>
    <row r="89" spans="1:2">
      <c r="A89" s="1" t="s">
        <v>64</v>
      </c>
      <c r="B89" s="1" t="s">
        <v>30</v>
      </c>
    </row>
    <row r="90" spans="1:2">
      <c r="A90" s="1" t="s">
        <v>149</v>
      </c>
      <c r="B90" s="1" t="s">
        <v>30</v>
      </c>
    </row>
    <row r="91" spans="1:2">
      <c r="A91" s="1" t="s">
        <v>143</v>
      </c>
      <c r="B91" s="1" t="s">
        <v>30</v>
      </c>
    </row>
    <row r="92" spans="1:2">
      <c r="A92" s="1" t="s">
        <v>126</v>
      </c>
      <c r="B92" s="1" t="s">
        <v>30</v>
      </c>
    </row>
    <row r="93" spans="1:2">
      <c r="A93" s="1" t="s">
        <v>298</v>
      </c>
      <c r="B93" s="1" t="s">
        <v>30</v>
      </c>
    </row>
    <row r="94" spans="1:2">
      <c r="A94" s="1" t="s">
        <v>65</v>
      </c>
      <c r="B94" s="2" t="s">
        <v>30</v>
      </c>
    </row>
    <row r="95" spans="1:2">
      <c r="A95" s="1" t="s">
        <v>112</v>
      </c>
      <c r="B95" s="2" t="s">
        <v>30</v>
      </c>
    </row>
    <row r="96" spans="1:2">
      <c r="A96" s="1" t="s">
        <v>200</v>
      </c>
      <c r="B96" s="2" t="s">
        <v>30</v>
      </c>
    </row>
    <row r="97" spans="1:2">
      <c r="A97" s="1" t="s">
        <v>458</v>
      </c>
      <c r="B97" s="1" t="s">
        <v>96</v>
      </c>
    </row>
    <row r="98" spans="1:2">
      <c r="A98" s="1" t="s">
        <v>459</v>
      </c>
      <c r="B98" s="1" t="s">
        <v>61</v>
      </c>
    </row>
    <row r="99" spans="1:2">
      <c r="A99" s="1" t="s">
        <v>460</v>
      </c>
      <c r="B99" s="1" t="s">
        <v>30</v>
      </c>
    </row>
    <row r="100" spans="1:2">
      <c r="A100" s="1" t="s">
        <v>461</v>
      </c>
      <c r="B100" s="1" t="s">
        <v>144</v>
      </c>
    </row>
    <row r="101" spans="1:2">
      <c r="A101" s="1" t="s">
        <v>462</v>
      </c>
      <c r="B101" s="1" t="s">
        <v>61</v>
      </c>
    </row>
    <row r="102" spans="1:2">
      <c r="A102" s="1" t="s">
        <v>463</v>
      </c>
      <c r="B102" s="1" t="s">
        <v>61</v>
      </c>
    </row>
    <row r="103" spans="1:2">
      <c r="A103" s="1" t="s">
        <v>464</v>
      </c>
      <c r="B103" s="1" t="s">
        <v>61</v>
      </c>
    </row>
    <row r="104" spans="1:2">
      <c r="A104" s="1" t="s">
        <v>210</v>
      </c>
      <c r="B104" s="1"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版本说明</vt:lpstr>
      <vt:lpstr>生产成本</vt:lpstr>
      <vt:lpstr>汇率相关</vt:lpstr>
      <vt:lpstr>出口贸易表</vt:lpstr>
      <vt:lpstr>进口贸易表</vt:lpstr>
      <vt:lpstr>食物性价比</vt:lpstr>
      <vt:lpstr>生活用品生产进口对比</vt:lpstr>
      <vt:lpstr>Sheet1</vt:lpstr>
      <vt:lpstr>生产选项</vt:lpstr>
      <vt:lpstr>生产类别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高昂</dc:creator>
  <cp:lastModifiedBy>Administrator</cp:lastModifiedBy>
  <dcterms:created xsi:type="dcterms:W3CDTF">2015-06-05T18:19:00Z</dcterms:created>
  <dcterms:modified xsi:type="dcterms:W3CDTF">2023-11-27T16:16:07Z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2052-11.8.2.8555</vt:lpwstr>
  </property>
</Properties>
</file>