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gaoan\Documents\obsidian\NoteBook\游戏相关\游戏笔记\鼠托邦\"/>
    </mc:Choice>
  </mc:AlternateContent>
  <xr:revisionPtr revIDLastSave="0" documentId="13_ncr:1_{F827F354-D6E5-4F0C-8EF9-80317C059BC6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版本说明" sheetId="3" r:id="rId1"/>
    <sheet name="生产成本" sheetId="1" r:id="rId2"/>
    <sheet name="汇率相关" sheetId="7" r:id="rId3"/>
    <sheet name="出口贸易表" sheetId="8" r:id="rId4"/>
    <sheet name="进口贸易表" sheetId="5" r:id="rId5"/>
    <sheet name="食物性价比" sheetId="6" r:id="rId6"/>
    <sheet name="生活用品生产进口对比" sheetId="9" state="hidden" r:id="rId7"/>
    <sheet name="Sheet1" sheetId="4" state="hidden" r:id="rId8"/>
    <sheet name="生产选项" sheetId="2" r:id="rId9"/>
  </sheets>
  <definedNames>
    <definedName name="_xlnm._FilterDatabase" localSheetId="1" hidden="1">生产成本!$A$1:$Z$179</definedName>
    <definedName name="_xlnm._FilterDatabase" localSheetId="8" hidden="1">生产选项!$A$1:$I$44</definedName>
    <definedName name="宝石">生产选项!$C$43:$D$43</definedName>
    <definedName name="蝙蝠">生产选项!$C$45:$F$45</definedName>
    <definedName name="蝙蝠体液">生产选项!$C$46:$E$46</definedName>
    <definedName name="玻璃">生产选项!$C$34:$D$34</definedName>
    <definedName name="玻璃工艺品">生产选项!$C$47:$E$47</definedName>
    <definedName name="玻璃瓶">生产选项!$C$9:$D$9</definedName>
    <definedName name="布料">生产选项!$C$11:$D$11</definedName>
    <definedName name="蚕">生产选项!$C$48:$F$48</definedName>
    <definedName name="蚕茧">生产选项!$C$10:$D$10</definedName>
    <definedName name="灯笼鱼">生产选项!$C$6:$D$6</definedName>
    <definedName name="发光体">生产选项!$C$21:$D$21</definedName>
    <definedName name="肥皂">生产选项!$C$49:$F$49</definedName>
    <definedName name="蜂蜡">生产选项!$C$35:$D$35</definedName>
    <definedName name="蜂蜜">生产选项!$C$50:$E$50</definedName>
    <definedName name="工具">生产选项!$C$42:$D$42</definedName>
    <definedName name="谷物">生产选项!$C$51:$G$51</definedName>
    <definedName name="骨粉">生产选项!$C$39:$D$39</definedName>
    <definedName name="骨头">生产选项!$C$4:$D$4</definedName>
    <definedName name="花朵">生产选项!$C$52:$H$52</definedName>
    <definedName name="化妆品">生产选项!$C$53:$E$53</definedName>
    <definedName name="欢乐花">生产选项!$C$20:$D$20</definedName>
    <definedName name="欢乐花粉末">生产选项!$C$37:$D$37</definedName>
    <definedName name="寄居蟹">生产选项!$C$7:$D$7</definedName>
    <definedName name="金块">生产选项!$C$33:$D$33</definedName>
    <definedName name="金矿石">生产选项!$C$29:$D$29</definedName>
    <definedName name="金首饰">生产选项!$C$54:$E$54</definedName>
    <definedName name="荆棘">生产选项!$C$55:$G$55</definedName>
    <definedName name="酒桶">生产选项!$C$8:$D$8</definedName>
    <definedName name="烤鱼">生产选项!$C$56:$E$56</definedName>
    <definedName name="口香糖">生产选项!$C$57:$E$57</definedName>
    <definedName name="蜡烛">生产选项!$C$58:$E$58</definedName>
    <definedName name="粮粉">生产选项!$C$22:$D$22</definedName>
    <definedName name="没药">生产选项!$C$36:$D$36</definedName>
    <definedName name="莓果">生产选项!$C$59:$H$59</definedName>
    <definedName name="蜜蜂">生产选项!$C$60:$D$60</definedName>
    <definedName name="蘑菇">生产选项!$C$61:$H$61</definedName>
    <definedName name="木材">生产选项!$C$62:$E$62</definedName>
    <definedName name="木棍">生产选项!$C$63:$E$63</definedName>
    <definedName name="木炭">生产选项!$C$64:$E$64</definedName>
    <definedName name="木头">生产选项!$C$65:$G$65</definedName>
    <definedName name="泥土">生产选项!$C$26:$D$26</definedName>
    <definedName name="黏土">生产选项!$C$27:$D$27</definedName>
    <definedName name="牛奶">生产选项!$C$23:$D$23</definedName>
    <definedName name="皮革">生产选项!$C$66:$E$66</definedName>
    <definedName name="皮鞋">生产选项!$C$67:$E$67</definedName>
    <definedName name="啤酒">生产选项!$C$68:$E$68</definedName>
    <definedName name="青蛙">生产选项!$C$69:$E$69</definedName>
    <definedName name="犰狳">生产选项!$C$70:$E$70</definedName>
    <definedName name="染料">生产选项!$C$71:$E$71</definedName>
    <definedName name="肉">生产选项!$C$72:$E$72</definedName>
    <definedName name="沙石">生产选项!$C$16:$D$16</definedName>
    <definedName name="沙子">生产选项!$C$31:$D$31</definedName>
    <definedName name="莎纸草">生产选项!$C$14:$D$14</definedName>
    <definedName name="珊瑚">生产选项!$C$19:$D$19</definedName>
    <definedName name="绳子">生产选项!$C$73:$E$73</definedName>
    <definedName name="石灰粉">生产选项!$C$74:$E$74</definedName>
    <definedName name="石灰岩">生产选项!$C$18:$D$18</definedName>
    <definedName name="石头">生产选项!$C$15:$D$15</definedName>
    <definedName name="食盐">生产选项!$C$40:$D$40</definedName>
    <definedName name="书">生产选项!$C$75:$F$75</definedName>
    <definedName name="树液">生产选项!$C$38:$D$38</definedName>
    <definedName name="水">生产选项!$C$2:$D$2</definedName>
    <definedName name="水晶">生产选项!$C$76:$G$76</definedName>
    <definedName name="丝绸">生产选项!$C$12:$D$12</definedName>
    <definedName name="陶瓷">生产选项!$C$77:$E$77</definedName>
    <definedName name="藤蔓">生产选项!$C$78:$G$78</definedName>
    <definedName name="铁块">生产选项!$C$79:$E$79</definedName>
    <definedName name="铁矿石">生产选项!$C$30:$D$30</definedName>
    <definedName name="铜块">生产选项!$C$32:$D$32</definedName>
    <definedName name="铜矿石">生产选项!$C$28:$D$28</definedName>
    <definedName name="兔子">生产选项!$C$80:$F$80</definedName>
    <definedName name="蜗牛">生产选项!$C$81:$E$81</definedName>
    <definedName name="无">生产选项!$C$3</definedName>
    <definedName name="仙人掌花">生产选项!$C$13:$D$13</definedName>
    <definedName name="香水">生产选项!$C$82:$F$82</definedName>
    <definedName name="橡胶">生产选项!$C$44:$D$44</definedName>
    <definedName name="雪">生产选项!$C$24:$D$24</definedName>
    <definedName name="哑铃">生产选项!$C$83:$E$83</definedName>
    <definedName name="盐矿">生产选项!$C$17:$D$17</definedName>
    <definedName name="药品">生产选项!$C$84:$F$84</definedName>
    <definedName name="叶子">生产选项!$C$85:$H$85</definedName>
    <definedName name="意大利面">生产选项!$C$86:$E$86</definedName>
    <definedName name="油">生产选项!$C$87:$F$87</definedName>
    <definedName name="鱼">生产选项!$C$5:$D$5</definedName>
    <definedName name="再生灵药">生产选项!$C$88:$E$88</definedName>
    <definedName name="粘液">生产选项!$C$25:$D$25</definedName>
    <definedName name="芝士">生产选项!$C$41:$D$41</definedName>
    <definedName name="纸">生产选项!$C$89:$E$89</definedName>
  </definedNames>
  <calcPr calcId="181029"/>
</workbook>
</file>

<file path=xl/calcChain.xml><?xml version="1.0" encoding="utf-8"?>
<calcChain xmlns="http://schemas.openxmlformats.org/spreadsheetml/2006/main">
  <c r="K2" i="8" l="1"/>
  <c r="J2" i="8"/>
  <c r="M2" i="8" s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B4" i="7"/>
  <c r="L2" i="8"/>
  <c r="A2" i="8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2" i="5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2" i="6"/>
  <c r="W173" i="1"/>
  <c r="R175" i="1"/>
  <c r="R173" i="1"/>
  <c r="R169" i="1"/>
  <c r="R106" i="1"/>
  <c r="M175" i="1"/>
  <c r="M173" i="1"/>
  <c r="M118" i="1"/>
  <c r="M117" i="1"/>
  <c r="M113" i="1"/>
  <c r="M106" i="1"/>
  <c r="W175" i="1"/>
  <c r="W171" i="1"/>
  <c r="W169" i="1"/>
  <c r="W118" i="1"/>
  <c r="W117" i="1"/>
  <c r="W113" i="1"/>
  <c r="W106" i="1"/>
  <c r="R171" i="1"/>
  <c r="R118" i="1"/>
  <c r="R117" i="1"/>
  <c r="R113" i="1"/>
  <c r="M171" i="1"/>
  <c r="M169" i="1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C7" i="4" a="1"/>
  <c r="C7" i="4" s="1"/>
  <c r="C6" i="4" a="1"/>
  <c r="C6" i="4" s="1"/>
  <c r="C5" i="4" a="1"/>
  <c r="C5" i="4" s="1"/>
  <c r="C4" i="4" a="1"/>
  <c r="C4" i="4" s="1"/>
  <c r="C3" i="4" a="1"/>
  <c r="C3" i="4" s="1"/>
  <c r="C2" i="4" a="1"/>
  <c r="C2" i="4" s="1"/>
  <c r="C1" i="4" a="1"/>
  <c r="C1" i="4" s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I105" i="1"/>
  <c r="K105" i="1" s="1"/>
  <c r="U64" i="1" s="1"/>
  <c r="H105" i="1"/>
  <c r="J105" i="1" s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U8" i="1"/>
  <c r="A8" i="1"/>
  <c r="A7" i="1"/>
  <c r="Z6" i="1"/>
  <c r="A6" i="1"/>
  <c r="A5" i="1"/>
  <c r="A4" i="1"/>
  <c r="A3" i="1"/>
  <c r="U2" i="1"/>
  <c r="A2" i="1"/>
  <c r="U33" i="1" l="1"/>
  <c r="Z5" i="1"/>
  <c r="Z7" i="1"/>
  <c r="Z16" i="1"/>
  <c r="Z3" i="1"/>
  <c r="P14" i="1"/>
  <c r="Z39" i="1"/>
  <c r="Z46" i="1"/>
  <c r="U73" i="1"/>
  <c r="P5" i="1"/>
  <c r="U12" i="1"/>
  <c r="Z48" i="1"/>
  <c r="Z55" i="1"/>
  <c r="U13" i="1"/>
  <c r="U24" i="1"/>
  <c r="P31" i="1"/>
  <c r="Z57" i="1"/>
  <c r="Z60" i="1"/>
  <c r="U4" i="1"/>
  <c r="Z10" i="1"/>
  <c r="U14" i="1"/>
  <c r="Z67" i="1"/>
  <c r="U30" i="1"/>
  <c r="Z32" i="1"/>
  <c r="Z41" i="1"/>
  <c r="P47" i="1"/>
  <c r="Z56" i="1"/>
  <c r="Z61" i="1"/>
  <c r="U5" i="1"/>
  <c r="I5" i="1" s="1"/>
  <c r="K5" i="1" s="1"/>
  <c r="P15" i="1"/>
  <c r="Z27" i="1"/>
  <c r="P36" i="1"/>
  <c r="U38" i="1"/>
  <c r="U44" i="1"/>
  <c r="U69" i="1"/>
  <c r="U26" i="1"/>
  <c r="P28" i="1"/>
  <c r="Z35" i="1"/>
  <c r="U37" i="1"/>
  <c r="P39" i="1"/>
  <c r="P41" i="1"/>
  <c r="U43" i="1"/>
  <c r="U65" i="1"/>
  <c r="T112" i="1"/>
  <c r="Y97" i="1"/>
  <c r="Y63" i="1"/>
  <c r="Y60" i="1"/>
  <c r="T64" i="1"/>
  <c r="Y61" i="1"/>
  <c r="Y55" i="1"/>
  <c r="T52" i="1"/>
  <c r="Y62" i="1"/>
  <c r="Y53" i="1"/>
  <c r="Y49" i="1"/>
  <c r="O47" i="1"/>
  <c r="T46" i="1"/>
  <c r="Y43" i="1"/>
  <c r="T42" i="1"/>
  <c r="T40" i="1"/>
  <c r="Y39" i="1"/>
  <c r="Y38" i="1"/>
  <c r="O34" i="1"/>
  <c r="O33" i="1"/>
  <c r="T29" i="1"/>
  <c r="Y26" i="1"/>
  <c r="Y15" i="1"/>
  <c r="Y13" i="1"/>
  <c r="T9" i="1"/>
  <c r="T4" i="1"/>
  <c r="Y3" i="1"/>
  <c r="Y2" i="1"/>
  <c r="Y44" i="1"/>
  <c r="O40" i="1"/>
  <c r="T39" i="1"/>
  <c r="T37" i="1"/>
  <c r="Y36" i="1"/>
  <c r="T30" i="1"/>
  <c r="T24" i="1"/>
  <c r="Y23" i="1"/>
  <c r="Y18" i="1"/>
  <c r="T14" i="1"/>
  <c r="O12" i="1"/>
  <c r="Y10" i="1"/>
  <c r="O5" i="1"/>
  <c r="O4" i="1"/>
  <c r="Y52" i="1"/>
  <c r="Y50" i="1"/>
  <c r="Y45" i="1"/>
  <c r="O41" i="1"/>
  <c r="O38" i="1"/>
  <c r="T36" i="1"/>
  <c r="O35" i="1"/>
  <c r="O31" i="1"/>
  <c r="Y28" i="1"/>
  <c r="O15" i="1"/>
  <c r="Y7" i="1"/>
  <c r="Y6" i="1"/>
  <c r="Y5" i="1"/>
  <c r="Y46" i="1"/>
  <c r="T45" i="1"/>
  <c r="Y42" i="1"/>
  <c r="T33" i="1"/>
  <c r="Y32" i="1"/>
  <c r="Y29" i="1"/>
  <c r="T28" i="1"/>
  <c r="Y12" i="1"/>
  <c r="Y9" i="1"/>
  <c r="T8" i="1"/>
  <c r="T7" i="1"/>
  <c r="T6" i="1"/>
  <c r="T69" i="1"/>
  <c r="Y68" i="1"/>
  <c r="O48" i="1"/>
  <c r="T70" i="1"/>
  <c r="T59" i="1"/>
  <c r="T65" i="1"/>
  <c r="Y73" i="1"/>
  <c r="Y83" i="1"/>
  <c r="Y72" i="1"/>
  <c r="T79" i="1"/>
  <c r="Y94" i="1"/>
  <c r="T100" i="1"/>
  <c r="T49" i="1"/>
  <c r="T60" i="1"/>
  <c r="T61" i="1"/>
  <c r="T62" i="1"/>
  <c r="Y67" i="1"/>
  <c r="T68" i="1"/>
  <c r="Y92" i="1"/>
  <c r="Y71" i="1"/>
  <c r="T78" i="1"/>
  <c r="Y79" i="1"/>
  <c r="Y81" i="1"/>
  <c r="Y82" i="1"/>
  <c r="Y86" i="1"/>
  <c r="T91" i="1"/>
  <c r="Y100" i="1"/>
  <c r="T101" i="1"/>
  <c r="Y8" i="1"/>
  <c r="T12" i="1"/>
  <c r="O13" i="1"/>
  <c r="Y16" i="1"/>
  <c r="Y24" i="1"/>
  <c r="Y25" i="1"/>
  <c r="T26" i="1"/>
  <c r="T27" i="1"/>
  <c r="O28" i="1"/>
  <c r="Y30" i="1"/>
  <c r="T31" i="1"/>
  <c r="T34" i="1"/>
  <c r="T35" i="1"/>
  <c r="O36" i="1"/>
  <c r="T38" i="1"/>
  <c r="O39" i="1"/>
  <c r="Y40" i="1"/>
  <c r="T41" i="1"/>
  <c r="T47" i="1"/>
  <c r="T48" i="1"/>
  <c r="Y51" i="1"/>
  <c r="T54" i="1"/>
  <c r="T57" i="1"/>
  <c r="T58" i="1"/>
  <c r="Y59" i="1"/>
  <c r="Y64" i="1"/>
  <c r="Y65" i="1"/>
  <c r="T2" i="1"/>
  <c r="Y4" i="1"/>
  <c r="T5" i="1"/>
  <c r="T10" i="1"/>
  <c r="Y11" i="1"/>
  <c r="T13" i="1"/>
  <c r="O14" i="1"/>
  <c r="Y14" i="1"/>
  <c r="T15" i="1"/>
  <c r="Y27" i="1"/>
  <c r="O29" i="1"/>
  <c r="O30" i="1"/>
  <c r="Y31" i="1"/>
  <c r="Y33" i="1"/>
  <c r="Y34" i="1"/>
  <c r="Y35" i="1"/>
  <c r="Y37" i="1"/>
  <c r="Y41" i="1"/>
  <c r="T43" i="1"/>
  <c r="T44" i="1"/>
  <c r="O45" i="1"/>
  <c r="O46" i="1"/>
  <c r="Y47" i="1"/>
  <c r="Y48" i="1"/>
  <c r="T50" i="1"/>
  <c r="T53" i="1"/>
  <c r="Y54" i="1"/>
  <c r="T55" i="1"/>
  <c r="Y56" i="1"/>
  <c r="Y57" i="1"/>
  <c r="Y58" i="1"/>
  <c r="T63" i="1"/>
  <c r="T67" i="1"/>
  <c r="Y69" i="1"/>
  <c r="T73" i="1"/>
  <c r="Y74" i="1"/>
  <c r="Y78" i="1"/>
  <c r="T90" i="1"/>
  <c r="Y91" i="1"/>
  <c r="Y93" i="1"/>
  <c r="Y70" i="1"/>
  <c r="T72" i="1"/>
  <c r="Y80" i="1"/>
  <c r="T83" i="1"/>
  <c r="Y85" i="1"/>
  <c r="Y90" i="1"/>
  <c r="Z103" i="1"/>
  <c r="U72" i="1"/>
  <c r="U70" i="1"/>
  <c r="Z68" i="1"/>
  <c r="Z65" i="1"/>
  <c r="Z63" i="1"/>
  <c r="U61" i="1"/>
  <c r="Z59" i="1"/>
  <c r="U57" i="1"/>
  <c r="U55" i="1"/>
  <c r="Z53" i="1"/>
  <c r="Z51" i="1"/>
  <c r="Z49" i="1"/>
  <c r="U47" i="1"/>
  <c r="U46" i="1"/>
  <c r="Z44" i="1"/>
  <c r="U42" i="1"/>
  <c r="U41" i="1"/>
  <c r="U40" i="1"/>
  <c r="U39" i="1"/>
  <c r="Z37" i="1"/>
  <c r="U35" i="1"/>
  <c r="Z33" i="1"/>
  <c r="P33" i="1"/>
  <c r="U31" i="1"/>
  <c r="Z29" i="1"/>
  <c r="P29" i="1"/>
  <c r="Z26" i="1"/>
  <c r="Z24" i="1"/>
  <c r="Z23" i="1"/>
  <c r="U15" i="1"/>
  <c r="Z13" i="1"/>
  <c r="P13" i="1"/>
  <c r="Z12" i="1"/>
  <c r="P12" i="1"/>
  <c r="Z11" i="1"/>
  <c r="Z9" i="1"/>
  <c r="Z8" i="1"/>
  <c r="U6" i="1"/>
  <c r="Z4" i="1"/>
  <c r="P4" i="1"/>
  <c r="Z2" i="1"/>
  <c r="U67" i="1"/>
  <c r="Z64" i="1"/>
  <c r="Z62" i="1"/>
  <c r="U60" i="1"/>
  <c r="Z58" i="1"/>
  <c r="U54" i="1"/>
  <c r="Z52" i="1"/>
  <c r="U50" i="1"/>
  <c r="U48" i="1"/>
  <c r="Z45" i="1"/>
  <c r="P45" i="1"/>
  <c r="Z43" i="1"/>
  <c r="Z38" i="1"/>
  <c r="P38" i="1"/>
  <c r="U36" i="1"/>
  <c r="Z34" i="1"/>
  <c r="P34" i="1"/>
  <c r="Z30" i="1"/>
  <c r="P30" i="1"/>
  <c r="U28" i="1"/>
  <c r="U27" i="1"/>
  <c r="Z18" i="1"/>
  <c r="Z14" i="1"/>
  <c r="Z73" i="1"/>
  <c r="Z69" i="1"/>
  <c r="U101" i="1"/>
  <c r="Z91" i="1"/>
  <c r="Z83" i="1"/>
  <c r="Z79" i="1"/>
  <c r="U78" i="1"/>
  <c r="U7" i="1"/>
  <c r="U9" i="1"/>
  <c r="U10" i="1"/>
  <c r="Z15" i="1"/>
  <c r="Z25" i="1"/>
  <c r="Z28" i="1"/>
  <c r="U29" i="1"/>
  <c r="Z31" i="1"/>
  <c r="U34" i="1"/>
  <c r="P35" i="1"/>
  <c r="Z40" i="1"/>
  <c r="Z42" i="1"/>
  <c r="U45" i="1"/>
  <c r="P46" i="1"/>
  <c r="P48" i="1"/>
  <c r="U49" i="1"/>
  <c r="U52" i="1"/>
  <c r="U53" i="1"/>
  <c r="U68" i="1"/>
  <c r="Z71" i="1"/>
  <c r="Z72" i="1"/>
  <c r="Z36" i="1"/>
  <c r="P40" i="1"/>
  <c r="Z47" i="1"/>
  <c r="Z50" i="1"/>
  <c r="Z54" i="1"/>
  <c r="U58" i="1"/>
  <c r="U59" i="1"/>
  <c r="U62" i="1"/>
  <c r="U63" i="1"/>
  <c r="Z70" i="1"/>
  <c r="T86" i="1"/>
  <c r="Y102" i="1"/>
  <c r="Z80" i="1"/>
  <c r="Y89" i="1"/>
  <c r="Y101" i="1"/>
  <c r="Y103" i="1"/>
  <c r="O108" i="1"/>
  <c r="Y108" i="1"/>
  <c r="Z177" i="1"/>
  <c r="Z178" i="1"/>
  <c r="Z174" i="1"/>
  <c r="U172" i="1"/>
  <c r="Z179" i="1"/>
  <c r="U177" i="1"/>
  <c r="Z171" i="1"/>
  <c r="Z176" i="1"/>
  <c r="U174" i="1"/>
  <c r="Z172" i="1"/>
  <c r="U166" i="1"/>
  <c r="Z165" i="1"/>
  <c r="P165" i="1"/>
  <c r="U163" i="1"/>
  <c r="Z161" i="1"/>
  <c r="P161" i="1"/>
  <c r="U159" i="1"/>
  <c r="Z157" i="1"/>
  <c r="P157" i="1"/>
  <c r="U155" i="1"/>
  <c r="Z153" i="1"/>
  <c r="P153" i="1"/>
  <c r="U151" i="1"/>
  <c r="Z149" i="1"/>
  <c r="P149" i="1"/>
  <c r="U147" i="1"/>
  <c r="Z145" i="1"/>
  <c r="P145" i="1"/>
  <c r="U143" i="1"/>
  <c r="Z141" i="1"/>
  <c r="P141" i="1"/>
  <c r="U139" i="1"/>
  <c r="Z137" i="1"/>
  <c r="P137" i="1"/>
  <c r="U135" i="1"/>
  <c r="P166" i="1"/>
  <c r="U164" i="1"/>
  <c r="Z162" i="1"/>
  <c r="P162" i="1"/>
  <c r="U160" i="1"/>
  <c r="Z158" i="1"/>
  <c r="P158" i="1"/>
  <c r="U156" i="1"/>
  <c r="Z154" i="1"/>
  <c r="P154" i="1"/>
  <c r="U152" i="1"/>
  <c r="Z150" i="1"/>
  <c r="P150" i="1"/>
  <c r="U148" i="1"/>
  <c r="Z146" i="1"/>
  <c r="P146" i="1"/>
  <c r="U144" i="1"/>
  <c r="Z142" i="1"/>
  <c r="P142" i="1"/>
  <c r="U140" i="1"/>
  <c r="Z138" i="1"/>
  <c r="P138" i="1"/>
  <c r="U136" i="1"/>
  <c r="Z134" i="1"/>
  <c r="Z166" i="1"/>
  <c r="U165" i="1"/>
  <c r="Z163" i="1"/>
  <c r="P163" i="1"/>
  <c r="U161" i="1"/>
  <c r="Z159" i="1"/>
  <c r="P159" i="1"/>
  <c r="U157" i="1"/>
  <c r="Z155" i="1"/>
  <c r="P155" i="1"/>
  <c r="U153" i="1"/>
  <c r="Z151" i="1"/>
  <c r="P151" i="1"/>
  <c r="U149" i="1"/>
  <c r="Z147" i="1"/>
  <c r="P147" i="1"/>
  <c r="U145" i="1"/>
  <c r="Z143" i="1"/>
  <c r="P143" i="1"/>
  <c r="U141" i="1"/>
  <c r="Z139" i="1"/>
  <c r="P139" i="1"/>
  <c r="Z160" i="1"/>
  <c r="U158" i="1"/>
  <c r="Z152" i="1"/>
  <c r="U150" i="1"/>
  <c r="Z144" i="1"/>
  <c r="U142" i="1"/>
  <c r="U138" i="1"/>
  <c r="P136" i="1"/>
  <c r="Z135" i="1"/>
  <c r="U134" i="1"/>
  <c r="Z132" i="1"/>
  <c r="P132" i="1"/>
  <c r="U130" i="1"/>
  <c r="Z128" i="1"/>
  <c r="P128" i="1"/>
  <c r="U126" i="1"/>
  <c r="Z124" i="1"/>
  <c r="P124" i="1"/>
  <c r="U122" i="1"/>
  <c r="Z120" i="1"/>
  <c r="U118" i="1"/>
  <c r="Z112" i="1"/>
  <c r="P160" i="1"/>
  <c r="P152" i="1"/>
  <c r="P144" i="1"/>
  <c r="U137" i="1"/>
  <c r="Z133" i="1"/>
  <c r="P133" i="1"/>
  <c r="U131" i="1"/>
  <c r="Z129" i="1"/>
  <c r="P129" i="1"/>
  <c r="U127" i="1"/>
  <c r="Z125" i="1"/>
  <c r="P125" i="1"/>
  <c r="U123" i="1"/>
  <c r="Z121" i="1"/>
  <c r="P121" i="1"/>
  <c r="Z117" i="1"/>
  <c r="U115" i="1"/>
  <c r="Z113" i="1"/>
  <c r="Z164" i="1"/>
  <c r="U162" i="1"/>
  <c r="Z156" i="1"/>
  <c r="U154" i="1"/>
  <c r="Z148" i="1"/>
  <c r="U146" i="1"/>
  <c r="Z140" i="1"/>
  <c r="Z136" i="1"/>
  <c r="P135" i="1"/>
  <c r="P134" i="1"/>
  <c r="I134" i="1" s="1"/>
  <c r="K134" i="1" s="1"/>
  <c r="U132" i="1"/>
  <c r="Z130" i="1"/>
  <c r="P130" i="1"/>
  <c r="U128" i="1"/>
  <c r="Z126" i="1"/>
  <c r="P126" i="1"/>
  <c r="U124" i="1"/>
  <c r="Z122" i="1"/>
  <c r="P122" i="1"/>
  <c r="U120" i="1"/>
  <c r="Z118" i="1"/>
  <c r="Z114" i="1"/>
  <c r="U112" i="1"/>
  <c r="P164" i="1"/>
  <c r="P156" i="1"/>
  <c r="P148" i="1"/>
  <c r="P140" i="1"/>
  <c r="U133" i="1"/>
  <c r="Z131" i="1"/>
  <c r="P131" i="1"/>
  <c r="U129" i="1"/>
  <c r="Z127" i="1"/>
  <c r="P127" i="1"/>
  <c r="U125" i="1"/>
  <c r="Z123" i="1"/>
  <c r="P123" i="1"/>
  <c r="U121" i="1"/>
  <c r="Z119" i="1"/>
  <c r="U117" i="1"/>
  <c r="Z115" i="1"/>
  <c r="Z109" i="1"/>
  <c r="U108" i="1"/>
  <c r="Z106" i="1"/>
  <c r="Z104" i="1"/>
  <c r="U102" i="1"/>
  <c r="Z100" i="1"/>
  <c r="Z92" i="1"/>
  <c r="U90" i="1"/>
  <c r="U86" i="1"/>
  <c r="P115" i="1"/>
  <c r="Z107" i="1"/>
  <c r="P107" i="1"/>
  <c r="Z101" i="1"/>
  <c r="Z97" i="1"/>
  <c r="Z93" i="1"/>
  <c r="U91" i="1"/>
  <c r="Z89" i="1"/>
  <c r="Z85" i="1"/>
  <c r="U83" i="1"/>
  <c r="Z81" i="1"/>
  <c r="U79" i="1"/>
  <c r="U113" i="1"/>
  <c r="U109" i="1"/>
  <c r="Z108" i="1"/>
  <c r="P108" i="1"/>
  <c r="Z102" i="1"/>
  <c r="U100" i="1"/>
  <c r="Z94" i="1"/>
  <c r="Z90" i="1"/>
  <c r="Z86" i="1"/>
  <c r="Z82" i="1"/>
  <c r="Z78" i="1"/>
  <c r="Z74" i="1"/>
  <c r="U107" i="1"/>
  <c r="O107" i="1"/>
  <c r="Y107" i="1"/>
  <c r="T102" i="1"/>
  <c r="Y104" i="1"/>
  <c r="Y106" i="1"/>
  <c r="T108" i="1"/>
  <c r="Y109" i="1"/>
  <c r="Y176" i="1"/>
  <c r="T174" i="1"/>
  <c r="Y172" i="1"/>
  <c r="Y177" i="1"/>
  <c r="Y178" i="1"/>
  <c r="Y174" i="1"/>
  <c r="T172" i="1"/>
  <c r="Y179" i="1"/>
  <c r="T177" i="1"/>
  <c r="Y171" i="1"/>
  <c r="T166" i="1"/>
  <c r="Y164" i="1"/>
  <c r="O164" i="1"/>
  <c r="T162" i="1"/>
  <c r="Y160" i="1"/>
  <c r="O160" i="1"/>
  <c r="T158" i="1"/>
  <c r="Y156" i="1"/>
  <c r="O156" i="1"/>
  <c r="T154" i="1"/>
  <c r="Y152" i="1"/>
  <c r="O152" i="1"/>
  <c r="T150" i="1"/>
  <c r="Y148" i="1"/>
  <c r="O148" i="1"/>
  <c r="T146" i="1"/>
  <c r="Y144" i="1"/>
  <c r="O144" i="1"/>
  <c r="T142" i="1"/>
  <c r="Y140" i="1"/>
  <c r="O140" i="1"/>
  <c r="T138" i="1"/>
  <c r="Y136" i="1"/>
  <c r="O136" i="1"/>
  <c r="Y165" i="1"/>
  <c r="O165" i="1"/>
  <c r="T163" i="1"/>
  <c r="Y161" i="1"/>
  <c r="O161" i="1"/>
  <c r="T159" i="1"/>
  <c r="Y157" i="1"/>
  <c r="O157" i="1"/>
  <c r="T155" i="1"/>
  <c r="Y153" i="1"/>
  <c r="O153" i="1"/>
  <c r="T151" i="1"/>
  <c r="Y149" i="1"/>
  <c r="O149" i="1"/>
  <c r="T147" i="1"/>
  <c r="Y145" i="1"/>
  <c r="O145" i="1"/>
  <c r="T143" i="1"/>
  <c r="Y141" i="1"/>
  <c r="O141" i="1"/>
  <c r="T139" i="1"/>
  <c r="Y137" i="1"/>
  <c r="O137" i="1"/>
  <c r="T135" i="1"/>
  <c r="O166" i="1"/>
  <c r="T164" i="1"/>
  <c r="Y162" i="1"/>
  <c r="O162" i="1"/>
  <c r="T160" i="1"/>
  <c r="Y158" i="1"/>
  <c r="O158" i="1"/>
  <c r="T156" i="1"/>
  <c r="Y154" i="1"/>
  <c r="O154" i="1"/>
  <c r="T152" i="1"/>
  <c r="Y150" i="1"/>
  <c r="O150" i="1"/>
  <c r="T148" i="1"/>
  <c r="Y146" i="1"/>
  <c r="O146" i="1"/>
  <c r="T144" i="1"/>
  <c r="Y142" i="1"/>
  <c r="O142" i="1"/>
  <c r="T140" i="1"/>
  <c r="Y166" i="1"/>
  <c r="Y159" i="1"/>
  <c r="Y151" i="1"/>
  <c r="Y143" i="1"/>
  <c r="T133" i="1"/>
  <c r="Y131" i="1"/>
  <c r="O131" i="1"/>
  <c r="T129" i="1"/>
  <c r="Y127" i="1"/>
  <c r="O127" i="1"/>
  <c r="T125" i="1"/>
  <c r="Y123" i="1"/>
  <c r="O123" i="1"/>
  <c r="T121" i="1"/>
  <c r="Y119" i="1"/>
  <c r="T117" i="1"/>
  <c r="Y115" i="1"/>
  <c r="O115" i="1"/>
  <c r="T113" i="1"/>
  <c r="T109" i="1"/>
  <c r="T161" i="1"/>
  <c r="O159" i="1"/>
  <c r="H159" i="1" s="1"/>
  <c r="J159" i="1" s="1"/>
  <c r="T153" i="1"/>
  <c r="O151" i="1"/>
  <c r="T145" i="1"/>
  <c r="O143" i="1"/>
  <c r="O138" i="1"/>
  <c r="Y135" i="1"/>
  <c r="T134" i="1"/>
  <c r="Y132" i="1"/>
  <c r="O132" i="1"/>
  <c r="T130" i="1"/>
  <c r="Y128" i="1"/>
  <c r="O128" i="1"/>
  <c r="T126" i="1"/>
  <c r="Y124" i="1"/>
  <c r="O124" i="1"/>
  <c r="T122" i="1"/>
  <c r="Y120" i="1"/>
  <c r="T118" i="1"/>
  <c r="Y163" i="1"/>
  <c r="Y155" i="1"/>
  <c r="Y147" i="1"/>
  <c r="Y139" i="1"/>
  <c r="T137" i="1"/>
  <c r="Y133" i="1"/>
  <c r="O133" i="1"/>
  <c r="T131" i="1"/>
  <c r="Y129" i="1"/>
  <c r="O129" i="1"/>
  <c r="T127" i="1"/>
  <c r="Y125" i="1"/>
  <c r="O125" i="1"/>
  <c r="T123" i="1"/>
  <c r="Y121" i="1"/>
  <c r="O121" i="1"/>
  <c r="Y117" i="1"/>
  <c r="T115" i="1"/>
  <c r="Y113" i="1"/>
  <c r="T165" i="1"/>
  <c r="O163" i="1"/>
  <c r="T157" i="1"/>
  <c r="O155" i="1"/>
  <c r="T149" i="1"/>
  <c r="O147" i="1"/>
  <c r="T141" i="1"/>
  <c r="O139" i="1"/>
  <c r="Y138" i="1"/>
  <c r="T136" i="1"/>
  <c r="O135" i="1"/>
  <c r="Y134" i="1"/>
  <c r="O134" i="1"/>
  <c r="T132" i="1"/>
  <c r="Y130" i="1"/>
  <c r="O130" i="1"/>
  <c r="T128" i="1"/>
  <c r="Y126" i="1"/>
  <c r="O126" i="1"/>
  <c r="T124" i="1"/>
  <c r="Y122" i="1"/>
  <c r="O122" i="1"/>
  <c r="T120" i="1"/>
  <c r="Y118" i="1"/>
  <c r="T107" i="1"/>
  <c r="Y112" i="1"/>
  <c r="Y114" i="1"/>
  <c r="I41" i="1" l="1"/>
  <c r="K41" i="1" s="1"/>
  <c r="D10" i="6" s="1"/>
  <c r="I14" i="1"/>
  <c r="K14" i="1" s="1"/>
  <c r="H4" i="1"/>
  <c r="J4" i="1" s="1"/>
  <c r="H28" i="1"/>
  <c r="J28" i="1" s="1"/>
  <c r="C2" i="6" s="1"/>
  <c r="H45" i="1"/>
  <c r="J45" i="1" s="1"/>
  <c r="C14" i="6" s="1"/>
  <c r="I39" i="1"/>
  <c r="K39" i="1" s="1"/>
  <c r="D8" i="6" s="1"/>
  <c r="H29" i="1"/>
  <c r="J29" i="1" s="1"/>
  <c r="C3" i="6" s="1"/>
  <c r="H34" i="1"/>
  <c r="J34" i="1" s="1"/>
  <c r="H36" i="1"/>
  <c r="J36" i="1" s="1"/>
  <c r="H5" i="1"/>
  <c r="J5" i="1" s="1"/>
  <c r="H12" i="1"/>
  <c r="J12" i="1" s="1"/>
  <c r="H14" i="1"/>
  <c r="J14" i="1" s="1"/>
  <c r="H46" i="1"/>
  <c r="J46" i="1" s="1"/>
  <c r="C15" i="6" s="1"/>
  <c r="H41" i="1"/>
  <c r="J41" i="1" s="1"/>
  <c r="C10" i="6" s="1"/>
  <c r="H33" i="1"/>
  <c r="J33" i="1" s="1"/>
  <c r="H40" i="1"/>
  <c r="J40" i="1" s="1"/>
  <c r="C9" i="6" s="1"/>
  <c r="H15" i="1"/>
  <c r="J15" i="1" s="1"/>
  <c r="H39" i="1"/>
  <c r="J39" i="1" s="1"/>
  <c r="C8" i="6" s="1"/>
  <c r="H30" i="1"/>
  <c r="J30" i="1" s="1"/>
  <c r="C4" i="6" s="1"/>
  <c r="H38" i="1"/>
  <c r="J38" i="1" s="1"/>
  <c r="C7" i="6" s="1"/>
  <c r="H48" i="1"/>
  <c r="J48" i="1" s="1"/>
  <c r="C17" i="6" s="1"/>
  <c r="I48" i="1"/>
  <c r="K48" i="1" s="1"/>
  <c r="D17" i="6" s="1"/>
  <c r="H35" i="1"/>
  <c r="J35" i="1" s="1"/>
  <c r="H47" i="1"/>
  <c r="J47" i="1" s="1"/>
  <c r="C16" i="6" s="1"/>
  <c r="H31" i="1"/>
  <c r="J31" i="1" s="1"/>
  <c r="C5" i="6" s="1"/>
  <c r="H13" i="1"/>
  <c r="J13" i="1" s="1"/>
  <c r="H155" i="1"/>
  <c r="J155" i="1" s="1"/>
  <c r="O89" i="1" s="1"/>
  <c r="H133" i="1"/>
  <c r="J133" i="1" s="1"/>
  <c r="H142" i="1"/>
  <c r="J142" i="1" s="1"/>
  <c r="O60" i="1" s="1"/>
  <c r="H60" i="1" s="1"/>
  <c r="J60" i="1" s="1"/>
  <c r="H158" i="1"/>
  <c r="J158" i="1" s="1"/>
  <c r="I35" i="1"/>
  <c r="K35" i="1" s="1"/>
  <c r="I40" i="1"/>
  <c r="K40" i="1" s="1"/>
  <c r="D9" i="6" s="1"/>
  <c r="I12" i="1"/>
  <c r="K12" i="1" s="1"/>
  <c r="I151" i="1"/>
  <c r="K151" i="1" s="1"/>
  <c r="H130" i="1"/>
  <c r="J130" i="1" s="1"/>
  <c r="H139" i="1"/>
  <c r="J139" i="1" s="1"/>
  <c r="I45" i="1"/>
  <c r="K45" i="1" s="1"/>
  <c r="D14" i="6" s="1"/>
  <c r="I15" i="1"/>
  <c r="K15" i="1" s="1"/>
  <c r="I30" i="1"/>
  <c r="K30" i="1" s="1"/>
  <c r="I4" i="1"/>
  <c r="K4" i="1" s="1"/>
  <c r="I13" i="1"/>
  <c r="K13" i="1" s="1"/>
  <c r="I38" i="1"/>
  <c r="K38" i="1" s="1"/>
  <c r="D7" i="6" s="1"/>
  <c r="I33" i="1"/>
  <c r="K33" i="1" s="1"/>
  <c r="H138" i="1"/>
  <c r="J138" i="1" s="1"/>
  <c r="O101" i="1" s="1"/>
  <c r="H101" i="1" s="1"/>
  <c r="J101" i="1" s="1"/>
  <c r="H131" i="1"/>
  <c r="J131" i="1" s="1"/>
  <c r="I36" i="1"/>
  <c r="K36" i="1" s="1"/>
  <c r="I31" i="1"/>
  <c r="K31" i="1" s="1"/>
  <c r="D5" i="6" s="1"/>
  <c r="H132" i="1"/>
  <c r="J132" i="1" s="1"/>
  <c r="H137" i="1"/>
  <c r="J137" i="1" s="1"/>
  <c r="H148" i="1"/>
  <c r="J148" i="1" s="1"/>
  <c r="O179" i="1" s="1"/>
  <c r="H164" i="1"/>
  <c r="J164" i="1" s="1"/>
  <c r="T16" i="1" s="1"/>
  <c r="I122" i="1"/>
  <c r="K122" i="1" s="1"/>
  <c r="P63" i="1" s="1"/>
  <c r="I63" i="1" s="1"/>
  <c r="K63" i="1" s="1"/>
  <c r="P17" i="1" s="1"/>
  <c r="I28" i="1"/>
  <c r="K28" i="1" s="1"/>
  <c r="D2" i="6" s="1"/>
  <c r="I34" i="1"/>
  <c r="K34" i="1" s="1"/>
  <c r="I47" i="1"/>
  <c r="K47" i="1" s="1"/>
  <c r="D16" i="6" s="1"/>
  <c r="H108" i="1"/>
  <c r="J108" i="1" s="1"/>
  <c r="I135" i="1"/>
  <c r="K135" i="1" s="1"/>
  <c r="P120" i="1" s="1"/>
  <c r="I120" i="1" s="1"/>
  <c r="K120" i="1" s="1"/>
  <c r="I29" i="1"/>
  <c r="K29" i="1" s="1"/>
  <c r="D3" i="6" s="1"/>
  <c r="I46" i="1"/>
  <c r="K46" i="1" s="1"/>
  <c r="D15" i="6" s="1"/>
  <c r="H135" i="1"/>
  <c r="J135" i="1" s="1"/>
  <c r="O120" i="1" s="1"/>
  <c r="H120" i="1" s="1"/>
  <c r="J120" i="1" s="1"/>
  <c r="H129" i="1"/>
  <c r="J129" i="1" s="1"/>
  <c r="H128" i="1"/>
  <c r="J128" i="1" s="1"/>
  <c r="H143" i="1"/>
  <c r="J143" i="1" s="1"/>
  <c r="O61" i="1" s="1"/>
  <c r="H61" i="1" s="1"/>
  <c r="J61" i="1" s="1"/>
  <c r="Y88" i="1" s="1"/>
  <c r="H154" i="1"/>
  <c r="J154" i="1" s="1"/>
  <c r="O87" i="1" s="1"/>
  <c r="I140" i="1"/>
  <c r="K140" i="1" s="1"/>
  <c r="P86" i="1" s="1"/>
  <c r="I86" i="1" s="1"/>
  <c r="K86" i="1" s="1"/>
  <c r="P84" i="1" s="1"/>
  <c r="H150" i="1"/>
  <c r="J150" i="1" s="1"/>
  <c r="I108" i="1"/>
  <c r="K108" i="1" s="1"/>
  <c r="I127" i="1"/>
  <c r="K127" i="1" s="1"/>
  <c r="I156" i="1"/>
  <c r="K156" i="1" s="1"/>
  <c r="P100" i="1" s="1"/>
  <c r="I100" i="1" s="1"/>
  <c r="K100" i="1" s="1"/>
  <c r="P57" i="1" s="1"/>
  <c r="I57" i="1" s="1"/>
  <c r="K57" i="1" s="1"/>
  <c r="I130" i="1"/>
  <c r="K130" i="1" s="1"/>
  <c r="I144" i="1"/>
  <c r="K144" i="1" s="1"/>
  <c r="P90" i="1" s="1"/>
  <c r="I90" i="1" s="1"/>
  <c r="K90" i="1" s="1"/>
  <c r="I143" i="1"/>
  <c r="K143" i="1" s="1"/>
  <c r="P61" i="1" s="1"/>
  <c r="I61" i="1" s="1"/>
  <c r="K61" i="1" s="1"/>
  <c r="U84" i="1" s="1"/>
  <c r="I159" i="1"/>
  <c r="K159" i="1" s="1"/>
  <c r="U23" i="1" s="1"/>
  <c r="I142" i="1"/>
  <c r="K142" i="1" s="1"/>
  <c r="P60" i="1" s="1"/>
  <c r="I60" i="1" s="1"/>
  <c r="K60" i="1" s="1"/>
  <c r="I158" i="1"/>
  <c r="K158" i="1" s="1"/>
  <c r="I137" i="1"/>
  <c r="K137" i="1" s="1"/>
  <c r="I107" i="1"/>
  <c r="K107" i="1" s="1"/>
  <c r="I123" i="1"/>
  <c r="K123" i="1" s="1"/>
  <c r="P58" i="1" s="1"/>
  <c r="I58" i="1" s="1"/>
  <c r="K58" i="1" s="1"/>
  <c r="P92" i="1" s="1"/>
  <c r="I126" i="1"/>
  <c r="K126" i="1" s="1"/>
  <c r="I139" i="1"/>
  <c r="K139" i="1" s="1"/>
  <c r="I155" i="1"/>
  <c r="K155" i="1" s="1"/>
  <c r="P89" i="1" s="1"/>
  <c r="I153" i="1"/>
  <c r="K153" i="1" s="1"/>
  <c r="O172" i="1"/>
  <c r="H172" i="1" s="1"/>
  <c r="J172" i="1" s="1"/>
  <c r="O83" i="1"/>
  <c r="H83" i="1" s="1"/>
  <c r="J83" i="1" s="1"/>
  <c r="O16" i="1"/>
  <c r="T23" i="1"/>
  <c r="H115" i="1"/>
  <c r="J115" i="1" s="1"/>
  <c r="H127" i="1"/>
  <c r="J127" i="1" s="1"/>
  <c r="H149" i="1"/>
  <c r="J149" i="1" s="1"/>
  <c r="H165" i="1"/>
  <c r="J165" i="1" s="1"/>
  <c r="H144" i="1"/>
  <c r="J144" i="1" s="1"/>
  <c r="O90" i="1" s="1"/>
  <c r="H90" i="1" s="1"/>
  <c r="J90" i="1" s="1"/>
  <c r="H160" i="1"/>
  <c r="J160" i="1" s="1"/>
  <c r="O66" i="1" s="1"/>
  <c r="I164" i="1"/>
  <c r="K164" i="1" s="1"/>
  <c r="I133" i="1"/>
  <c r="K133" i="1" s="1"/>
  <c r="I152" i="1"/>
  <c r="K152" i="1" s="1"/>
  <c r="P26" i="1" s="1"/>
  <c r="I26" i="1" s="1"/>
  <c r="K26" i="1" s="1"/>
  <c r="I132" i="1"/>
  <c r="K132" i="1" s="1"/>
  <c r="I136" i="1"/>
  <c r="K136" i="1" s="1"/>
  <c r="U21" i="1" s="1"/>
  <c r="I138" i="1"/>
  <c r="K138" i="1" s="1"/>
  <c r="P101" i="1" s="1"/>
  <c r="I101" i="1" s="1"/>
  <c r="K101" i="1" s="1"/>
  <c r="I154" i="1"/>
  <c r="K154" i="1" s="1"/>
  <c r="I149" i="1"/>
  <c r="K149" i="1" s="1"/>
  <c r="I165" i="1"/>
  <c r="K165" i="1" s="1"/>
  <c r="H122" i="1"/>
  <c r="J122" i="1" s="1"/>
  <c r="O63" i="1" s="1"/>
  <c r="H63" i="1" s="1"/>
  <c r="J63" i="1" s="1"/>
  <c r="O17" i="1" s="1"/>
  <c r="H147" i="1"/>
  <c r="J147" i="1" s="1"/>
  <c r="H163" i="1"/>
  <c r="J163" i="1" s="1"/>
  <c r="O176" i="1" s="1"/>
  <c r="H125" i="1"/>
  <c r="J125" i="1" s="1"/>
  <c r="O85" i="1" s="1"/>
  <c r="H124" i="1"/>
  <c r="J124" i="1" s="1"/>
  <c r="O110" i="1" s="1"/>
  <c r="H123" i="1"/>
  <c r="J123" i="1" s="1"/>
  <c r="O58" i="1" s="1"/>
  <c r="H58" i="1" s="1"/>
  <c r="J58" i="1" s="1"/>
  <c r="O92" i="1" s="1"/>
  <c r="H166" i="1"/>
  <c r="J166" i="1" s="1"/>
  <c r="H145" i="1"/>
  <c r="J145" i="1" s="1"/>
  <c r="H161" i="1"/>
  <c r="J161" i="1" s="1"/>
  <c r="O62" i="1" s="1"/>
  <c r="H62" i="1" s="1"/>
  <c r="J62" i="1" s="1"/>
  <c r="H140" i="1"/>
  <c r="J140" i="1" s="1"/>
  <c r="O86" i="1" s="1"/>
  <c r="H86" i="1" s="1"/>
  <c r="J86" i="1" s="1"/>
  <c r="O84" i="1" s="1"/>
  <c r="H156" i="1"/>
  <c r="J156" i="1" s="1"/>
  <c r="I129" i="1"/>
  <c r="K129" i="1" s="1"/>
  <c r="I160" i="1"/>
  <c r="K160" i="1" s="1"/>
  <c r="P66" i="1" s="1"/>
  <c r="I128" i="1"/>
  <c r="K128" i="1" s="1"/>
  <c r="I150" i="1"/>
  <c r="K150" i="1" s="1"/>
  <c r="I166" i="1"/>
  <c r="K166" i="1" s="1"/>
  <c r="I145" i="1"/>
  <c r="K145" i="1" s="1"/>
  <c r="I161" i="1"/>
  <c r="K161" i="1" s="1"/>
  <c r="P62" i="1" s="1"/>
  <c r="I62" i="1" s="1"/>
  <c r="K62" i="1" s="1"/>
  <c r="H153" i="1"/>
  <c r="J153" i="1" s="1"/>
  <c r="I121" i="1"/>
  <c r="K121" i="1" s="1"/>
  <c r="P50" i="1" s="1"/>
  <c r="I50" i="1" s="1"/>
  <c r="K50" i="1" s="1"/>
  <c r="D19" i="6" s="1"/>
  <c r="H126" i="1"/>
  <c r="J126" i="1" s="1"/>
  <c r="H134" i="1"/>
  <c r="J134" i="1" s="1"/>
  <c r="H121" i="1"/>
  <c r="J121" i="1" s="1"/>
  <c r="O50" i="1" s="1"/>
  <c r="H50" i="1" s="1"/>
  <c r="J50" i="1" s="1"/>
  <c r="C19" i="6" s="1"/>
  <c r="H151" i="1"/>
  <c r="J151" i="1" s="1"/>
  <c r="H146" i="1"/>
  <c r="J146" i="1" s="1"/>
  <c r="H162" i="1"/>
  <c r="J162" i="1" s="1"/>
  <c r="H141" i="1"/>
  <c r="J141" i="1" s="1"/>
  <c r="H157" i="1"/>
  <c r="J157" i="1" s="1"/>
  <c r="O20" i="1" s="1"/>
  <c r="H136" i="1"/>
  <c r="J136" i="1" s="1"/>
  <c r="T21" i="1" s="1"/>
  <c r="H152" i="1"/>
  <c r="J152" i="1" s="1"/>
  <c r="O26" i="1" s="1"/>
  <c r="H26" i="1" s="1"/>
  <c r="J26" i="1" s="1"/>
  <c r="H107" i="1"/>
  <c r="J107" i="1" s="1"/>
  <c r="I115" i="1"/>
  <c r="K115" i="1" s="1"/>
  <c r="I131" i="1"/>
  <c r="K131" i="1" s="1"/>
  <c r="I148" i="1"/>
  <c r="K148" i="1" s="1"/>
  <c r="P179" i="1" s="1"/>
  <c r="P119" i="1"/>
  <c r="U11" i="1"/>
  <c r="U32" i="1"/>
  <c r="I125" i="1"/>
  <c r="K125" i="1" s="1"/>
  <c r="P85" i="1" s="1"/>
  <c r="I124" i="1"/>
  <c r="K124" i="1" s="1"/>
  <c r="P110" i="1" s="1"/>
  <c r="I147" i="1"/>
  <c r="K147" i="1" s="1"/>
  <c r="I163" i="1"/>
  <c r="K163" i="1" s="1"/>
  <c r="P176" i="1" s="1"/>
  <c r="I146" i="1"/>
  <c r="K146" i="1" s="1"/>
  <c r="P9" i="1" s="1"/>
  <c r="I9" i="1" s="1"/>
  <c r="K9" i="1" s="1"/>
  <c r="I162" i="1"/>
  <c r="K162" i="1" s="1"/>
  <c r="I141" i="1"/>
  <c r="K141" i="1" s="1"/>
  <c r="I157" i="1"/>
  <c r="K157" i="1" s="1"/>
  <c r="P20" i="1" s="1"/>
  <c r="U3" i="1" l="1"/>
  <c r="D4" i="6"/>
  <c r="Y75" i="1"/>
  <c r="T111" i="1"/>
  <c r="Z75" i="1"/>
  <c r="U111" i="1"/>
  <c r="O6" i="1"/>
  <c r="H6" i="1" s="1"/>
  <c r="J6" i="1" s="1"/>
  <c r="T3" i="1"/>
  <c r="Z19" i="1"/>
  <c r="Y19" i="1"/>
  <c r="P18" i="1"/>
  <c r="T20" i="1"/>
  <c r="O175" i="1"/>
  <c r="O42" i="1"/>
  <c r="H42" i="1" s="1"/>
  <c r="J42" i="1" s="1"/>
  <c r="C11" i="6" s="1"/>
  <c r="P69" i="1"/>
  <c r="I69" i="1" s="1"/>
  <c r="K69" i="1" s="1"/>
  <c r="P67" i="1"/>
  <c r="I67" i="1" s="1"/>
  <c r="K67" i="1" s="1"/>
  <c r="P117" i="1"/>
  <c r="I117" i="1" s="1"/>
  <c r="K117" i="1" s="1"/>
  <c r="Z20" i="1" s="1"/>
  <c r="P37" i="1"/>
  <c r="I37" i="1" s="1"/>
  <c r="K37" i="1" s="1"/>
  <c r="P118" i="1"/>
  <c r="I118" i="1" s="1"/>
  <c r="K118" i="1" s="1"/>
  <c r="P70" i="1"/>
  <c r="I70" i="1" s="1"/>
  <c r="K70" i="1" s="1"/>
  <c r="P72" i="1" s="1"/>
  <c r="I72" i="1" s="1"/>
  <c r="K72" i="1" s="1"/>
  <c r="P68" i="1"/>
  <c r="I68" i="1" s="1"/>
  <c r="K68" i="1" s="1"/>
  <c r="O37" i="1"/>
  <c r="H37" i="1" s="1"/>
  <c r="J37" i="1" s="1"/>
  <c r="O118" i="1"/>
  <c r="H118" i="1" s="1"/>
  <c r="J118" i="1" s="1"/>
  <c r="Y84" i="1" s="1"/>
  <c r="O68" i="1"/>
  <c r="H68" i="1" s="1"/>
  <c r="J68" i="1" s="1"/>
  <c r="O70" i="1"/>
  <c r="H70" i="1" s="1"/>
  <c r="J70" i="1" s="1"/>
  <c r="O72" i="1" s="1"/>
  <c r="H72" i="1" s="1"/>
  <c r="J72" i="1" s="1"/>
  <c r="T99" i="1" s="1"/>
  <c r="P42" i="1"/>
  <c r="I42" i="1" s="1"/>
  <c r="K42" i="1" s="1"/>
  <c r="D11" i="6" s="1"/>
  <c r="P175" i="1"/>
  <c r="O69" i="1"/>
  <c r="H69" i="1" s="1"/>
  <c r="J69" i="1" s="1"/>
  <c r="O67" i="1"/>
  <c r="H67" i="1" s="1"/>
  <c r="J67" i="1" s="1"/>
  <c r="O117" i="1"/>
  <c r="H117" i="1" s="1"/>
  <c r="J117" i="1" s="1"/>
  <c r="Y173" i="1" s="1"/>
  <c r="O9" i="1"/>
  <c r="H9" i="1" s="1"/>
  <c r="J9" i="1" s="1"/>
  <c r="O71" i="1"/>
  <c r="O18" i="1"/>
  <c r="P6" i="1"/>
  <c r="I6" i="1" s="1"/>
  <c r="K6" i="1" s="1"/>
  <c r="T22" i="1"/>
  <c r="O2" i="1"/>
  <c r="H2" i="1" s="1"/>
  <c r="J2" i="1" s="1"/>
  <c r="T96" i="1"/>
  <c r="O95" i="1"/>
  <c r="Z88" i="1"/>
  <c r="P53" i="1"/>
  <c r="I53" i="1" s="1"/>
  <c r="K53" i="1" s="1"/>
  <c r="U96" i="1"/>
  <c r="T84" i="1"/>
  <c r="P2" i="1"/>
  <c r="I2" i="1" s="1"/>
  <c r="K2" i="1" s="1"/>
  <c r="O88" i="1"/>
  <c r="T87" i="1"/>
  <c r="U25" i="1"/>
  <c r="Z98" i="1"/>
  <c r="Z99" i="1"/>
  <c r="P172" i="1"/>
  <c r="I172" i="1" s="1"/>
  <c r="K172" i="1" s="1"/>
  <c r="P16" i="1"/>
  <c r="P102" i="1"/>
  <c r="I102" i="1" s="1"/>
  <c r="K102" i="1" s="1"/>
  <c r="P80" i="1" s="1"/>
  <c r="P83" i="1"/>
  <c r="I83" i="1" s="1"/>
  <c r="K83" i="1" s="1"/>
  <c r="O65" i="1"/>
  <c r="H65" i="1" s="1"/>
  <c r="J65" i="1" s="1"/>
  <c r="O54" i="1"/>
  <c r="H54" i="1" s="1"/>
  <c r="J54" i="1" s="1"/>
  <c r="C23" i="6" s="1"/>
  <c r="Z84" i="1"/>
  <c r="I84" i="1" s="1"/>
  <c r="K84" i="1" s="1"/>
  <c r="U87" i="1"/>
  <c r="U88" i="1"/>
  <c r="U89" i="1"/>
  <c r="I89" i="1" s="1"/>
  <c r="K89" i="1" s="1"/>
  <c r="U85" i="1"/>
  <c r="I85" i="1" s="1"/>
  <c r="K85" i="1" s="1"/>
  <c r="U92" i="1"/>
  <c r="I92" i="1" s="1"/>
  <c r="K92" i="1" s="1"/>
  <c r="U93" i="1"/>
  <c r="P88" i="1"/>
  <c r="P87" i="1"/>
  <c r="Y167" i="1"/>
  <c r="T103" i="1"/>
  <c r="T18" i="1"/>
  <c r="T56" i="1"/>
  <c r="P168" i="1"/>
  <c r="P91" i="1"/>
  <c r="I91" i="1" s="1"/>
  <c r="K91" i="1" s="1"/>
  <c r="Z167" i="1"/>
  <c r="U103" i="1"/>
  <c r="U56" i="1"/>
  <c r="U18" i="1"/>
  <c r="I18" i="1" s="1"/>
  <c r="K18" i="1" s="1"/>
  <c r="T176" i="1"/>
  <c r="H176" i="1" s="1"/>
  <c r="J176" i="1" s="1"/>
  <c r="Y175" i="1"/>
  <c r="T119" i="1"/>
  <c r="T82" i="1"/>
  <c r="Y76" i="1"/>
  <c r="Y77" i="1"/>
  <c r="O44" i="1"/>
  <c r="H44" i="1" s="1"/>
  <c r="J44" i="1" s="1"/>
  <c r="C13" i="6" s="1"/>
  <c r="O32" i="1"/>
  <c r="O11" i="1"/>
  <c r="T104" i="1"/>
  <c r="Y22" i="1"/>
  <c r="O51" i="1"/>
  <c r="U171" i="1"/>
  <c r="P93" i="1"/>
  <c r="U81" i="1"/>
  <c r="U66" i="1"/>
  <c r="P43" i="1"/>
  <c r="I43" i="1" s="1"/>
  <c r="K43" i="1" s="1"/>
  <c r="D12" i="6" s="1"/>
  <c r="H16" i="1"/>
  <c r="J16" i="1" s="1"/>
  <c r="P65" i="1"/>
  <c r="I65" i="1" s="1"/>
  <c r="K65" i="1" s="1"/>
  <c r="P54" i="1"/>
  <c r="I54" i="1" s="1"/>
  <c r="K54" i="1" s="1"/>
  <c r="D23" i="6" s="1"/>
  <c r="O168" i="1"/>
  <c r="O91" i="1"/>
  <c r="H91" i="1" s="1"/>
  <c r="J91" i="1" s="1"/>
  <c r="O119" i="1"/>
  <c r="T11" i="1"/>
  <c r="T32" i="1"/>
  <c r="U176" i="1"/>
  <c r="I176" i="1" s="1"/>
  <c r="K176" i="1" s="1"/>
  <c r="Z175" i="1"/>
  <c r="U119" i="1"/>
  <c r="I119" i="1" s="1"/>
  <c r="K119" i="1" s="1"/>
  <c r="Z77" i="1"/>
  <c r="U104" i="1"/>
  <c r="Z76" i="1"/>
  <c r="U82" i="1"/>
  <c r="Z22" i="1"/>
  <c r="P32" i="1"/>
  <c r="I32" i="1" s="1"/>
  <c r="K32" i="1" s="1"/>
  <c r="P51" i="1"/>
  <c r="P11" i="1"/>
  <c r="I11" i="1" s="1"/>
  <c r="K11" i="1" s="1"/>
  <c r="P44" i="1"/>
  <c r="I44" i="1" s="1"/>
  <c r="K44" i="1" s="1"/>
  <c r="D13" i="6" s="1"/>
  <c r="O100" i="1"/>
  <c r="H100" i="1" s="1"/>
  <c r="J100" i="1" s="1"/>
  <c r="O57" i="1" s="1"/>
  <c r="H57" i="1" s="1"/>
  <c r="J57" i="1" s="1"/>
  <c r="O102" i="1"/>
  <c r="H102" i="1" s="1"/>
  <c r="J102" i="1" s="1"/>
  <c r="O53" i="1"/>
  <c r="H53" i="1" s="1"/>
  <c r="J53" i="1" s="1"/>
  <c r="C22" i="6" s="1"/>
  <c r="T93" i="1"/>
  <c r="T92" i="1"/>
  <c r="H92" i="1" s="1"/>
  <c r="J92" i="1" s="1"/>
  <c r="P95" i="1"/>
  <c r="U16" i="1"/>
  <c r="U22" i="1"/>
  <c r="T171" i="1"/>
  <c r="O93" i="1"/>
  <c r="T81" i="1"/>
  <c r="T66" i="1"/>
  <c r="O43" i="1"/>
  <c r="H43" i="1" s="1"/>
  <c r="J43" i="1" s="1"/>
  <c r="C12" i="6" s="1"/>
  <c r="U51" i="1"/>
  <c r="Z87" i="1"/>
  <c r="P7" i="1" l="1"/>
  <c r="I7" i="1" s="1"/>
  <c r="K7" i="1" s="1"/>
  <c r="P174" i="1" s="1"/>
  <c r="I174" i="1" s="1"/>
  <c r="K174" i="1" s="1"/>
  <c r="D22" i="6"/>
  <c r="T167" i="1"/>
  <c r="C6" i="6"/>
  <c r="U167" i="1"/>
  <c r="D6" i="6"/>
  <c r="U114" i="1"/>
  <c r="P24" i="1"/>
  <c r="I24" i="1" s="1"/>
  <c r="K24" i="1" s="1"/>
  <c r="H84" i="1"/>
  <c r="J84" i="1" s="1"/>
  <c r="O8" i="1" s="1"/>
  <c r="H8" i="1" s="1"/>
  <c r="J8" i="1" s="1"/>
  <c r="T89" i="1"/>
  <c r="H89" i="1" s="1"/>
  <c r="J89" i="1" s="1"/>
  <c r="T71" i="1" s="1"/>
  <c r="Z21" i="1"/>
  <c r="P112" i="1"/>
  <c r="I112" i="1" s="1"/>
  <c r="K112" i="1" s="1"/>
  <c r="P94" i="1" s="1"/>
  <c r="P49" i="1"/>
  <c r="I49" i="1" s="1"/>
  <c r="K49" i="1" s="1"/>
  <c r="P109" i="1"/>
  <c r="I109" i="1" s="1"/>
  <c r="K109" i="1" s="1"/>
  <c r="P27" i="1" s="1"/>
  <c r="I27" i="1" s="1"/>
  <c r="K27" i="1" s="1"/>
  <c r="T17" i="1"/>
  <c r="Y20" i="1"/>
  <c r="H20" i="1" s="1"/>
  <c r="J20" i="1" s="1"/>
  <c r="T175" i="1"/>
  <c r="H175" i="1" s="1"/>
  <c r="J175" i="1" s="1"/>
  <c r="O55" i="1"/>
  <c r="H55" i="1" s="1"/>
  <c r="J55" i="1" s="1"/>
  <c r="C24" i="6" s="1"/>
  <c r="U175" i="1"/>
  <c r="I175" i="1" s="1"/>
  <c r="K175" i="1" s="1"/>
  <c r="P55" i="1"/>
  <c r="I55" i="1" s="1"/>
  <c r="K55" i="1" s="1"/>
  <c r="D24" i="6" s="1"/>
  <c r="P56" i="1"/>
  <c r="I56" i="1" s="1"/>
  <c r="K56" i="1" s="1"/>
  <c r="Z173" i="1"/>
  <c r="U17" i="1"/>
  <c r="T88" i="1"/>
  <c r="H88" i="1" s="1"/>
  <c r="J88" i="1" s="1"/>
  <c r="T85" i="1"/>
  <c r="H85" i="1" s="1"/>
  <c r="J85" i="1" s="1"/>
  <c r="O96" i="1" s="1"/>
  <c r="Y98" i="1"/>
  <c r="T25" i="1"/>
  <c r="Y99" i="1"/>
  <c r="U173" i="1"/>
  <c r="Z17" i="1"/>
  <c r="O74" i="1"/>
  <c r="O73" i="1"/>
  <c r="H73" i="1" s="1"/>
  <c r="J73" i="1" s="1"/>
  <c r="P25" i="1"/>
  <c r="I25" i="1" s="1"/>
  <c r="K25" i="1" s="1"/>
  <c r="Z95" i="1" s="1"/>
  <c r="P173" i="1"/>
  <c r="P106" i="1"/>
  <c r="P52" i="1"/>
  <c r="I52" i="1" s="1"/>
  <c r="K52" i="1" s="1"/>
  <c r="P113" i="1"/>
  <c r="I113" i="1" s="1"/>
  <c r="K113" i="1" s="1"/>
  <c r="P82" i="1"/>
  <c r="I82" i="1" s="1"/>
  <c r="K82" i="1" s="1"/>
  <c r="U169" i="1" s="1"/>
  <c r="P64" i="1"/>
  <c r="I64" i="1" s="1"/>
  <c r="K64" i="1" s="1"/>
  <c r="P74" i="1"/>
  <c r="P71" i="1"/>
  <c r="P73" i="1"/>
  <c r="I73" i="1" s="1"/>
  <c r="K73" i="1" s="1"/>
  <c r="H18" i="1"/>
  <c r="J18" i="1" s="1"/>
  <c r="Y170" i="1"/>
  <c r="P167" i="1"/>
  <c r="I167" i="1" s="1"/>
  <c r="K167" i="1" s="1"/>
  <c r="D32" i="6" s="1"/>
  <c r="H71" i="1"/>
  <c r="J71" i="1" s="1"/>
  <c r="T98" i="1"/>
  <c r="T94" i="1"/>
  <c r="T80" i="1"/>
  <c r="T74" i="1"/>
  <c r="Y168" i="1"/>
  <c r="Y96" i="1"/>
  <c r="Y169" i="1"/>
  <c r="T179" i="1"/>
  <c r="H179" i="1" s="1"/>
  <c r="J179" i="1" s="1"/>
  <c r="T97" i="1" s="1"/>
  <c r="I93" i="1"/>
  <c r="K93" i="1" s="1"/>
  <c r="O10" i="1"/>
  <c r="H10" i="1" s="1"/>
  <c r="J10" i="1" s="1"/>
  <c r="O23" i="1" s="1"/>
  <c r="H23" i="1" s="1"/>
  <c r="J23" i="1" s="1"/>
  <c r="O99" i="1"/>
  <c r="P3" i="1"/>
  <c r="I3" i="1" s="1"/>
  <c r="K3" i="1" s="1"/>
  <c r="P103" i="1"/>
  <c r="I103" i="1" s="1"/>
  <c r="K103" i="1" s="1"/>
  <c r="D27" i="6" s="1"/>
  <c r="P116" i="1"/>
  <c r="H119" i="1"/>
  <c r="J119" i="1" s="1"/>
  <c r="H93" i="1"/>
  <c r="J93" i="1" s="1"/>
  <c r="I16" i="1"/>
  <c r="K16" i="1" s="1"/>
  <c r="O98" i="1"/>
  <c r="P78" i="1"/>
  <c r="I78" i="1" s="1"/>
  <c r="K78" i="1" s="1"/>
  <c r="P170" i="1" s="1"/>
  <c r="P81" i="1"/>
  <c r="I81" i="1" s="1"/>
  <c r="K81" i="1" s="1"/>
  <c r="Z168" i="1"/>
  <c r="U99" i="1"/>
  <c r="U98" i="1"/>
  <c r="Z96" i="1"/>
  <c r="Z170" i="1"/>
  <c r="U179" i="1"/>
  <c r="I179" i="1" s="1"/>
  <c r="K179" i="1" s="1"/>
  <c r="U97" i="1" s="1"/>
  <c r="U80" i="1"/>
  <c r="I80" i="1" s="1"/>
  <c r="K80" i="1" s="1"/>
  <c r="Z169" i="1"/>
  <c r="U94" i="1"/>
  <c r="P79" i="1"/>
  <c r="I79" i="1" s="1"/>
  <c r="K79" i="1" s="1"/>
  <c r="I88" i="1"/>
  <c r="K88" i="1" s="1"/>
  <c r="P96" i="1"/>
  <c r="I96" i="1" s="1"/>
  <c r="K96" i="1" s="1"/>
  <c r="P97" i="1"/>
  <c r="O167" i="1"/>
  <c r="H167" i="1" s="1"/>
  <c r="J167" i="1" s="1"/>
  <c r="C32" i="6" s="1"/>
  <c r="O116" i="1"/>
  <c r="O103" i="1"/>
  <c r="H103" i="1" s="1"/>
  <c r="J103" i="1" s="1"/>
  <c r="C27" i="6" s="1"/>
  <c r="O3" i="1"/>
  <c r="H3" i="1" s="1"/>
  <c r="J3" i="1" s="1"/>
  <c r="O7" i="1"/>
  <c r="H7" i="1" s="1"/>
  <c r="J7" i="1" s="1"/>
  <c r="O174" i="1" s="1"/>
  <c r="H174" i="1" s="1"/>
  <c r="J174" i="1" s="1"/>
  <c r="U110" i="1"/>
  <c r="U116" i="1"/>
  <c r="P114" i="1"/>
  <c r="I114" i="1" s="1"/>
  <c r="K114" i="1" s="1"/>
  <c r="U77" i="1"/>
  <c r="P59" i="1"/>
  <c r="I59" i="1" s="1"/>
  <c r="K59" i="1" s="1"/>
  <c r="H11" i="1"/>
  <c r="J11" i="1" s="1"/>
  <c r="I87" i="1"/>
  <c r="K87" i="1" s="1"/>
  <c r="O80" i="1"/>
  <c r="O81" i="1"/>
  <c r="H81" i="1" s="1"/>
  <c r="J81" i="1" s="1"/>
  <c r="O79" i="1"/>
  <c r="H79" i="1" s="1"/>
  <c r="J79" i="1" s="1"/>
  <c r="O78" i="1"/>
  <c r="H78" i="1" s="1"/>
  <c r="J78" i="1" s="1"/>
  <c r="O170" i="1" s="1"/>
  <c r="H32" i="1"/>
  <c r="J32" i="1" s="1"/>
  <c r="P8" i="1"/>
  <c r="I8" i="1" s="1"/>
  <c r="K8" i="1" s="1"/>
  <c r="P10" i="1"/>
  <c r="I10" i="1" s="1"/>
  <c r="K10" i="1" s="1"/>
  <c r="Y87" i="1"/>
  <c r="H87" i="1" s="1"/>
  <c r="J87" i="1" s="1"/>
  <c r="T51" i="1"/>
  <c r="H51" i="1" s="1"/>
  <c r="J51" i="1" s="1"/>
  <c r="C20" i="6" s="1"/>
  <c r="I51" i="1"/>
  <c r="K51" i="1" s="1"/>
  <c r="D20" i="6" s="1"/>
  <c r="T116" i="1"/>
  <c r="T110" i="1"/>
  <c r="T77" i="1"/>
  <c r="O59" i="1"/>
  <c r="H59" i="1" s="1"/>
  <c r="J59" i="1" s="1"/>
  <c r="O114" i="1"/>
  <c r="P98" i="1"/>
  <c r="U71" i="1"/>
  <c r="U74" i="1"/>
  <c r="P99" i="1"/>
  <c r="I94" i="1" l="1"/>
  <c r="K94" i="1" s="1"/>
  <c r="U106" i="1"/>
  <c r="D21" i="6"/>
  <c r="Z116" i="1"/>
  <c r="D25" i="6"/>
  <c r="Z111" i="1"/>
  <c r="D18" i="6"/>
  <c r="T114" i="1"/>
  <c r="H114" i="1" s="1"/>
  <c r="J114" i="1" s="1"/>
  <c r="O24" i="1"/>
  <c r="H24" i="1" s="1"/>
  <c r="J24" i="1" s="1"/>
  <c r="P177" i="1"/>
  <c r="I177" i="1" s="1"/>
  <c r="K177" i="1" s="1"/>
  <c r="P171" i="1"/>
  <c r="I171" i="1" s="1"/>
  <c r="K171" i="1" s="1"/>
  <c r="Y21" i="1"/>
  <c r="O112" i="1"/>
  <c r="H112" i="1" s="1"/>
  <c r="J112" i="1" s="1"/>
  <c r="O94" i="1" s="1"/>
  <c r="H94" i="1" s="1"/>
  <c r="J94" i="1" s="1"/>
  <c r="U19" i="1"/>
  <c r="Z66" i="1"/>
  <c r="I66" i="1" s="1"/>
  <c r="K66" i="1" s="1"/>
  <c r="D26" i="6" s="1"/>
  <c r="O49" i="1"/>
  <c r="H49" i="1" s="1"/>
  <c r="J49" i="1" s="1"/>
  <c r="O109" i="1"/>
  <c r="H109" i="1" s="1"/>
  <c r="J109" i="1" s="1"/>
  <c r="O27" i="1" s="1"/>
  <c r="H27" i="1" s="1"/>
  <c r="J27" i="1" s="1"/>
  <c r="P169" i="1"/>
  <c r="I169" i="1" s="1"/>
  <c r="K169" i="1" s="1"/>
  <c r="P178" i="1"/>
  <c r="Y111" i="1"/>
  <c r="I17" i="1"/>
  <c r="K17" i="1" s="1"/>
  <c r="O97" i="1"/>
  <c r="I173" i="1"/>
  <c r="K173" i="1" s="1"/>
  <c r="I106" i="1"/>
  <c r="K106" i="1" s="1"/>
  <c r="H99" i="1"/>
  <c r="J99" i="1" s="1"/>
  <c r="U76" i="1"/>
  <c r="T173" i="1"/>
  <c r="Y17" i="1"/>
  <c r="H17" i="1" s="1"/>
  <c r="J17" i="1" s="1"/>
  <c r="P19" i="1"/>
  <c r="I19" i="1" s="1"/>
  <c r="K19" i="1" s="1"/>
  <c r="I74" i="1"/>
  <c r="K74" i="1" s="1"/>
  <c r="I71" i="1"/>
  <c r="K71" i="1" s="1"/>
  <c r="O22" i="1"/>
  <c r="H22" i="1" s="1"/>
  <c r="J22" i="1" s="1"/>
  <c r="H74" i="1"/>
  <c r="J74" i="1" s="1"/>
  <c r="U168" i="1"/>
  <c r="I168" i="1" s="1"/>
  <c r="K168" i="1" s="1"/>
  <c r="U170" i="1"/>
  <c r="I170" i="1" s="1"/>
  <c r="K170" i="1" s="1"/>
  <c r="U178" i="1"/>
  <c r="O25" i="1"/>
  <c r="H25" i="1" s="1"/>
  <c r="J25" i="1" s="1"/>
  <c r="Y95" i="1" s="1"/>
  <c r="O106" i="1"/>
  <c r="O173" i="1"/>
  <c r="H173" i="1" s="1"/>
  <c r="J173" i="1" s="1"/>
  <c r="O52" i="1"/>
  <c r="H52" i="1" s="1"/>
  <c r="J52" i="1" s="1"/>
  <c r="O64" i="1"/>
  <c r="H64" i="1" s="1"/>
  <c r="J64" i="1" s="1"/>
  <c r="O113" i="1"/>
  <c r="H113" i="1" s="1"/>
  <c r="J113" i="1" s="1"/>
  <c r="O82" i="1"/>
  <c r="H82" i="1" s="1"/>
  <c r="J82" i="1" s="1"/>
  <c r="O76" i="1"/>
  <c r="T75" i="1"/>
  <c r="O77" i="1"/>
  <c r="H77" i="1" s="1"/>
  <c r="J77" i="1" s="1"/>
  <c r="U20" i="1"/>
  <c r="I20" i="1" s="1"/>
  <c r="K20" i="1" s="1"/>
  <c r="Z110" i="1"/>
  <c r="I110" i="1" s="1"/>
  <c r="K110" i="1" s="1"/>
  <c r="D29" i="6" s="1"/>
  <c r="U95" i="1"/>
  <c r="I95" i="1" s="1"/>
  <c r="K95" i="1" s="1"/>
  <c r="U75" i="1"/>
  <c r="P77" i="1"/>
  <c r="I77" i="1" s="1"/>
  <c r="K77" i="1" s="1"/>
  <c r="P76" i="1"/>
  <c r="H96" i="1"/>
  <c r="J96" i="1" s="1"/>
  <c r="H98" i="1"/>
  <c r="J98" i="1" s="1"/>
  <c r="O21" i="1"/>
  <c r="H21" i="1" s="1"/>
  <c r="J21" i="1" s="1"/>
  <c r="H80" i="1"/>
  <c r="J80" i="1" s="1"/>
  <c r="O75" i="1"/>
  <c r="H97" i="1"/>
  <c r="J97" i="1" s="1"/>
  <c r="I116" i="1"/>
  <c r="K116" i="1" s="1"/>
  <c r="D31" i="6" s="1"/>
  <c r="I98" i="1"/>
  <c r="K98" i="1" s="1"/>
  <c r="I99" i="1"/>
  <c r="K99" i="1" s="1"/>
  <c r="I97" i="1"/>
  <c r="K97" i="1" s="1"/>
  <c r="O111" i="1"/>
  <c r="H111" i="1" s="1"/>
  <c r="J111" i="1" s="1"/>
  <c r="C30" i="6" s="1"/>
  <c r="O104" i="1"/>
  <c r="H104" i="1" s="1"/>
  <c r="J104" i="1" s="1"/>
  <c r="C28" i="6" s="1"/>
  <c r="P75" i="1"/>
  <c r="P21" i="1"/>
  <c r="I21" i="1" s="1"/>
  <c r="K21" i="1" s="1"/>
  <c r="P22" i="1"/>
  <c r="I22" i="1" s="1"/>
  <c r="K22" i="1" s="1"/>
  <c r="P23" i="1"/>
  <c r="I23" i="1" s="1"/>
  <c r="K23" i="1" s="1"/>
  <c r="P104" i="1"/>
  <c r="I104" i="1" s="1"/>
  <c r="K104" i="1" s="1"/>
  <c r="D28" i="6" s="1"/>
  <c r="P111" i="1"/>
  <c r="I111" i="1" s="1"/>
  <c r="K111" i="1" s="1"/>
  <c r="D30" i="6" s="1"/>
  <c r="Y66" i="1" l="1"/>
  <c r="H66" i="1" s="1"/>
  <c r="J66" i="1" s="1"/>
  <c r="C26" i="6" s="1"/>
  <c r="C18" i="6"/>
  <c r="T106" i="1"/>
  <c r="C21" i="6"/>
  <c r="O56" i="1"/>
  <c r="H56" i="1" s="1"/>
  <c r="J56" i="1" s="1"/>
  <c r="O171" i="1"/>
  <c r="H171" i="1" s="1"/>
  <c r="J171" i="1" s="1"/>
  <c r="O177" i="1"/>
  <c r="H177" i="1" s="1"/>
  <c r="J177" i="1" s="1"/>
  <c r="I178" i="1"/>
  <c r="K178" i="1" s="1"/>
  <c r="I76" i="1"/>
  <c r="K76" i="1" s="1"/>
  <c r="O169" i="1"/>
  <c r="O178" i="1"/>
  <c r="I75" i="1"/>
  <c r="K75" i="1" s="1"/>
  <c r="H106" i="1"/>
  <c r="J106" i="1" s="1"/>
  <c r="O19" i="1"/>
  <c r="T76" i="1"/>
  <c r="H76" i="1" s="1"/>
  <c r="J76" i="1" s="1"/>
  <c r="T19" i="1"/>
  <c r="T169" i="1"/>
  <c r="H75" i="1"/>
  <c r="J75" i="1" s="1"/>
  <c r="T95" i="1"/>
  <c r="H95" i="1" s="1"/>
  <c r="J95" i="1" s="1"/>
  <c r="Y110" i="1"/>
  <c r="H110" i="1" s="1"/>
  <c r="J110" i="1" s="1"/>
  <c r="C29" i="6" s="1"/>
  <c r="T168" i="1"/>
  <c r="H168" i="1" s="1"/>
  <c r="J168" i="1" s="1"/>
  <c r="T178" i="1"/>
  <c r="T170" i="1"/>
  <c r="H170" i="1" s="1"/>
  <c r="J170" i="1" s="1"/>
  <c r="Y116" i="1" l="1"/>
  <c r="H116" i="1" s="1"/>
  <c r="J116" i="1" s="1"/>
  <c r="C31" i="6" s="1"/>
  <c r="C25" i="6"/>
  <c r="H178" i="1"/>
  <c r="J178" i="1" s="1"/>
  <c r="H169" i="1"/>
  <c r="J169" i="1" s="1"/>
  <c r="H19" i="1"/>
  <c r="J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在生产建筑中需求的人力成本
</t>
        </r>
      </text>
    </comment>
    <comment ref="G1" authorId="0" shapeId="0" xr:uid="{27A884CB-F8A7-4F80-A7A2-FD29E574300A}">
      <text>
        <r>
          <rPr>
            <b/>
            <sz val="9"/>
            <color indexed="81"/>
            <rFont val="宋体"/>
            <family val="3"/>
            <charset val="134"/>
          </rPr>
          <t>定义:</t>
        </r>
        <r>
          <rPr>
            <sz val="9"/>
            <color indexed="81"/>
            <rFont val="宋体"/>
            <family val="3"/>
            <charset val="134"/>
          </rPr>
          <t xml:space="preserve">
统一使用本币计算，数值来源于进口贸易表中的每束实际价格(本币)</t>
        </r>
      </text>
    </comment>
    <comment ref="H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生产人力成本+物料生产人力成本</t>
        </r>
      </text>
    </comment>
    <comment ref="I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定义：</t>
        </r>
        <r>
          <rPr>
            <sz val="9"/>
            <rFont val="宋体"/>
            <family val="3"/>
            <charset val="134"/>
          </rPr>
          <t xml:space="preserve">
生产设施为贸易的，为一束的标准价格
生产设施非贸易的，为通过贸易进口的成本物料的采购价格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A2" authorId="0" shapeId="0" xr:uid="{2EEFDD4D-F1A2-4036-9624-31878CD27193}">
      <text>
        <r>
          <rPr>
            <sz val="9"/>
            <color indexed="81"/>
            <rFont val="宋体"/>
            <family val="3"/>
            <charset val="134"/>
          </rPr>
          <t xml:space="preserve">备注：
请填写100外币可以兑换本币的数额
</t>
        </r>
      </text>
    </comment>
    <comment ref="A3" authorId="0" shapeId="0" xr:uid="{21B31F32-D7D9-43E9-8403-CDF99A28E2F1}">
      <text>
        <r>
          <rPr>
            <sz val="9"/>
            <color indexed="81"/>
            <rFont val="宋体"/>
            <family val="3"/>
            <charset val="134"/>
          </rPr>
          <t xml:space="preserve">备注：
请手动设置，这个数值一般由出口贸易的每人工利润决定
</t>
        </r>
      </text>
    </comment>
    <comment ref="A4" authorId="0" shapeId="0" xr:uid="{AA83EB76-E8B3-4E1E-9876-B8E95683050D}">
      <text>
        <r>
          <rPr>
            <b/>
            <sz val="9"/>
            <color indexed="81"/>
            <rFont val="宋体"/>
            <family val="3"/>
            <charset val="134"/>
          </rPr>
          <t>备注：
此值由公式生成，请勿手动修改
人工外币转换比=人工本币转换比/汇率*100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G1" authorId="0" shapeId="0" xr:uid="{7BD83B21-7978-468E-A99C-237D033B652D}">
      <text>
        <r>
          <rPr>
            <b/>
            <sz val="9"/>
            <color indexed="81"/>
            <rFont val="宋体"/>
            <family val="3"/>
            <charset val="134"/>
          </rPr>
          <t>备注：
销售地货币使用情况为本币时，此项为手动填写，为外币时，此项为汇率转换公式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 xr:uid="{1B997BBC-C63A-4904-8E13-446664FD4EF6}">
      <text>
        <r>
          <rPr>
            <b/>
            <sz val="9"/>
            <color indexed="81"/>
            <rFont val="宋体"/>
            <family val="3"/>
            <charset val="134"/>
          </rPr>
          <t xml:space="preserve">备注：
销售地货币使用情况为外币时，此项为手动填写，为本币时，此项为汇率转换公式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高昂</author>
  </authors>
  <commentList>
    <comment ref="F1" authorId="0" shapeId="0" xr:uid="{5271A22B-0113-4437-A9E3-B61A95C433C3}">
      <text>
        <r>
          <rPr>
            <b/>
            <sz val="9"/>
            <color indexed="81"/>
            <rFont val="宋体"/>
            <family val="3"/>
            <charset val="134"/>
          </rPr>
          <t>定义：
经济成本会转换为人工成本之后在进行每人工成本饱腹度的计算，请在汇率相关设定人工本币转换比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<sst xmlns="http://schemas.openxmlformats.org/spreadsheetml/2006/main" count="2809" uniqueCount="353">
  <si>
    <t>版本号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</si>
  <si>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.0</t>
    </r>
  </si>
  <si>
    <t>游戏版本</t>
  </si>
  <si>
    <t>1.0.0023</t>
  </si>
  <si>
    <t>更新日期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</si>
  <si>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023/11/27</t>
    </r>
  </si>
  <si>
    <t>版本说明</t>
  </si>
  <si>
    <t>1.录入了绝大部分生产物品的生产人力成本信息
2.构建了基本的成本计算公式</t>
  </si>
  <si>
    <t>现版本存在的问题</t>
  </si>
  <si>
    <t>1.物品获得方式不完全，缺少贸易来源
2.野外物品获取的人工成本计算公式缺失，野外物品获取的成本暂时为0
3.部分物品名称和数值可能和游戏内不符</t>
  </si>
  <si>
    <t>下个版本更新预告</t>
  </si>
  <si>
    <t>1.补全物品获得方式
2.增加由进口贸易获得成本物料导致的经济成本计算方式
3.增加食品饱食度和生产成本的比值
4.补充物品使用效果和持续时间</t>
  </si>
  <si>
    <t>序号</t>
  </si>
  <si>
    <t>产物类型</t>
  </si>
  <si>
    <t>生产设施</t>
  </si>
  <si>
    <t>产物名称</t>
  </si>
  <si>
    <t>产出数量</t>
  </si>
  <si>
    <t>生产人力成本</t>
  </si>
  <si>
    <t>进口经济成本</t>
  </si>
  <si>
    <t>总人力成本</t>
  </si>
  <si>
    <t>总经济成本</t>
  </si>
  <si>
    <t>单个人力成本</t>
  </si>
  <si>
    <t>单个经济成本</t>
  </si>
  <si>
    <t>成本物料1</t>
  </si>
  <si>
    <t>来源选项</t>
  </si>
  <si>
    <t>数量</t>
  </si>
  <si>
    <t>物料人力成本</t>
  </si>
  <si>
    <t>物料经济成本</t>
  </si>
  <si>
    <t>成本2</t>
  </si>
  <si>
    <t>成本3</t>
  </si>
  <si>
    <t>材料</t>
  </si>
  <si>
    <t>宝石加工厂</t>
  </si>
  <si>
    <t>珊瑚石</t>
  </si>
  <si>
    <t>珊瑚</t>
  </si>
  <si>
    <t>无</t>
  </si>
  <si>
    <t>蝙蝠牧场</t>
  </si>
  <si>
    <t>蝙蝠(养殖)</t>
  </si>
  <si>
    <t>肉</t>
  </si>
  <si>
    <t>兔子</t>
  </si>
  <si>
    <t>莓果</t>
  </si>
  <si>
    <t>野外</t>
  </si>
  <si>
    <t>蝙蝠(捕猎)</t>
  </si>
  <si>
    <t>蝙蝠(水淹改造)</t>
  </si>
  <si>
    <t>蝙蝠体液(莓果)</t>
  </si>
  <si>
    <t>蝙蝠体液(肉)</t>
  </si>
  <si>
    <t>玻璃工房</t>
  </si>
  <si>
    <t>玻璃工艺品(玻璃)</t>
  </si>
  <si>
    <t>玻璃</t>
  </si>
  <si>
    <t>玻璃工艺品(水晶)</t>
  </si>
  <si>
    <t>水晶</t>
  </si>
  <si>
    <t>玻璃瓶</t>
  </si>
  <si>
    <t>草场</t>
  </si>
  <si>
    <t>叶子(草场种植)</t>
  </si>
  <si>
    <t>水</t>
  </si>
  <si>
    <t>泥土</t>
  </si>
  <si>
    <t>小花盆</t>
  </si>
  <si>
    <t>叶子(小花盆种植)</t>
  </si>
  <si>
    <t>叶子(小花盆种植带园艺加成)</t>
  </si>
  <si>
    <t>叶子(野外采集)</t>
  </si>
  <si>
    <t>叶子(野外采集带园艺加成)</t>
  </si>
  <si>
    <t>生活用品</t>
  </si>
  <si>
    <t>调香工坊</t>
  </si>
  <si>
    <t>肥皂(仙人掌花)</t>
  </si>
  <si>
    <t>仙人掌花</t>
  </si>
  <si>
    <t>没药</t>
  </si>
  <si>
    <t>肥皂(油木炭)</t>
  </si>
  <si>
    <t>油</t>
  </si>
  <si>
    <t>花朵</t>
  </si>
  <si>
    <t>木炭</t>
  </si>
  <si>
    <t>木头</t>
  </si>
  <si>
    <t>肥皂(油食盐)</t>
  </si>
  <si>
    <t>食盐</t>
  </si>
  <si>
    <t>化妆品(蜂蜜)</t>
  </si>
  <si>
    <t>蜂蜜</t>
  </si>
  <si>
    <t>染料</t>
  </si>
  <si>
    <t>化妆品(蜗牛)</t>
  </si>
  <si>
    <t>蜗牛</t>
  </si>
  <si>
    <t>香水(青蛙)</t>
  </si>
  <si>
    <t>青蛙</t>
  </si>
  <si>
    <t>香水(树液)</t>
  </si>
  <si>
    <t>香水(仙人掌花)</t>
  </si>
  <si>
    <t>纺织厂</t>
  </si>
  <si>
    <t>布料</t>
  </si>
  <si>
    <t>叶子</t>
  </si>
  <si>
    <t>绳子(木棍)</t>
  </si>
  <si>
    <t>木棍</t>
  </si>
  <si>
    <t>绳子(藤蔓)</t>
  </si>
  <si>
    <t>藤蔓</t>
  </si>
  <si>
    <t>丝绸</t>
  </si>
  <si>
    <t>蚕茧</t>
  </si>
  <si>
    <t>食物</t>
  </si>
  <si>
    <t>莓果(野外采集)</t>
  </si>
  <si>
    <t>莓果(野外采集带园艺加成)</t>
  </si>
  <si>
    <t>莓果(大花盆种植)</t>
  </si>
  <si>
    <t>莓果(大花盆种植带园艺加成)</t>
  </si>
  <si>
    <t>花园</t>
  </si>
  <si>
    <r>
      <rPr>
        <sz val="11"/>
        <color theme="1"/>
        <rFont val="等线"/>
        <family val="3"/>
        <charset val="134"/>
        <scheme val="minor"/>
      </rPr>
      <t>花朵(花园种植</t>
    </r>
    <r>
      <rPr>
        <sz val="11"/>
        <color theme="1"/>
        <rFont val="等线"/>
        <family val="3"/>
        <charset val="134"/>
        <scheme val="minor"/>
      </rPr>
      <t>)</t>
    </r>
  </si>
  <si>
    <t>花朵(野外采集)</t>
  </si>
  <si>
    <t>花朵(野外采集带园艺加成)</t>
  </si>
  <si>
    <t>花朵(小花盆种植)</t>
  </si>
  <si>
    <t>花朵(小花盆种植带园艺加成)</t>
  </si>
  <si>
    <t>蘑菇农场</t>
  </si>
  <si>
    <r>
      <rPr>
        <sz val="11"/>
        <color theme="1"/>
        <rFont val="等线"/>
        <family val="3"/>
        <charset val="134"/>
        <scheme val="minor"/>
      </rPr>
      <t>蘑菇(蘑菇农场种植</t>
    </r>
    <r>
      <rPr>
        <sz val="11"/>
        <color theme="1"/>
        <rFont val="等线"/>
        <family val="3"/>
        <charset val="134"/>
        <scheme val="minor"/>
      </rPr>
      <t>)</t>
    </r>
  </si>
  <si>
    <t>蘑菇(野外采集)</t>
  </si>
  <si>
    <t>蘑菇(野外采集带园艺加成)</t>
  </si>
  <si>
    <t>蘑菇(小花盆种植)</t>
  </si>
  <si>
    <t>蘑菇(小花盆种植带园艺加成)</t>
  </si>
  <si>
    <t>屠宰桌</t>
  </si>
  <si>
    <t>肉(青蛙)</t>
  </si>
  <si>
    <t>养蜂厂</t>
  </si>
  <si>
    <t>蜂蜜(树液)</t>
  </si>
  <si>
    <t>树液</t>
  </si>
  <si>
    <t>谷物农场</t>
  </si>
  <si>
    <t>谷物</t>
  </si>
  <si>
    <t>谷物(野外采集)</t>
  </si>
  <si>
    <t>谷物(野外采集带园艺加成)</t>
  </si>
  <si>
    <t>谷物(小花盆种植)</t>
  </si>
  <si>
    <t>谷物(小花盆种植带园艺加成)</t>
  </si>
  <si>
    <t>养兔厂</t>
  </si>
  <si>
    <t>牛奶</t>
  </si>
  <si>
    <t>料理桌</t>
  </si>
  <si>
    <t>烤鱼(灯笼鱼)</t>
  </si>
  <si>
    <t>灯笼鱼</t>
  </si>
  <si>
    <t>莓果农场</t>
  </si>
  <si>
    <t>莓果(莓果农场种植)</t>
  </si>
  <si>
    <t>骨粉</t>
  </si>
  <si>
    <t>蜂蜜(花朵)</t>
  </si>
  <si>
    <t>肉(兔子)</t>
  </si>
  <si>
    <t>捕猎</t>
  </si>
  <si>
    <t>烤鱼(鱼)</t>
  </si>
  <si>
    <t>鱼</t>
  </si>
  <si>
    <t>烤蘑菇</t>
  </si>
  <si>
    <t>蘑菇</t>
  </si>
  <si>
    <t>芝士</t>
  </si>
  <si>
    <t>磨面厂</t>
  </si>
  <si>
    <t>骨头</t>
  </si>
  <si>
    <t>欢乐花粉末</t>
  </si>
  <si>
    <t>欢乐花</t>
  </si>
  <si>
    <t>粮粉</t>
  </si>
  <si>
    <t>石灰粉(珊瑚)</t>
  </si>
  <si>
    <t>石灰粉(石灰岩)</t>
  </si>
  <si>
    <t>石灰岩</t>
  </si>
  <si>
    <t>盐矿</t>
  </si>
  <si>
    <t>生活物品</t>
  </si>
  <si>
    <t>油(发光体)</t>
  </si>
  <si>
    <t>发光体</t>
  </si>
  <si>
    <t>油(花朵)</t>
  </si>
  <si>
    <t>油(鱼)</t>
  </si>
  <si>
    <t>冰淇淋</t>
  </si>
  <si>
    <t>雪</t>
  </si>
  <si>
    <t>木材加工厂</t>
  </si>
  <si>
    <t>木材(荆棘)</t>
  </si>
  <si>
    <t>荆棘</t>
  </si>
  <si>
    <t>木材(木头)</t>
  </si>
  <si>
    <t>木棍(荆棘)</t>
  </si>
  <si>
    <t>木棍(木头)</t>
  </si>
  <si>
    <t>木工厂</t>
  </si>
  <si>
    <t>齿轮</t>
  </si>
  <si>
    <t>木材</t>
  </si>
  <si>
    <t>铜块</t>
  </si>
  <si>
    <t>工具</t>
  </si>
  <si>
    <t>酒桶</t>
  </si>
  <si>
    <t>实木家具</t>
  </si>
  <si>
    <t>娱乐耗材</t>
  </si>
  <si>
    <t>酿酒厂</t>
  </si>
  <si>
    <t>果酒</t>
  </si>
  <si>
    <t>啤酒(蜂蜜)</t>
  </si>
  <si>
    <t>啤酒(谷物)</t>
  </si>
  <si>
    <t>皮革厂</t>
  </si>
  <si>
    <t>纸(皮革)</t>
  </si>
  <si>
    <t>皮革</t>
  </si>
  <si>
    <t>皮包</t>
  </si>
  <si>
    <t>皮鞋(工具)</t>
  </si>
  <si>
    <t>皮鞋(树脂)</t>
  </si>
  <si>
    <t>染坊</t>
  </si>
  <si>
    <t>染料(花朵)</t>
  </si>
  <si>
    <t>染料(仙人掌花)</t>
  </si>
  <si>
    <t>熔炉</t>
  </si>
  <si>
    <t>沙子</t>
  </si>
  <si>
    <t>石灰粉</t>
  </si>
  <si>
    <t>金块</t>
  </si>
  <si>
    <t>金矿石</t>
  </si>
  <si>
    <t>沙石</t>
  </si>
  <si>
    <t>铁块(骨粉)</t>
  </si>
  <si>
    <t>铁矿石</t>
  </si>
  <si>
    <t>铁块(石灰粉)</t>
  </si>
  <si>
    <t>铜矿石</t>
  </si>
  <si>
    <t>石工厂</t>
  </si>
  <si>
    <t>石材</t>
  </si>
  <si>
    <t>石头</t>
  </si>
  <si>
    <t>手工品加工厂</t>
  </si>
  <si>
    <t>纸(莎纸草)</t>
  </si>
  <si>
    <t>莎纸草</t>
  </si>
  <si>
    <t>口香糖(欢乐花)</t>
  </si>
  <si>
    <t>橡胶</t>
  </si>
  <si>
    <t>口香糖(树液)</t>
  </si>
  <si>
    <t>蜡烛(蜂蜡)</t>
  </si>
  <si>
    <t>蜂蜡</t>
  </si>
  <si>
    <t>蜡烛(树液)</t>
  </si>
  <si>
    <t>绳子</t>
  </si>
  <si>
    <t>铁匠铺</t>
  </si>
  <si>
    <t>金首饰(珊瑚)</t>
  </si>
  <si>
    <t>金首饰(宝石)</t>
  </si>
  <si>
    <t>宝石</t>
  </si>
  <si>
    <t>哑铃(铁块)</t>
  </si>
  <si>
    <t>哑铃(铜块)</t>
  </si>
  <si>
    <t>屠宰场</t>
  </si>
  <si>
    <t>皮革(犰狳)</t>
  </si>
  <si>
    <t>犰狳</t>
  </si>
  <si>
    <t>皮革(兔子)</t>
  </si>
  <si>
    <t>烤肉</t>
  </si>
  <si>
    <t>面包房</t>
  </si>
  <si>
    <t>面包</t>
  </si>
  <si>
    <t>养蚕所</t>
  </si>
  <si>
    <t>蚕(养殖)</t>
  </si>
  <si>
    <t>蚕(捕猎)</t>
  </si>
  <si>
    <t>蚕(水淹改造)</t>
  </si>
  <si>
    <t>意大利面(海鲜)</t>
  </si>
  <si>
    <t>寄居蟹</t>
  </si>
  <si>
    <t>蛋糕</t>
  </si>
  <si>
    <t>养蜂场</t>
  </si>
  <si>
    <t>蜜蜂(养殖)</t>
  </si>
  <si>
    <t>兔子(养殖)</t>
  </si>
  <si>
    <t>兔子(水淹改造)</t>
  </si>
  <si>
    <t>意大利面(奶酪牛肉)</t>
  </si>
  <si>
    <t>窑</t>
  </si>
  <si>
    <t>木炭(木炭)</t>
  </si>
  <si>
    <t>木炭(木头)</t>
  </si>
  <si>
    <t>陶瓷(泥土)</t>
  </si>
  <si>
    <t>陶瓷(粘土)</t>
  </si>
  <si>
    <t>黏土</t>
  </si>
  <si>
    <r>
      <rPr>
        <sz val="11"/>
        <color theme="1"/>
        <rFont val="等线"/>
        <family val="3"/>
        <charset val="134"/>
        <scheme val="minor"/>
      </rPr>
      <t>荆棘(野外采集</t>
    </r>
    <r>
      <rPr>
        <sz val="11"/>
        <color theme="1"/>
        <rFont val="等线"/>
        <family val="3"/>
        <charset val="134"/>
        <scheme val="minor"/>
      </rPr>
      <t>)</t>
    </r>
  </si>
  <si>
    <t>荆棘(野外采集带园艺加成)</t>
  </si>
  <si>
    <t>大花盆</t>
  </si>
  <si>
    <t>荆棘(大花盆采集)</t>
  </si>
  <si>
    <t>荆棘(大花盆采集带园艺加成)</t>
  </si>
  <si>
    <t>木头(野外采集)</t>
  </si>
  <si>
    <t>木头(野外采集带园艺加成)</t>
  </si>
  <si>
    <t>木头(大花盆采集)</t>
  </si>
  <si>
    <t>木头(大花盆采集带园艺加成)</t>
  </si>
  <si>
    <t>青蛙(捕猎)</t>
  </si>
  <si>
    <t>青蛙(水淹改造)</t>
  </si>
  <si>
    <t>犰狳(捕猎)</t>
  </si>
  <si>
    <t>犰狳(水淹改造)</t>
  </si>
  <si>
    <t>水晶(野外采集)</t>
  </si>
  <si>
    <t>水晶(野外采集带园艺加成)</t>
  </si>
  <si>
    <t>水晶(大花盆采集)</t>
  </si>
  <si>
    <t>水晶(大花盆采集带园艺加成)</t>
  </si>
  <si>
    <t>藤蔓(野外采集)</t>
  </si>
  <si>
    <t>藤蔓(野外采集带园艺加成)</t>
  </si>
  <si>
    <t>藤蔓(大花盆采集)</t>
  </si>
  <si>
    <t>藤蔓(大花盆采集带园艺加成)</t>
  </si>
  <si>
    <t>兔子(捕猎)</t>
  </si>
  <si>
    <t>蜗牛(捕猎)</t>
  </si>
  <si>
    <t>蜗牛(水淹改造)</t>
  </si>
  <si>
    <t>粘液</t>
  </si>
  <si>
    <t>牛排</t>
  </si>
  <si>
    <t>印刷厂</t>
  </si>
  <si>
    <t>书(莎纸草)</t>
  </si>
  <si>
    <t>书(丝绸)</t>
  </si>
  <si>
    <t>书(纸)</t>
  </si>
  <si>
    <t>纸</t>
  </si>
  <si>
    <t>制药厂</t>
  </si>
  <si>
    <t>药品(布料)</t>
  </si>
  <si>
    <t>药品(仙人掌花)</t>
  </si>
  <si>
    <t>药品(叶子)</t>
  </si>
  <si>
    <t>蝙蝠药水</t>
  </si>
  <si>
    <t>蝙蝠体液</t>
  </si>
  <si>
    <t>再生灵药(青蛙)</t>
  </si>
  <si>
    <t>再生灵药(粘液)</t>
  </si>
  <si>
    <t>制衣厂</t>
  </si>
  <si>
    <t>布衣</t>
  </si>
  <si>
    <t>丝绸衣</t>
  </si>
  <si>
    <t>珠宝首饰店</t>
  </si>
  <si>
    <t>蝙蝠</t>
  </si>
  <si>
    <t>养殖</t>
  </si>
  <si>
    <t>水淹改造</t>
  </si>
  <si>
    <t>玻璃工艺品</t>
  </si>
  <si>
    <t>蚕</t>
  </si>
  <si>
    <t>肥皂</t>
  </si>
  <si>
    <t>化妆品</t>
  </si>
  <si>
    <t>金首饰</t>
  </si>
  <si>
    <t>油木炭</t>
  </si>
  <si>
    <t>烤鱼</t>
  </si>
  <si>
    <t>油食盐</t>
  </si>
  <si>
    <t>口香糖</t>
  </si>
  <si>
    <t>蜡烛</t>
  </si>
  <si>
    <t>小花盆种植</t>
  </si>
  <si>
    <t>蜜蜂</t>
  </si>
  <si>
    <t>小花盆种植带园艺加成</t>
  </si>
  <si>
    <t>野外采集</t>
  </si>
  <si>
    <t>野外采集带园艺加成</t>
  </si>
  <si>
    <t>花园种植</t>
  </si>
  <si>
    <t>皮鞋</t>
  </si>
  <si>
    <t>啤酒</t>
  </si>
  <si>
    <t>大花盆采集</t>
  </si>
  <si>
    <t>大花盆采集带园艺加成</t>
  </si>
  <si>
    <t>书</t>
  </si>
  <si>
    <t>陶瓷</t>
  </si>
  <si>
    <t>铁块</t>
  </si>
  <si>
    <t>香水</t>
  </si>
  <si>
    <t>大花盆种植</t>
  </si>
  <si>
    <t>哑铃</t>
  </si>
  <si>
    <t>大花盆种植带园艺加成</t>
  </si>
  <si>
    <t>药品</t>
  </si>
  <si>
    <t>莓果农场种植</t>
  </si>
  <si>
    <t>意大利面</t>
  </si>
  <si>
    <t>再生灵药</t>
  </si>
  <si>
    <t>蘑菇农场种植</t>
  </si>
  <si>
    <t>树脂</t>
  </si>
  <si>
    <t>粘土</t>
  </si>
  <si>
    <t>草场种植</t>
  </si>
  <si>
    <t>海鲜</t>
  </si>
  <si>
    <t>奶酪牛肉</t>
  </si>
  <si>
    <t>产物</t>
  </si>
  <si>
    <t>可选项1</t>
  </si>
  <si>
    <t>可选项2</t>
  </si>
  <si>
    <t>可选项3</t>
  </si>
  <si>
    <t>可选项4</t>
  </si>
  <si>
    <t>可选项5</t>
  </si>
  <si>
    <t>可选项6</t>
  </si>
  <si>
    <t>贸易</t>
  </si>
  <si>
    <t>物料</t>
    <phoneticPr fontId="6" type="noConversion"/>
  </si>
  <si>
    <t>类型</t>
    <phoneticPr fontId="6" type="noConversion"/>
  </si>
  <si>
    <t>来源国</t>
    <phoneticPr fontId="6" type="noConversion"/>
  </si>
  <si>
    <t>每束数量</t>
    <phoneticPr fontId="6" type="noConversion"/>
  </si>
  <si>
    <t>序号</t>
    <phoneticPr fontId="6" type="noConversion"/>
  </si>
  <si>
    <t>食物名称</t>
    <phoneticPr fontId="6" type="noConversion"/>
  </si>
  <si>
    <t>食物单个人工成本</t>
    <phoneticPr fontId="6" type="noConversion"/>
  </si>
  <si>
    <t>食物单个经济成本</t>
    <phoneticPr fontId="6" type="noConversion"/>
  </si>
  <si>
    <t>食物饱食度</t>
    <phoneticPr fontId="6" type="noConversion"/>
  </si>
  <si>
    <t>食物效果</t>
    <phoneticPr fontId="6" type="noConversion"/>
  </si>
  <si>
    <t>食物使用阶级</t>
    <phoneticPr fontId="6" type="noConversion"/>
  </si>
  <si>
    <t>食物饱食度性价比</t>
    <phoneticPr fontId="6" type="noConversion"/>
  </si>
  <si>
    <t>人工本币转换比</t>
    <phoneticPr fontId="6" type="noConversion"/>
  </si>
  <si>
    <t>可出售产品</t>
    <phoneticPr fontId="6" type="noConversion"/>
  </si>
  <si>
    <t>索引名</t>
    <phoneticPr fontId="6" type="noConversion"/>
  </si>
  <si>
    <t>产品销售地</t>
    <phoneticPr fontId="6" type="noConversion"/>
  </si>
  <si>
    <t>使用货币</t>
    <phoneticPr fontId="6" type="noConversion"/>
  </si>
  <si>
    <t>每束生产人工成本</t>
    <phoneticPr fontId="6" type="noConversion"/>
  </si>
  <si>
    <t>每束生产经济成本</t>
    <phoneticPr fontId="6" type="noConversion"/>
  </si>
  <si>
    <t>每束实际利润</t>
    <phoneticPr fontId="6" type="noConversion"/>
  </si>
  <si>
    <t>每人工成本利润</t>
    <phoneticPr fontId="6" type="noConversion"/>
  </si>
  <si>
    <t>每束标准价格(本币)</t>
  </si>
  <si>
    <t>每束标准价格(外币)</t>
  </si>
  <si>
    <t>人工外币转换比</t>
    <phoneticPr fontId="6" type="noConversion"/>
  </si>
  <si>
    <t>设置项</t>
    <phoneticPr fontId="6" type="noConversion"/>
  </si>
  <si>
    <t>值</t>
    <phoneticPr fontId="6" type="noConversion"/>
  </si>
  <si>
    <t>汇率</t>
    <phoneticPr fontId="6" type="noConversion"/>
  </si>
  <si>
    <t>每束实际价格(本币)</t>
    <phoneticPr fontId="6" type="noConversion"/>
  </si>
  <si>
    <t>每束实际价格(外币)</t>
    <phoneticPr fontId="6" type="noConversion"/>
  </si>
  <si>
    <t>每束标准价格(本币)</t>
    <phoneticPr fontId="6" type="noConversion"/>
  </si>
  <si>
    <t>每束标准价格(外币)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</si>
</sst>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9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178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0" fillId="0" borderId="1" xfId="0" applyBorder="1" applyAlignment="1">
      <alignment horizontal="center"/>
    </xf>
    <xf numFmtId="178" fontId="0" fillId="0" borderId="1" xfId="0" applyNumberFormat="1" applyBorder="1"/>
    <xf numFmtId="49" fontId="0" fillId="0" borderId="0" xfId="0" applyNumberFormat="1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49" fontId="2" fillId="0" borderId="1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/>
    <xf numFmtId="0" fontId="2" fillId="0" borderId="1" xfId="0" applyFont="1" applyFill="1" applyBorder="1"/>
    <xf numFmtId="0" fontId="2" fillId="3" borderId="0" xfId="0" applyFont="1" applyFill="1"/>
    <xf numFmtId="0" fontId="2" fillId="6" borderId="0" xfId="0" applyFont="1" applyFill="1"/>
    <xf numFmtId="0" fontId="2" fillId="7" borderId="1" xfId="0" applyFont="1" applyFill="1" applyBorder="1"/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D16" sqref="D16"/>
    </sheetView>
  </sheetViews>
  <sheetFormatPr defaultColWidth="9" defaultRowHeight="14" x14ac:dyDescent="0.3"/>
  <cols>
    <col min="1" max="1" width="16.25" customWidth="1"/>
    <col min="2" max="2" width="35.08203125" style="15" customWidth="1"/>
    <col min="3" max="3" width="12.9140625" customWidth="1"/>
  </cols>
  <sheetData>
    <row r="1" spans="1:3" x14ac:dyDescent="0.3">
      <c r="A1" s="16" t="s">
        <v>0</v>
      </c>
      <c r="B1" s="18" t="s">
        <v>1</v>
      </c>
      <c r="C1" s="18"/>
    </row>
    <row r="2" spans="1:3" x14ac:dyDescent="0.3">
      <c r="A2" s="16" t="s">
        <v>2</v>
      </c>
      <c r="B2" s="19" t="s">
        <v>3</v>
      </c>
      <c r="C2" s="20"/>
    </row>
    <row r="3" spans="1:3" x14ac:dyDescent="0.3">
      <c r="A3" s="16" t="s">
        <v>4</v>
      </c>
      <c r="B3" s="18" t="s">
        <v>5</v>
      </c>
      <c r="C3" s="18"/>
    </row>
    <row r="4" spans="1:3" x14ac:dyDescent="0.3">
      <c r="A4" s="23" t="s">
        <v>6</v>
      </c>
      <c r="B4" s="25" t="s">
        <v>7</v>
      </c>
      <c r="C4" s="26"/>
    </row>
    <row r="5" spans="1:3" x14ac:dyDescent="0.3">
      <c r="A5" s="23"/>
      <c r="B5" s="26"/>
      <c r="C5" s="26"/>
    </row>
    <row r="6" spans="1:3" x14ac:dyDescent="0.3">
      <c r="A6" s="23"/>
      <c r="B6" s="26"/>
      <c r="C6" s="26"/>
    </row>
    <row r="7" spans="1:3" x14ac:dyDescent="0.3">
      <c r="A7" s="23"/>
      <c r="B7" s="26"/>
      <c r="C7" s="26"/>
    </row>
    <row r="8" spans="1:3" x14ac:dyDescent="0.3">
      <c r="A8" s="23"/>
      <c r="B8" s="26"/>
      <c r="C8" s="26"/>
    </row>
    <row r="9" spans="1:3" ht="60.5" customHeight="1" x14ac:dyDescent="0.3">
      <c r="A9" s="17" t="s">
        <v>8</v>
      </c>
      <c r="B9" s="21" t="s">
        <v>9</v>
      </c>
      <c r="C9" s="22"/>
    </row>
    <row r="10" spans="1:3" x14ac:dyDescent="0.3">
      <c r="A10" s="24" t="s">
        <v>10</v>
      </c>
      <c r="B10" s="27" t="s">
        <v>11</v>
      </c>
      <c r="C10" s="28"/>
    </row>
    <row r="11" spans="1:3" x14ac:dyDescent="0.3">
      <c r="A11" s="24"/>
      <c r="B11" s="28"/>
      <c r="C11" s="28"/>
    </row>
    <row r="12" spans="1:3" x14ac:dyDescent="0.3">
      <c r="A12" s="24"/>
      <c r="B12" s="28"/>
      <c r="C12" s="28"/>
    </row>
    <row r="13" spans="1:3" x14ac:dyDescent="0.3">
      <c r="A13" s="24"/>
      <c r="B13" s="28"/>
      <c r="C13" s="28"/>
    </row>
  </sheetData>
  <mergeCells count="8">
    <mergeCell ref="A10:A13"/>
    <mergeCell ref="B4:C8"/>
    <mergeCell ref="B10:C13"/>
    <mergeCell ref="B1:C1"/>
    <mergeCell ref="B2:C2"/>
    <mergeCell ref="B3:C3"/>
    <mergeCell ref="B9:C9"/>
    <mergeCell ref="A4:A8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9"/>
  <sheetViews>
    <sheetView workbookViewId="0">
      <pane ySplit="1" topLeftCell="A160" activePane="bottomLeft" state="frozen"/>
      <selection pane="bottomLeft" activeCell="H1" sqref="H1"/>
    </sheetView>
  </sheetViews>
  <sheetFormatPr defaultColWidth="9" defaultRowHeight="14" x14ac:dyDescent="0.3"/>
  <cols>
    <col min="1" max="1" width="9" style="7" customWidth="1"/>
    <col min="2" max="2" width="10.58203125" customWidth="1"/>
    <col min="3" max="3" width="12.33203125" customWidth="1"/>
    <col min="4" max="4" width="25.25" customWidth="1"/>
    <col min="5" max="5" width="10.58203125" customWidth="1"/>
    <col min="6" max="7" width="14.4140625" customWidth="1"/>
    <col min="8" max="9" width="12.5" style="8" customWidth="1"/>
    <col min="10" max="11" width="14.4140625" style="8" customWidth="1"/>
    <col min="12" max="12" width="11.58203125" customWidth="1"/>
    <col min="13" max="13" width="10.58203125" customWidth="1"/>
    <col min="14" max="14" width="6.9140625" customWidth="1"/>
    <col min="15" max="16" width="14.4140625" customWidth="1"/>
    <col min="17" max="17" width="8.5" customWidth="1"/>
    <col min="18" max="18" width="10.58203125" customWidth="1"/>
    <col min="19" max="19" width="6.9140625" customWidth="1"/>
    <col min="20" max="21" width="14.4140625" customWidth="1"/>
    <col min="22" max="22" width="7.9140625" customWidth="1"/>
    <col min="23" max="23" width="10.58203125" customWidth="1"/>
    <col min="24" max="24" width="6.9140625" customWidth="1"/>
    <col min="25" max="26" width="14.4140625" customWidth="1"/>
  </cols>
  <sheetData>
    <row r="1" spans="1:26" x14ac:dyDescent="0.3">
      <c r="A1" s="9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1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0" t="s">
        <v>23</v>
      </c>
      <c r="M1" s="11" t="s">
        <v>24</v>
      </c>
      <c r="N1" s="10" t="s">
        <v>25</v>
      </c>
      <c r="O1" s="12" t="s">
        <v>26</v>
      </c>
      <c r="P1" s="12" t="s">
        <v>27</v>
      </c>
      <c r="Q1" s="10" t="s">
        <v>28</v>
      </c>
      <c r="R1" s="10" t="s">
        <v>24</v>
      </c>
      <c r="S1" s="10" t="s">
        <v>25</v>
      </c>
      <c r="T1" s="12" t="s">
        <v>26</v>
      </c>
      <c r="U1" s="12" t="s">
        <v>27</v>
      </c>
      <c r="V1" s="10" t="s">
        <v>29</v>
      </c>
      <c r="W1" s="10" t="s">
        <v>24</v>
      </c>
      <c r="X1" s="10" t="s">
        <v>25</v>
      </c>
      <c r="Y1" s="12" t="s">
        <v>26</v>
      </c>
      <c r="Z1" s="12" t="s">
        <v>27</v>
      </c>
    </row>
    <row r="2" spans="1:26" x14ac:dyDescent="0.3">
      <c r="A2" s="13">
        <f t="shared" ref="A2:A54" si="0">ROW()-1</f>
        <v>1</v>
      </c>
      <c r="B2" s="4" t="s">
        <v>30</v>
      </c>
      <c r="C2" s="5" t="s">
        <v>31</v>
      </c>
      <c r="D2" s="4" t="s">
        <v>32</v>
      </c>
      <c r="E2" s="4">
        <v>2</v>
      </c>
      <c r="F2" s="4">
        <v>1800</v>
      </c>
      <c r="G2" s="4">
        <v>0</v>
      </c>
      <c r="H2" s="14">
        <f t="shared" ref="H2:H54" si="1">F2+O2+T2+Y2</f>
        <v>1800</v>
      </c>
      <c r="I2" s="14">
        <f>IF(C2="贸易",G2,P2+U2+Z2)</f>
        <v>0</v>
      </c>
      <c r="J2" s="14">
        <f t="shared" ref="J2:J54" si="2">H2/E2</f>
        <v>900</v>
      </c>
      <c r="K2" s="14">
        <f t="shared" ref="K2:K54" si="3">I2/E2</f>
        <v>0</v>
      </c>
      <c r="L2" s="4" t="s">
        <v>33</v>
      </c>
      <c r="M2" s="4" t="s">
        <v>34</v>
      </c>
      <c r="N2" s="4">
        <v>2</v>
      </c>
      <c r="O2" s="4">
        <f t="shared" ref="O2:O33" si="4">VLOOKUP(IF(M2="无",L2,L2&amp;"("&amp;M2&amp;")"),D:J,7,0)*N2</f>
        <v>0</v>
      </c>
      <c r="P2" s="4">
        <f t="shared" ref="P2:P33" si="5">VLOOKUP(IF(M2="无",L2,L2&amp;"("&amp;M2&amp;")"),D:K,8,0)*N2</f>
        <v>0</v>
      </c>
      <c r="Q2" s="4" t="s">
        <v>34</v>
      </c>
      <c r="R2" s="4" t="s">
        <v>34</v>
      </c>
      <c r="S2" s="4">
        <v>0</v>
      </c>
      <c r="T2" s="4">
        <f t="shared" ref="T2:T33" si="6">VLOOKUP(IF(R2="无",Q2,Q2&amp;"("&amp;R2&amp;")"),D:J,7,0)*S2</f>
        <v>0</v>
      </c>
      <c r="U2" s="4">
        <f t="shared" ref="U2:U33" si="7">VLOOKUP(IF(R2="无",Q2,Q2&amp;"("&amp;R2&amp;")"),D:K,8,0)*S2</f>
        <v>0</v>
      </c>
      <c r="V2" s="4" t="s">
        <v>34</v>
      </c>
      <c r="W2" s="4" t="s">
        <v>34</v>
      </c>
      <c r="X2" s="4">
        <v>0</v>
      </c>
      <c r="Y2" s="4">
        <f t="shared" ref="Y2:Y33" si="8">VLOOKUP(IF(W2="无",V2,V2&amp;"("&amp;W2&amp;")"),D:J,7,0)*X2</f>
        <v>0</v>
      </c>
      <c r="Z2" s="4">
        <f t="shared" ref="Z2:Z33" si="9">VLOOKUP(IF(W2="无",V2,V2&amp;"("&amp;W2&amp;")"),D:K,8,0)*X2</f>
        <v>0</v>
      </c>
    </row>
    <row r="3" spans="1:26" x14ac:dyDescent="0.3">
      <c r="A3" s="13">
        <f t="shared" si="0"/>
        <v>2</v>
      </c>
      <c r="B3" s="4" t="s">
        <v>30</v>
      </c>
      <c r="C3" s="5" t="s">
        <v>35</v>
      </c>
      <c r="D3" s="4" t="s">
        <v>36</v>
      </c>
      <c r="E3" s="4">
        <v>8</v>
      </c>
      <c r="F3" s="4">
        <v>1800</v>
      </c>
      <c r="G3" s="4">
        <v>0</v>
      </c>
      <c r="H3" s="14">
        <f t="shared" si="1"/>
        <v>2180</v>
      </c>
      <c r="I3" s="14">
        <f t="shared" ref="I3:I87" si="10">IF(C3="贸易",G3,P3+U3+Z3)</f>
        <v>0</v>
      </c>
      <c r="J3" s="14">
        <f t="shared" si="2"/>
        <v>272.5</v>
      </c>
      <c r="K3" s="14">
        <f t="shared" si="3"/>
        <v>0</v>
      </c>
      <c r="L3" s="4" t="s">
        <v>37</v>
      </c>
      <c r="M3" s="4" t="s">
        <v>38</v>
      </c>
      <c r="N3" s="4">
        <v>2</v>
      </c>
      <c r="O3" s="4">
        <f t="shared" si="4"/>
        <v>380</v>
      </c>
      <c r="P3" s="4">
        <f t="shared" si="5"/>
        <v>0</v>
      </c>
      <c r="Q3" s="4" t="s">
        <v>39</v>
      </c>
      <c r="R3" s="4" t="s">
        <v>301</v>
      </c>
      <c r="S3" s="4">
        <v>2</v>
      </c>
      <c r="T3" s="4">
        <f t="shared" si="6"/>
        <v>0</v>
      </c>
      <c r="U3" s="4">
        <f t="shared" si="7"/>
        <v>0</v>
      </c>
      <c r="V3" s="4" t="s">
        <v>34</v>
      </c>
      <c r="W3" s="4" t="s">
        <v>34</v>
      </c>
      <c r="X3" s="4">
        <v>0</v>
      </c>
      <c r="Y3" s="4">
        <f t="shared" si="8"/>
        <v>0</v>
      </c>
      <c r="Z3" s="4">
        <f t="shared" si="9"/>
        <v>0</v>
      </c>
    </row>
    <row r="4" spans="1:26" x14ac:dyDescent="0.3">
      <c r="A4" s="13">
        <f t="shared" si="0"/>
        <v>3</v>
      </c>
      <c r="B4" s="4" t="s">
        <v>30</v>
      </c>
      <c r="C4" s="5" t="s">
        <v>40</v>
      </c>
      <c r="D4" s="5" t="s">
        <v>41</v>
      </c>
      <c r="E4" s="4">
        <v>1</v>
      </c>
      <c r="F4" s="4">
        <v>0</v>
      </c>
      <c r="G4" s="4">
        <v>0</v>
      </c>
      <c r="H4" s="14">
        <f t="shared" ref="H4:H5" si="11">F4+O4+T4+Y4</f>
        <v>0</v>
      </c>
      <c r="I4" s="14">
        <f t="shared" ref="I4:I5" si="12">IF(C4="贸易",G4,P4+U4+Z4)</f>
        <v>0</v>
      </c>
      <c r="J4" s="14">
        <f t="shared" ref="J4:J5" si="13">H4/E4</f>
        <v>0</v>
      </c>
      <c r="K4" s="14">
        <f t="shared" ref="K4:K5" si="14">I4/E4</f>
        <v>0</v>
      </c>
      <c r="L4" s="4" t="s">
        <v>34</v>
      </c>
      <c r="M4" s="4" t="s">
        <v>34</v>
      </c>
      <c r="N4" s="4">
        <v>0</v>
      </c>
      <c r="O4" s="4">
        <f t="shared" si="4"/>
        <v>0</v>
      </c>
      <c r="P4" s="4">
        <f t="shared" si="5"/>
        <v>0</v>
      </c>
      <c r="Q4" s="4" t="s">
        <v>34</v>
      </c>
      <c r="R4" s="4" t="s">
        <v>34</v>
      </c>
      <c r="S4" s="4">
        <v>0</v>
      </c>
      <c r="T4" s="4">
        <f t="shared" si="6"/>
        <v>0</v>
      </c>
      <c r="U4" s="4">
        <f t="shared" si="7"/>
        <v>0</v>
      </c>
      <c r="V4" s="4" t="s">
        <v>34</v>
      </c>
      <c r="W4" s="4" t="s">
        <v>34</v>
      </c>
      <c r="X4" s="4">
        <v>0</v>
      </c>
      <c r="Y4" s="4">
        <f t="shared" si="8"/>
        <v>0</v>
      </c>
      <c r="Z4" s="4">
        <f t="shared" si="9"/>
        <v>0</v>
      </c>
    </row>
    <row r="5" spans="1:26" x14ac:dyDescent="0.3">
      <c r="A5" s="13">
        <f t="shared" si="0"/>
        <v>4</v>
      </c>
      <c r="B5" s="4" t="s">
        <v>30</v>
      </c>
      <c r="C5" s="5" t="s">
        <v>40</v>
      </c>
      <c r="D5" s="5" t="s">
        <v>42</v>
      </c>
      <c r="E5" s="4">
        <v>1</v>
      </c>
      <c r="F5" s="4">
        <v>0</v>
      </c>
      <c r="G5" s="4">
        <v>0</v>
      </c>
      <c r="H5" s="14">
        <f t="shared" si="11"/>
        <v>0</v>
      </c>
      <c r="I5" s="14">
        <f t="shared" si="12"/>
        <v>0</v>
      </c>
      <c r="J5" s="14">
        <f t="shared" si="13"/>
        <v>0</v>
      </c>
      <c r="K5" s="14">
        <f t="shared" si="14"/>
        <v>0</v>
      </c>
      <c r="L5" s="4" t="s">
        <v>34</v>
      </c>
      <c r="M5" s="4" t="s">
        <v>34</v>
      </c>
      <c r="N5" s="4">
        <v>0</v>
      </c>
      <c r="O5" s="4">
        <f t="shared" si="4"/>
        <v>0</v>
      </c>
      <c r="P5" s="4">
        <f t="shared" si="5"/>
        <v>0</v>
      </c>
      <c r="Q5" s="4" t="s">
        <v>34</v>
      </c>
      <c r="R5" s="4" t="s">
        <v>34</v>
      </c>
      <c r="S5" s="4">
        <v>0</v>
      </c>
      <c r="T5" s="4">
        <f t="shared" si="6"/>
        <v>0</v>
      </c>
      <c r="U5" s="4">
        <f t="shared" si="7"/>
        <v>0</v>
      </c>
      <c r="V5" s="4" t="s">
        <v>34</v>
      </c>
      <c r="W5" s="4" t="s">
        <v>34</v>
      </c>
      <c r="X5" s="4">
        <v>0</v>
      </c>
      <c r="Y5" s="4">
        <f t="shared" si="8"/>
        <v>0</v>
      </c>
      <c r="Z5" s="4">
        <f t="shared" si="9"/>
        <v>0</v>
      </c>
    </row>
    <row r="6" spans="1:26" x14ac:dyDescent="0.3">
      <c r="A6" s="13">
        <f t="shared" si="0"/>
        <v>5</v>
      </c>
      <c r="B6" s="4" t="s">
        <v>30</v>
      </c>
      <c r="C6" s="4" t="s">
        <v>35</v>
      </c>
      <c r="D6" s="4" t="s">
        <v>43</v>
      </c>
      <c r="E6" s="4">
        <v>2</v>
      </c>
      <c r="F6" s="4">
        <v>450</v>
      </c>
      <c r="G6" s="4">
        <v>0</v>
      </c>
      <c r="H6" s="14">
        <f t="shared" si="1"/>
        <v>450</v>
      </c>
      <c r="I6" s="14">
        <f t="shared" si="10"/>
        <v>0</v>
      </c>
      <c r="J6" s="14">
        <f t="shared" si="2"/>
        <v>225</v>
      </c>
      <c r="K6" s="14">
        <f t="shared" si="3"/>
        <v>0</v>
      </c>
      <c r="L6" s="4" t="s">
        <v>39</v>
      </c>
      <c r="M6" s="4" t="s">
        <v>301</v>
      </c>
      <c r="N6" s="4">
        <v>1</v>
      </c>
      <c r="O6" s="4">
        <f t="shared" si="4"/>
        <v>0</v>
      </c>
      <c r="P6" s="4">
        <f t="shared" si="5"/>
        <v>0</v>
      </c>
      <c r="Q6" s="4" t="s">
        <v>34</v>
      </c>
      <c r="R6" s="4" t="s">
        <v>34</v>
      </c>
      <c r="S6" s="4">
        <v>0</v>
      </c>
      <c r="T6" s="4">
        <f t="shared" si="6"/>
        <v>0</v>
      </c>
      <c r="U6" s="4">
        <f t="shared" si="7"/>
        <v>0</v>
      </c>
      <c r="V6" s="4" t="s">
        <v>34</v>
      </c>
      <c r="W6" s="4" t="s">
        <v>34</v>
      </c>
      <c r="X6" s="4">
        <v>0</v>
      </c>
      <c r="Y6" s="4">
        <f t="shared" si="8"/>
        <v>0</v>
      </c>
      <c r="Z6" s="4">
        <f t="shared" si="9"/>
        <v>0</v>
      </c>
    </row>
    <row r="7" spans="1:26" x14ac:dyDescent="0.3">
      <c r="A7" s="13">
        <f t="shared" si="0"/>
        <v>6</v>
      </c>
      <c r="B7" s="4" t="s">
        <v>30</v>
      </c>
      <c r="C7" s="4" t="s">
        <v>35</v>
      </c>
      <c r="D7" s="4" t="s">
        <v>44</v>
      </c>
      <c r="E7" s="4">
        <v>2</v>
      </c>
      <c r="F7" s="4">
        <v>450</v>
      </c>
      <c r="G7" s="4">
        <v>0</v>
      </c>
      <c r="H7" s="14">
        <f t="shared" si="1"/>
        <v>640</v>
      </c>
      <c r="I7" s="14">
        <f t="shared" si="10"/>
        <v>0</v>
      </c>
      <c r="J7" s="14">
        <f t="shared" si="2"/>
        <v>320</v>
      </c>
      <c r="K7" s="14">
        <f t="shared" si="3"/>
        <v>0</v>
      </c>
      <c r="L7" s="4" t="s">
        <v>37</v>
      </c>
      <c r="M7" s="4" t="s">
        <v>38</v>
      </c>
      <c r="N7" s="4">
        <v>1</v>
      </c>
      <c r="O7" s="4">
        <f t="shared" si="4"/>
        <v>190</v>
      </c>
      <c r="P7" s="4">
        <f t="shared" si="5"/>
        <v>0</v>
      </c>
      <c r="Q7" s="4" t="s">
        <v>34</v>
      </c>
      <c r="R7" s="4" t="s">
        <v>34</v>
      </c>
      <c r="S7" s="4">
        <v>0</v>
      </c>
      <c r="T7" s="4">
        <f t="shared" si="6"/>
        <v>0</v>
      </c>
      <c r="U7" s="4">
        <f t="shared" si="7"/>
        <v>0</v>
      </c>
      <c r="V7" s="4" t="s">
        <v>34</v>
      </c>
      <c r="W7" s="4" t="s">
        <v>34</v>
      </c>
      <c r="X7" s="4">
        <v>0</v>
      </c>
      <c r="Y7" s="4">
        <f t="shared" si="8"/>
        <v>0</v>
      </c>
      <c r="Z7" s="4">
        <f t="shared" si="9"/>
        <v>0</v>
      </c>
    </row>
    <row r="8" spans="1:26" x14ac:dyDescent="0.3">
      <c r="A8" s="13">
        <f t="shared" si="0"/>
        <v>7</v>
      </c>
      <c r="B8" s="4" t="s">
        <v>30</v>
      </c>
      <c r="C8" s="4" t="s">
        <v>45</v>
      </c>
      <c r="D8" s="4" t="s">
        <v>46</v>
      </c>
      <c r="E8" s="4">
        <v>2</v>
      </c>
      <c r="F8" s="4">
        <v>1100</v>
      </c>
      <c r="G8" s="4">
        <v>0</v>
      </c>
      <c r="H8" s="14">
        <f t="shared" si="1"/>
        <v>2168.75</v>
      </c>
      <c r="I8" s="14">
        <f t="shared" si="10"/>
        <v>0</v>
      </c>
      <c r="J8" s="14">
        <f t="shared" si="2"/>
        <v>1084.375</v>
      </c>
      <c r="K8" s="14">
        <f t="shared" si="3"/>
        <v>0</v>
      </c>
      <c r="L8" s="4" t="s">
        <v>47</v>
      </c>
      <c r="M8" s="4" t="s">
        <v>34</v>
      </c>
      <c r="N8" s="4">
        <v>2</v>
      </c>
      <c r="O8" s="4">
        <f t="shared" si="4"/>
        <v>1068.75</v>
      </c>
      <c r="P8" s="4">
        <f t="shared" si="5"/>
        <v>0</v>
      </c>
      <c r="Q8" s="4" t="s">
        <v>34</v>
      </c>
      <c r="R8" s="4" t="s">
        <v>34</v>
      </c>
      <c r="S8" s="4">
        <v>0</v>
      </c>
      <c r="T8" s="4">
        <f t="shared" si="6"/>
        <v>0</v>
      </c>
      <c r="U8" s="4">
        <f t="shared" si="7"/>
        <v>0</v>
      </c>
      <c r="V8" s="4" t="s">
        <v>34</v>
      </c>
      <c r="W8" s="4" t="s">
        <v>34</v>
      </c>
      <c r="X8" s="4">
        <v>0</v>
      </c>
      <c r="Y8" s="4">
        <f t="shared" si="8"/>
        <v>0</v>
      </c>
      <c r="Z8" s="4">
        <f t="shared" si="9"/>
        <v>0</v>
      </c>
    </row>
    <row r="9" spans="1:26" x14ac:dyDescent="0.3">
      <c r="A9" s="13">
        <f t="shared" si="0"/>
        <v>8</v>
      </c>
      <c r="B9" s="4" t="s">
        <v>30</v>
      </c>
      <c r="C9" s="4" t="s">
        <v>45</v>
      </c>
      <c r="D9" s="4" t="s">
        <v>48</v>
      </c>
      <c r="E9" s="4">
        <v>2</v>
      </c>
      <c r="F9" s="4">
        <v>1400</v>
      </c>
      <c r="G9" s="4">
        <v>0</v>
      </c>
      <c r="H9" s="14">
        <f t="shared" si="1"/>
        <v>1400</v>
      </c>
      <c r="I9" s="14">
        <f t="shared" si="10"/>
        <v>0</v>
      </c>
      <c r="J9" s="14">
        <f t="shared" si="2"/>
        <v>700</v>
      </c>
      <c r="K9" s="14">
        <f t="shared" si="3"/>
        <v>0</v>
      </c>
      <c r="L9" s="4" t="s">
        <v>49</v>
      </c>
      <c r="M9" s="4" t="s">
        <v>295</v>
      </c>
      <c r="N9" s="4">
        <v>2</v>
      </c>
      <c r="O9" s="4">
        <f t="shared" si="4"/>
        <v>0</v>
      </c>
      <c r="P9" s="4">
        <f t="shared" si="5"/>
        <v>0</v>
      </c>
      <c r="Q9" s="4" t="s">
        <v>34</v>
      </c>
      <c r="R9" s="4" t="s">
        <v>34</v>
      </c>
      <c r="S9" s="4">
        <v>0</v>
      </c>
      <c r="T9" s="4">
        <f t="shared" si="6"/>
        <v>0</v>
      </c>
      <c r="U9" s="4">
        <f t="shared" si="7"/>
        <v>0</v>
      </c>
      <c r="V9" s="4" t="s">
        <v>34</v>
      </c>
      <c r="W9" s="4" t="s">
        <v>34</v>
      </c>
      <c r="X9" s="4">
        <v>0</v>
      </c>
      <c r="Y9" s="4">
        <f t="shared" si="8"/>
        <v>0</v>
      </c>
      <c r="Z9" s="4">
        <f t="shared" si="9"/>
        <v>0</v>
      </c>
    </row>
    <row r="10" spans="1:26" x14ac:dyDescent="0.3">
      <c r="A10" s="13">
        <f t="shared" si="0"/>
        <v>9</v>
      </c>
      <c r="B10" s="4" t="s">
        <v>30</v>
      </c>
      <c r="C10" s="4" t="s">
        <v>45</v>
      </c>
      <c r="D10" s="4" t="s">
        <v>50</v>
      </c>
      <c r="E10" s="4">
        <v>4</v>
      </c>
      <c r="F10" s="4">
        <v>700</v>
      </c>
      <c r="G10" s="4">
        <v>0</v>
      </c>
      <c r="H10" s="14">
        <f t="shared" si="1"/>
        <v>1768.75</v>
      </c>
      <c r="I10" s="14">
        <f t="shared" si="10"/>
        <v>0</v>
      </c>
      <c r="J10" s="14">
        <f t="shared" si="2"/>
        <v>442.1875</v>
      </c>
      <c r="K10" s="14">
        <f t="shared" si="3"/>
        <v>0</v>
      </c>
      <c r="L10" s="4" t="s">
        <v>47</v>
      </c>
      <c r="M10" s="4" t="s">
        <v>34</v>
      </c>
      <c r="N10" s="4">
        <v>2</v>
      </c>
      <c r="O10" s="4">
        <f t="shared" si="4"/>
        <v>1068.75</v>
      </c>
      <c r="P10" s="4">
        <f t="shared" si="5"/>
        <v>0</v>
      </c>
      <c r="Q10" s="4" t="s">
        <v>34</v>
      </c>
      <c r="R10" s="4" t="s">
        <v>34</v>
      </c>
      <c r="S10" s="4">
        <v>0</v>
      </c>
      <c r="T10" s="4">
        <f t="shared" si="6"/>
        <v>0</v>
      </c>
      <c r="U10" s="4">
        <f t="shared" si="7"/>
        <v>0</v>
      </c>
      <c r="V10" s="4" t="s">
        <v>34</v>
      </c>
      <c r="W10" s="4" t="s">
        <v>34</v>
      </c>
      <c r="X10" s="4">
        <v>0</v>
      </c>
      <c r="Y10" s="4">
        <f t="shared" si="8"/>
        <v>0</v>
      </c>
      <c r="Z10" s="4">
        <f t="shared" si="9"/>
        <v>0</v>
      </c>
    </row>
    <row r="11" spans="1:26" x14ac:dyDescent="0.3">
      <c r="A11" s="13">
        <f t="shared" si="0"/>
        <v>10</v>
      </c>
      <c r="B11" s="4" t="s">
        <v>30</v>
      </c>
      <c r="C11" s="5" t="s">
        <v>51</v>
      </c>
      <c r="D11" s="5" t="s">
        <v>52</v>
      </c>
      <c r="E11" s="4">
        <v>30</v>
      </c>
      <c r="F11" s="4">
        <v>800</v>
      </c>
      <c r="G11" s="4">
        <v>0</v>
      </c>
      <c r="H11" s="14">
        <f t="shared" si="1"/>
        <v>800</v>
      </c>
      <c r="I11" s="14">
        <f t="shared" si="10"/>
        <v>0</v>
      </c>
      <c r="J11" s="14">
        <f t="shared" si="2"/>
        <v>26.666666666666668</v>
      </c>
      <c r="K11" s="14">
        <f t="shared" si="3"/>
        <v>0</v>
      </c>
      <c r="L11" s="4" t="s">
        <v>53</v>
      </c>
      <c r="M11" s="4" t="s">
        <v>34</v>
      </c>
      <c r="N11" s="4">
        <v>6</v>
      </c>
      <c r="O11" s="4">
        <f t="shared" si="4"/>
        <v>0</v>
      </c>
      <c r="P11" s="4">
        <f t="shared" si="5"/>
        <v>0</v>
      </c>
      <c r="Q11" s="4" t="s">
        <v>54</v>
      </c>
      <c r="R11" s="4" t="s">
        <v>34</v>
      </c>
      <c r="S11" s="4">
        <v>1</v>
      </c>
      <c r="T11" s="4">
        <f t="shared" si="6"/>
        <v>0</v>
      </c>
      <c r="U11" s="4">
        <f t="shared" si="7"/>
        <v>0</v>
      </c>
      <c r="V11" s="4" t="s">
        <v>34</v>
      </c>
      <c r="W11" s="4" t="s">
        <v>34</v>
      </c>
      <c r="X11" s="4">
        <v>0</v>
      </c>
      <c r="Y11" s="4">
        <f t="shared" si="8"/>
        <v>0</v>
      </c>
      <c r="Z11" s="4">
        <f t="shared" si="9"/>
        <v>0</v>
      </c>
    </row>
    <row r="12" spans="1:26" x14ac:dyDescent="0.3">
      <c r="A12" s="13">
        <f t="shared" si="0"/>
        <v>11</v>
      </c>
      <c r="B12" s="4" t="s">
        <v>30</v>
      </c>
      <c r="C12" s="5" t="s">
        <v>55</v>
      </c>
      <c r="D12" s="5" t="s">
        <v>56</v>
      </c>
      <c r="E12" s="4">
        <v>1</v>
      </c>
      <c r="F12" s="4">
        <v>0</v>
      </c>
      <c r="G12" s="4">
        <v>0</v>
      </c>
      <c r="H12" s="14">
        <f t="shared" si="1"/>
        <v>0</v>
      </c>
      <c r="I12" s="14">
        <f t="shared" si="10"/>
        <v>0</v>
      </c>
      <c r="J12" s="14">
        <f t="shared" si="2"/>
        <v>0</v>
      </c>
      <c r="K12" s="14">
        <f t="shared" si="3"/>
        <v>0</v>
      </c>
      <c r="L12" s="4" t="s">
        <v>34</v>
      </c>
      <c r="M12" s="4" t="s">
        <v>34</v>
      </c>
      <c r="N12" s="4">
        <v>0</v>
      </c>
      <c r="O12" s="4">
        <f t="shared" si="4"/>
        <v>0</v>
      </c>
      <c r="P12" s="4">
        <f t="shared" si="5"/>
        <v>0</v>
      </c>
      <c r="Q12" s="4" t="s">
        <v>34</v>
      </c>
      <c r="R12" s="4" t="s">
        <v>34</v>
      </c>
      <c r="S12" s="4">
        <v>0</v>
      </c>
      <c r="T12" s="4">
        <f t="shared" si="6"/>
        <v>0</v>
      </c>
      <c r="U12" s="4">
        <f t="shared" si="7"/>
        <v>0</v>
      </c>
      <c r="V12" s="4" t="s">
        <v>34</v>
      </c>
      <c r="W12" s="4" t="s">
        <v>34</v>
      </c>
      <c r="X12" s="4">
        <v>0</v>
      </c>
      <c r="Y12" s="4">
        <f t="shared" si="8"/>
        <v>0</v>
      </c>
      <c r="Z12" s="4">
        <f t="shared" si="9"/>
        <v>0</v>
      </c>
    </row>
    <row r="13" spans="1:26" x14ac:dyDescent="0.3">
      <c r="A13" s="13">
        <f t="shared" si="0"/>
        <v>12</v>
      </c>
      <c r="B13" s="4" t="s">
        <v>30</v>
      </c>
      <c r="C13" s="5" t="s">
        <v>55</v>
      </c>
      <c r="D13" s="5" t="s">
        <v>57</v>
      </c>
      <c r="E13" s="4">
        <v>1</v>
      </c>
      <c r="F13" s="4">
        <v>0</v>
      </c>
      <c r="G13" s="4">
        <v>0</v>
      </c>
      <c r="H13" s="14">
        <f t="shared" ref="H13" si="15">F13+O13+T13+Y13</f>
        <v>0</v>
      </c>
      <c r="I13" s="14">
        <f t="shared" ref="I13" si="16">IF(C13="贸易",G13,P13+U13+Z13)</f>
        <v>0</v>
      </c>
      <c r="J13" s="14">
        <f t="shared" ref="J13" si="17">H13/E13</f>
        <v>0</v>
      </c>
      <c r="K13" s="14">
        <f t="shared" ref="K13" si="18">I13/E13</f>
        <v>0</v>
      </c>
      <c r="L13" s="4" t="s">
        <v>34</v>
      </c>
      <c r="M13" s="4" t="s">
        <v>34</v>
      </c>
      <c r="N13" s="4">
        <v>0</v>
      </c>
      <c r="O13" s="4">
        <f t="shared" si="4"/>
        <v>0</v>
      </c>
      <c r="P13" s="4">
        <f t="shared" si="5"/>
        <v>0</v>
      </c>
      <c r="Q13" s="4" t="s">
        <v>34</v>
      </c>
      <c r="R13" s="4" t="s">
        <v>34</v>
      </c>
      <c r="S13" s="4">
        <v>0</v>
      </c>
      <c r="T13" s="4">
        <f t="shared" si="6"/>
        <v>0</v>
      </c>
      <c r="U13" s="4">
        <f t="shared" si="7"/>
        <v>0</v>
      </c>
      <c r="V13" s="4" t="s">
        <v>34</v>
      </c>
      <c r="W13" s="4" t="s">
        <v>34</v>
      </c>
      <c r="X13" s="4">
        <v>0</v>
      </c>
      <c r="Y13" s="4">
        <f t="shared" si="8"/>
        <v>0</v>
      </c>
      <c r="Z13" s="4">
        <f t="shared" si="9"/>
        <v>0</v>
      </c>
    </row>
    <row r="14" spans="1:26" x14ac:dyDescent="0.3">
      <c r="A14" s="13">
        <f t="shared" si="0"/>
        <v>13</v>
      </c>
      <c r="B14" s="4" t="s">
        <v>30</v>
      </c>
      <c r="C14" s="5" t="s">
        <v>40</v>
      </c>
      <c r="D14" s="5" t="s">
        <v>58</v>
      </c>
      <c r="E14" s="4">
        <v>1</v>
      </c>
      <c r="F14" s="4">
        <v>0</v>
      </c>
      <c r="G14" s="4">
        <v>0</v>
      </c>
      <c r="H14" s="14">
        <f t="shared" ref="H14" si="19">F14+O14+T14+Y14</f>
        <v>0</v>
      </c>
      <c r="I14" s="14">
        <f t="shared" ref="I14" si="20">IF(C14="贸易",G14,P14+U14+Z14)</f>
        <v>0</v>
      </c>
      <c r="J14" s="14">
        <f t="shared" ref="J14" si="21">H14/E14</f>
        <v>0</v>
      </c>
      <c r="K14" s="14">
        <f t="shared" ref="K14" si="22">I14/E14</f>
        <v>0</v>
      </c>
      <c r="L14" s="4" t="s">
        <v>34</v>
      </c>
      <c r="M14" s="4" t="s">
        <v>34</v>
      </c>
      <c r="N14" s="4">
        <v>0</v>
      </c>
      <c r="O14" s="4">
        <f t="shared" si="4"/>
        <v>0</v>
      </c>
      <c r="P14" s="4">
        <f t="shared" si="5"/>
        <v>0</v>
      </c>
      <c r="Q14" s="4" t="s">
        <v>34</v>
      </c>
      <c r="R14" s="4" t="s">
        <v>34</v>
      </c>
      <c r="S14" s="4">
        <v>0</v>
      </c>
      <c r="T14" s="4">
        <f t="shared" si="6"/>
        <v>0</v>
      </c>
      <c r="U14" s="4">
        <f t="shared" si="7"/>
        <v>0</v>
      </c>
      <c r="V14" s="4" t="s">
        <v>34</v>
      </c>
      <c r="W14" s="4" t="s">
        <v>34</v>
      </c>
      <c r="X14" s="4">
        <v>0</v>
      </c>
      <c r="Y14" s="4">
        <f t="shared" si="8"/>
        <v>0</v>
      </c>
      <c r="Z14" s="4">
        <f t="shared" si="9"/>
        <v>0</v>
      </c>
    </row>
    <row r="15" spans="1:26" ht="13.5" customHeight="1" x14ac:dyDescent="0.3">
      <c r="A15" s="13">
        <f t="shared" si="0"/>
        <v>14</v>
      </c>
      <c r="B15" s="4" t="s">
        <v>30</v>
      </c>
      <c r="C15" s="5" t="s">
        <v>40</v>
      </c>
      <c r="D15" s="5" t="s">
        <v>59</v>
      </c>
      <c r="E15" s="4">
        <v>1</v>
      </c>
      <c r="F15" s="4">
        <v>0</v>
      </c>
      <c r="G15" s="4">
        <v>0</v>
      </c>
      <c r="H15" s="14">
        <f t="shared" ref="H15" si="23">F15+O15+T15+Y15</f>
        <v>0</v>
      </c>
      <c r="I15" s="14">
        <f t="shared" ref="I15" si="24">IF(C15="贸易",G15,P15+U15+Z15)</f>
        <v>0</v>
      </c>
      <c r="J15" s="14">
        <f t="shared" ref="J15" si="25">H15/E15</f>
        <v>0</v>
      </c>
      <c r="K15" s="14">
        <f t="shared" ref="K15" si="26">I15/E15</f>
        <v>0</v>
      </c>
      <c r="L15" s="4" t="s">
        <v>34</v>
      </c>
      <c r="M15" s="4" t="s">
        <v>34</v>
      </c>
      <c r="N15" s="4">
        <v>0</v>
      </c>
      <c r="O15" s="4">
        <f t="shared" si="4"/>
        <v>0</v>
      </c>
      <c r="P15" s="4">
        <f t="shared" si="5"/>
        <v>0</v>
      </c>
      <c r="Q15" s="4" t="s">
        <v>34</v>
      </c>
      <c r="R15" s="4" t="s">
        <v>34</v>
      </c>
      <c r="S15" s="4">
        <v>0</v>
      </c>
      <c r="T15" s="4">
        <f t="shared" si="6"/>
        <v>0</v>
      </c>
      <c r="U15" s="4">
        <f t="shared" si="7"/>
        <v>0</v>
      </c>
      <c r="V15" s="4" t="s">
        <v>34</v>
      </c>
      <c r="W15" s="4" t="s">
        <v>34</v>
      </c>
      <c r="X15" s="4">
        <v>0</v>
      </c>
      <c r="Y15" s="4">
        <f t="shared" si="8"/>
        <v>0</v>
      </c>
      <c r="Z15" s="4">
        <f t="shared" si="9"/>
        <v>0</v>
      </c>
    </row>
    <row r="16" spans="1:26" x14ac:dyDescent="0.3">
      <c r="A16" s="13">
        <f t="shared" si="0"/>
        <v>15</v>
      </c>
      <c r="B16" s="4" t="s">
        <v>60</v>
      </c>
      <c r="C16" s="5" t="s">
        <v>61</v>
      </c>
      <c r="D16" s="4" t="s">
        <v>62</v>
      </c>
      <c r="E16" s="4">
        <v>3</v>
      </c>
      <c r="F16" s="4">
        <v>550</v>
      </c>
      <c r="G16" s="4">
        <v>0</v>
      </c>
      <c r="H16" s="14">
        <f t="shared" si="1"/>
        <v>550</v>
      </c>
      <c r="I16" s="14">
        <f t="shared" si="10"/>
        <v>0</v>
      </c>
      <c r="J16" s="14">
        <f t="shared" si="2"/>
        <v>183.33333333333334</v>
      </c>
      <c r="K16" s="14">
        <f t="shared" si="3"/>
        <v>0</v>
      </c>
      <c r="L16" s="4" t="s">
        <v>63</v>
      </c>
      <c r="M16" s="4" t="s">
        <v>34</v>
      </c>
      <c r="N16" s="4">
        <v>1</v>
      </c>
      <c r="O16" s="4">
        <f t="shared" si="4"/>
        <v>0</v>
      </c>
      <c r="P16" s="4">
        <f t="shared" si="5"/>
        <v>0</v>
      </c>
      <c r="Q16" s="4" t="s">
        <v>64</v>
      </c>
      <c r="R16" s="4" t="s">
        <v>34</v>
      </c>
      <c r="S16" s="4">
        <v>1</v>
      </c>
      <c r="T16" s="4">
        <f t="shared" si="6"/>
        <v>0</v>
      </c>
      <c r="U16" s="4">
        <f t="shared" si="7"/>
        <v>0</v>
      </c>
      <c r="V16" s="4" t="s">
        <v>34</v>
      </c>
      <c r="W16" s="4" t="s">
        <v>34</v>
      </c>
      <c r="X16" s="4">
        <v>0</v>
      </c>
      <c r="Y16" s="4">
        <f t="shared" si="8"/>
        <v>0</v>
      </c>
      <c r="Z16" s="4">
        <f t="shared" si="9"/>
        <v>0</v>
      </c>
    </row>
    <row r="17" spans="1:26" x14ac:dyDescent="0.3">
      <c r="A17" s="13">
        <f t="shared" si="0"/>
        <v>16</v>
      </c>
      <c r="B17" s="4" t="s">
        <v>60</v>
      </c>
      <c r="C17" s="5" t="s">
        <v>61</v>
      </c>
      <c r="D17" s="4" t="s">
        <v>65</v>
      </c>
      <c r="E17" s="4">
        <v>3</v>
      </c>
      <c r="F17" s="4">
        <v>550</v>
      </c>
      <c r="G17" s="4">
        <v>0</v>
      </c>
      <c r="H17" s="14">
        <f t="shared" si="1"/>
        <v>718.05555555555554</v>
      </c>
      <c r="I17" s="14">
        <f t="shared" si="10"/>
        <v>0</v>
      </c>
      <c r="J17" s="14">
        <f t="shared" si="2"/>
        <v>239.35185185185185</v>
      </c>
      <c r="K17" s="14">
        <f t="shared" si="3"/>
        <v>0</v>
      </c>
      <c r="L17" s="4" t="s">
        <v>66</v>
      </c>
      <c r="M17" s="4" t="s">
        <v>145</v>
      </c>
      <c r="N17" s="4">
        <v>1</v>
      </c>
      <c r="O17" s="4">
        <f t="shared" si="4"/>
        <v>112.5</v>
      </c>
      <c r="P17" s="4">
        <f t="shared" si="5"/>
        <v>0</v>
      </c>
      <c r="Q17" s="4" t="s">
        <v>68</v>
      </c>
      <c r="R17" s="4" t="s">
        <v>68</v>
      </c>
      <c r="S17" s="4">
        <v>0</v>
      </c>
      <c r="T17" s="4">
        <f t="shared" si="6"/>
        <v>0</v>
      </c>
      <c r="U17" s="4">
        <f t="shared" si="7"/>
        <v>0</v>
      </c>
      <c r="V17" s="4" t="s">
        <v>67</v>
      </c>
      <c r="W17" s="4" t="s">
        <v>292</v>
      </c>
      <c r="X17" s="4">
        <v>1</v>
      </c>
      <c r="Y17" s="4">
        <f t="shared" si="8"/>
        <v>55.555555555555557</v>
      </c>
      <c r="Z17" s="4">
        <f t="shared" si="9"/>
        <v>0</v>
      </c>
    </row>
    <row r="18" spans="1:26" x14ac:dyDescent="0.3">
      <c r="A18" s="13">
        <f t="shared" si="0"/>
        <v>17</v>
      </c>
      <c r="B18" s="4" t="s">
        <v>60</v>
      </c>
      <c r="C18" s="5" t="s">
        <v>61</v>
      </c>
      <c r="D18" s="4" t="s">
        <v>70</v>
      </c>
      <c r="E18" s="4">
        <v>3</v>
      </c>
      <c r="F18" s="4">
        <v>550</v>
      </c>
      <c r="G18" s="4">
        <v>0</v>
      </c>
      <c r="H18" s="14">
        <f t="shared" si="1"/>
        <v>737.5</v>
      </c>
      <c r="I18" s="14">
        <f t="shared" si="10"/>
        <v>0</v>
      </c>
      <c r="J18" s="14">
        <f t="shared" si="2"/>
        <v>245.83333333333334</v>
      </c>
      <c r="K18" s="14">
        <f t="shared" si="3"/>
        <v>0</v>
      </c>
      <c r="L18" s="4" t="s">
        <v>66</v>
      </c>
      <c r="M18" s="4" t="s">
        <v>145</v>
      </c>
      <c r="N18" s="4">
        <v>1</v>
      </c>
      <c r="O18" s="4">
        <f t="shared" si="4"/>
        <v>112.5</v>
      </c>
      <c r="P18" s="4">
        <f t="shared" si="5"/>
        <v>0</v>
      </c>
      <c r="Q18" s="4" t="s">
        <v>71</v>
      </c>
      <c r="R18" s="4" t="s">
        <v>34</v>
      </c>
      <c r="S18" s="4">
        <v>1</v>
      </c>
      <c r="T18" s="4">
        <f t="shared" si="6"/>
        <v>75</v>
      </c>
      <c r="U18" s="4">
        <f t="shared" si="7"/>
        <v>0</v>
      </c>
      <c r="V18" s="4" t="s">
        <v>34</v>
      </c>
      <c r="W18" s="4" t="s">
        <v>34</v>
      </c>
      <c r="X18" s="4">
        <v>0</v>
      </c>
      <c r="Y18" s="4">
        <f t="shared" si="8"/>
        <v>0</v>
      </c>
      <c r="Z18" s="4">
        <f t="shared" si="9"/>
        <v>0</v>
      </c>
    </row>
    <row r="19" spans="1:26" x14ac:dyDescent="0.3">
      <c r="A19" s="13">
        <f t="shared" si="0"/>
        <v>18</v>
      </c>
      <c r="B19" s="4" t="s">
        <v>60</v>
      </c>
      <c r="C19" s="5" t="s">
        <v>61</v>
      </c>
      <c r="D19" s="4" t="s">
        <v>72</v>
      </c>
      <c r="E19" s="4">
        <v>3</v>
      </c>
      <c r="F19" s="4">
        <v>1000</v>
      </c>
      <c r="G19" s="4">
        <v>0</v>
      </c>
      <c r="H19" s="14">
        <f t="shared" si="1"/>
        <v>2243.0555555555557</v>
      </c>
      <c r="I19" s="14">
        <f t="shared" si="10"/>
        <v>0</v>
      </c>
      <c r="J19" s="14">
        <f t="shared" si="2"/>
        <v>747.68518518518522</v>
      </c>
      <c r="K19" s="14">
        <f t="shared" si="3"/>
        <v>0</v>
      </c>
      <c r="L19" s="4" t="s">
        <v>73</v>
      </c>
      <c r="M19" s="4" t="s">
        <v>67</v>
      </c>
      <c r="N19" s="4">
        <v>2</v>
      </c>
      <c r="O19" s="4">
        <f t="shared" si="4"/>
        <v>361.11111111111109</v>
      </c>
      <c r="P19" s="4">
        <f t="shared" si="5"/>
        <v>0</v>
      </c>
      <c r="Q19" s="4" t="s">
        <v>74</v>
      </c>
      <c r="R19" s="4" t="s">
        <v>67</v>
      </c>
      <c r="S19" s="4">
        <v>2</v>
      </c>
      <c r="T19" s="4">
        <f t="shared" si="6"/>
        <v>544.44444444444446</v>
      </c>
      <c r="U19" s="4">
        <f t="shared" si="7"/>
        <v>0</v>
      </c>
      <c r="V19" s="4" t="s">
        <v>66</v>
      </c>
      <c r="W19" s="4" t="s">
        <v>145</v>
      </c>
      <c r="X19" s="4">
        <v>3</v>
      </c>
      <c r="Y19" s="4">
        <f t="shared" si="8"/>
        <v>337.5</v>
      </c>
      <c r="Z19" s="4">
        <f t="shared" si="9"/>
        <v>0</v>
      </c>
    </row>
    <row r="20" spans="1:26" x14ac:dyDescent="0.3">
      <c r="A20" s="13">
        <f t="shared" si="0"/>
        <v>19</v>
      </c>
      <c r="B20" s="4" t="s">
        <v>60</v>
      </c>
      <c r="C20" s="5" t="s">
        <v>61</v>
      </c>
      <c r="D20" s="4" t="s">
        <v>75</v>
      </c>
      <c r="E20" s="4">
        <v>3</v>
      </c>
      <c r="F20" s="4">
        <v>1000</v>
      </c>
      <c r="G20" s="4">
        <v>0</v>
      </c>
      <c r="H20" s="14">
        <f t="shared" si="1"/>
        <v>1697.5</v>
      </c>
      <c r="I20" s="14">
        <f t="shared" si="10"/>
        <v>0</v>
      </c>
      <c r="J20" s="14">
        <f t="shared" si="2"/>
        <v>565.83333333333337</v>
      </c>
      <c r="K20" s="14">
        <f t="shared" si="3"/>
        <v>0</v>
      </c>
      <c r="L20" s="4" t="s">
        <v>76</v>
      </c>
      <c r="M20" s="4" t="s">
        <v>128</v>
      </c>
      <c r="N20" s="4">
        <v>1</v>
      </c>
      <c r="O20" s="4">
        <f t="shared" si="4"/>
        <v>0</v>
      </c>
      <c r="P20" s="4">
        <f t="shared" si="5"/>
        <v>0</v>
      </c>
      <c r="Q20" s="4" t="s">
        <v>66</v>
      </c>
      <c r="R20" s="4" t="s">
        <v>145</v>
      </c>
      <c r="S20" s="4">
        <v>3</v>
      </c>
      <c r="T20" s="4">
        <f t="shared" si="6"/>
        <v>337.5</v>
      </c>
      <c r="U20" s="4">
        <f t="shared" si="7"/>
        <v>0</v>
      </c>
      <c r="V20" s="4" t="s">
        <v>68</v>
      </c>
      <c r="W20" s="4" t="s">
        <v>68</v>
      </c>
      <c r="X20" s="4">
        <v>3</v>
      </c>
      <c r="Y20" s="4">
        <f t="shared" si="8"/>
        <v>360</v>
      </c>
      <c r="Z20" s="4">
        <f t="shared" si="9"/>
        <v>0</v>
      </c>
    </row>
    <row r="21" spans="1:26" x14ac:dyDescent="0.3">
      <c r="A21" s="13">
        <f t="shared" si="0"/>
        <v>20</v>
      </c>
      <c r="B21" s="4" t="s">
        <v>60</v>
      </c>
      <c r="C21" s="5" t="s">
        <v>61</v>
      </c>
      <c r="D21" s="4" t="s">
        <v>77</v>
      </c>
      <c r="E21" s="4">
        <v>3</v>
      </c>
      <c r="F21" s="4">
        <v>1000</v>
      </c>
      <c r="G21" s="4">
        <v>0</v>
      </c>
      <c r="H21" s="14">
        <f t="shared" si="1"/>
        <v>2493.2291666666665</v>
      </c>
      <c r="I21" s="14">
        <f t="shared" si="10"/>
        <v>0</v>
      </c>
      <c r="J21" s="14">
        <f t="shared" si="2"/>
        <v>831.0763888888888</v>
      </c>
      <c r="K21" s="14">
        <f t="shared" si="3"/>
        <v>0</v>
      </c>
      <c r="L21" s="4" t="s">
        <v>50</v>
      </c>
      <c r="M21" s="4" t="s">
        <v>34</v>
      </c>
      <c r="N21" s="4">
        <v>3</v>
      </c>
      <c r="O21" s="4">
        <f t="shared" si="4"/>
        <v>1326.5625</v>
      </c>
      <c r="P21" s="4">
        <f t="shared" si="5"/>
        <v>0</v>
      </c>
      <c r="Q21" s="4" t="s">
        <v>78</v>
      </c>
      <c r="R21" s="4" t="s">
        <v>128</v>
      </c>
      <c r="S21" s="4">
        <v>1</v>
      </c>
      <c r="T21" s="4">
        <f t="shared" si="6"/>
        <v>0</v>
      </c>
      <c r="U21" s="4">
        <f t="shared" si="7"/>
        <v>0</v>
      </c>
      <c r="V21" s="4" t="s">
        <v>67</v>
      </c>
      <c r="W21" s="4" t="s">
        <v>292</v>
      </c>
      <c r="X21" s="4">
        <v>3</v>
      </c>
      <c r="Y21" s="4">
        <f t="shared" si="8"/>
        <v>166.66666666666669</v>
      </c>
      <c r="Z21" s="4">
        <f t="shared" si="9"/>
        <v>0</v>
      </c>
    </row>
    <row r="22" spans="1:26" x14ac:dyDescent="0.3">
      <c r="A22" s="13">
        <f t="shared" si="0"/>
        <v>21</v>
      </c>
      <c r="B22" s="4" t="s">
        <v>60</v>
      </c>
      <c r="C22" s="5" t="s">
        <v>61</v>
      </c>
      <c r="D22" s="4" t="s">
        <v>79</v>
      </c>
      <c r="E22" s="4">
        <v>3</v>
      </c>
      <c r="F22" s="4">
        <v>1000</v>
      </c>
      <c r="G22" s="4">
        <v>0</v>
      </c>
      <c r="H22" s="14">
        <f t="shared" si="1"/>
        <v>2326.5625</v>
      </c>
      <c r="I22" s="14">
        <f t="shared" si="10"/>
        <v>0</v>
      </c>
      <c r="J22" s="14">
        <f t="shared" si="2"/>
        <v>775.52083333333337</v>
      </c>
      <c r="K22" s="14">
        <f t="shared" si="3"/>
        <v>0</v>
      </c>
      <c r="L22" s="4" t="s">
        <v>50</v>
      </c>
      <c r="M22" s="4" t="s">
        <v>34</v>
      </c>
      <c r="N22" s="4">
        <v>3</v>
      </c>
      <c r="O22" s="4">
        <f t="shared" si="4"/>
        <v>1326.5625</v>
      </c>
      <c r="P22" s="4">
        <f t="shared" si="5"/>
        <v>0</v>
      </c>
      <c r="Q22" s="4" t="s">
        <v>64</v>
      </c>
      <c r="R22" s="4" t="s">
        <v>34</v>
      </c>
      <c r="S22" s="4">
        <v>3</v>
      </c>
      <c r="T22" s="4">
        <f t="shared" si="6"/>
        <v>0</v>
      </c>
      <c r="U22" s="4">
        <f t="shared" si="7"/>
        <v>0</v>
      </c>
      <c r="V22" s="4" t="s">
        <v>53</v>
      </c>
      <c r="W22" s="4" t="s">
        <v>34</v>
      </c>
      <c r="X22" s="4">
        <v>1</v>
      </c>
      <c r="Y22" s="4">
        <f t="shared" si="8"/>
        <v>0</v>
      </c>
      <c r="Z22" s="4">
        <f t="shared" si="9"/>
        <v>0</v>
      </c>
    </row>
    <row r="23" spans="1:26" x14ac:dyDescent="0.3">
      <c r="A23" s="13">
        <f t="shared" si="0"/>
        <v>22</v>
      </c>
      <c r="B23" s="4" t="s">
        <v>60</v>
      </c>
      <c r="C23" s="5" t="s">
        <v>61</v>
      </c>
      <c r="D23" s="4" t="s">
        <v>80</v>
      </c>
      <c r="E23" s="4">
        <v>3</v>
      </c>
      <c r="F23" s="4">
        <v>1000</v>
      </c>
      <c r="G23" s="4">
        <v>0</v>
      </c>
      <c r="H23" s="14">
        <f t="shared" si="1"/>
        <v>2326.5625</v>
      </c>
      <c r="I23" s="14">
        <f t="shared" si="10"/>
        <v>0</v>
      </c>
      <c r="J23" s="14">
        <f t="shared" si="2"/>
        <v>775.52083333333337</v>
      </c>
      <c r="K23" s="14">
        <f t="shared" si="3"/>
        <v>0</v>
      </c>
      <c r="L23" s="4" t="s">
        <v>50</v>
      </c>
      <c r="M23" s="4" t="s">
        <v>34</v>
      </c>
      <c r="N23" s="4">
        <v>3</v>
      </c>
      <c r="O23" s="4">
        <f t="shared" si="4"/>
        <v>1326.5625</v>
      </c>
      <c r="P23" s="4">
        <f t="shared" si="5"/>
        <v>0</v>
      </c>
      <c r="Q23" s="4" t="s">
        <v>63</v>
      </c>
      <c r="R23" s="4" t="s">
        <v>34</v>
      </c>
      <c r="S23" s="4">
        <v>3</v>
      </c>
      <c r="T23" s="4">
        <f t="shared" si="6"/>
        <v>0</v>
      </c>
      <c r="U23" s="4">
        <f t="shared" si="7"/>
        <v>0</v>
      </c>
      <c r="V23" s="4" t="s">
        <v>34</v>
      </c>
      <c r="W23" s="4" t="s">
        <v>34</v>
      </c>
      <c r="X23" s="4">
        <v>0</v>
      </c>
      <c r="Y23" s="4">
        <f t="shared" si="8"/>
        <v>0</v>
      </c>
      <c r="Z23" s="4">
        <f t="shared" si="9"/>
        <v>0</v>
      </c>
    </row>
    <row r="24" spans="1:26" x14ac:dyDescent="0.3">
      <c r="A24" s="13">
        <f t="shared" si="0"/>
        <v>23</v>
      </c>
      <c r="B24" s="4" t="s">
        <v>30</v>
      </c>
      <c r="C24" s="4" t="s">
        <v>81</v>
      </c>
      <c r="D24" s="4" t="s">
        <v>82</v>
      </c>
      <c r="E24" s="4">
        <v>3</v>
      </c>
      <c r="F24" s="4">
        <v>500</v>
      </c>
      <c r="G24" s="4">
        <v>0</v>
      </c>
      <c r="H24" s="14">
        <f t="shared" si="1"/>
        <v>633.33333333333337</v>
      </c>
      <c r="I24" s="14">
        <f t="shared" si="10"/>
        <v>0</v>
      </c>
      <c r="J24" s="14">
        <f t="shared" si="2"/>
        <v>211.11111111111111</v>
      </c>
      <c r="K24" s="14">
        <f t="shared" si="3"/>
        <v>0</v>
      </c>
      <c r="L24" s="4" t="s">
        <v>83</v>
      </c>
      <c r="M24" s="4" t="s">
        <v>311</v>
      </c>
      <c r="N24" s="4">
        <v>5</v>
      </c>
      <c r="O24" s="4">
        <f t="shared" si="4"/>
        <v>133.33333333333334</v>
      </c>
      <c r="P24" s="4">
        <f t="shared" si="5"/>
        <v>0</v>
      </c>
      <c r="Q24" s="4" t="s">
        <v>34</v>
      </c>
      <c r="R24" s="4" t="s">
        <v>34</v>
      </c>
      <c r="S24" s="4">
        <v>0</v>
      </c>
      <c r="T24" s="4">
        <f t="shared" si="6"/>
        <v>0</v>
      </c>
      <c r="U24" s="4">
        <f t="shared" si="7"/>
        <v>0</v>
      </c>
      <c r="V24" s="4" t="s">
        <v>34</v>
      </c>
      <c r="W24" s="4" t="s">
        <v>34</v>
      </c>
      <c r="X24" s="4">
        <v>0</v>
      </c>
      <c r="Y24" s="4">
        <f t="shared" si="8"/>
        <v>0</v>
      </c>
      <c r="Z24" s="4">
        <f t="shared" si="9"/>
        <v>0</v>
      </c>
    </row>
    <row r="25" spans="1:26" x14ac:dyDescent="0.3">
      <c r="A25" s="13">
        <f t="shared" si="0"/>
        <v>24</v>
      </c>
      <c r="B25" s="4" t="s">
        <v>30</v>
      </c>
      <c r="C25" s="5" t="s">
        <v>81</v>
      </c>
      <c r="D25" s="4" t="s">
        <v>84</v>
      </c>
      <c r="E25" s="4">
        <v>3</v>
      </c>
      <c r="F25" s="4">
        <v>500</v>
      </c>
      <c r="G25" s="4">
        <v>0</v>
      </c>
      <c r="H25" s="14">
        <f t="shared" si="1"/>
        <v>613.33333333333337</v>
      </c>
      <c r="I25" s="14">
        <f t="shared" si="10"/>
        <v>0</v>
      </c>
      <c r="J25" s="14">
        <f t="shared" si="2"/>
        <v>204.44444444444446</v>
      </c>
      <c r="K25" s="14">
        <f t="shared" si="3"/>
        <v>0</v>
      </c>
      <c r="L25" s="4" t="s">
        <v>83</v>
      </c>
      <c r="M25" s="4" t="s">
        <v>311</v>
      </c>
      <c r="N25" s="4">
        <v>3</v>
      </c>
      <c r="O25" s="4">
        <f t="shared" si="4"/>
        <v>80</v>
      </c>
      <c r="P25" s="4">
        <f t="shared" si="5"/>
        <v>0</v>
      </c>
      <c r="Q25" s="4" t="s">
        <v>85</v>
      </c>
      <c r="R25" s="4" t="s">
        <v>152</v>
      </c>
      <c r="S25" s="4">
        <v>1</v>
      </c>
      <c r="T25" s="4">
        <f t="shared" si="6"/>
        <v>33.333333333333336</v>
      </c>
      <c r="U25" s="4">
        <f t="shared" si="7"/>
        <v>0</v>
      </c>
      <c r="V25" s="4" t="s">
        <v>34</v>
      </c>
      <c r="W25" s="4" t="s">
        <v>34</v>
      </c>
      <c r="X25" s="4">
        <v>0</v>
      </c>
      <c r="Y25" s="4">
        <f t="shared" si="8"/>
        <v>0</v>
      </c>
      <c r="Z25" s="4">
        <f t="shared" si="9"/>
        <v>0</v>
      </c>
    </row>
    <row r="26" spans="1:26" x14ac:dyDescent="0.3">
      <c r="A26" s="13">
        <f t="shared" si="0"/>
        <v>25</v>
      </c>
      <c r="B26" s="4" t="s">
        <v>30</v>
      </c>
      <c r="C26" s="5" t="s">
        <v>81</v>
      </c>
      <c r="D26" s="4" t="s">
        <v>86</v>
      </c>
      <c r="E26" s="4">
        <v>3</v>
      </c>
      <c r="F26" s="4">
        <v>500</v>
      </c>
      <c r="G26" s="4">
        <v>0</v>
      </c>
      <c r="H26" s="14">
        <f t="shared" si="1"/>
        <v>500</v>
      </c>
      <c r="I26" s="14">
        <f t="shared" si="10"/>
        <v>0</v>
      </c>
      <c r="J26" s="14">
        <f t="shared" si="2"/>
        <v>166.66666666666666</v>
      </c>
      <c r="K26" s="14">
        <f t="shared" si="3"/>
        <v>0</v>
      </c>
      <c r="L26" s="4" t="s">
        <v>87</v>
      </c>
      <c r="M26" s="4" t="s">
        <v>295</v>
      </c>
      <c r="N26" s="4">
        <v>1</v>
      </c>
      <c r="O26" s="4">
        <f t="shared" si="4"/>
        <v>0</v>
      </c>
      <c r="P26" s="4">
        <f t="shared" si="5"/>
        <v>0</v>
      </c>
      <c r="Q26" s="4" t="s">
        <v>34</v>
      </c>
      <c r="R26" s="4" t="s">
        <v>34</v>
      </c>
      <c r="S26" s="4">
        <v>0</v>
      </c>
      <c r="T26" s="4">
        <f t="shared" si="6"/>
        <v>0</v>
      </c>
      <c r="U26" s="4">
        <f t="shared" si="7"/>
        <v>0</v>
      </c>
      <c r="V26" s="4" t="s">
        <v>34</v>
      </c>
      <c r="W26" s="4" t="s">
        <v>34</v>
      </c>
      <c r="X26" s="4">
        <v>0</v>
      </c>
      <c r="Y26" s="4">
        <f t="shared" si="8"/>
        <v>0</v>
      </c>
      <c r="Z26" s="4">
        <f t="shared" si="9"/>
        <v>0</v>
      </c>
    </row>
    <row r="27" spans="1:26" x14ac:dyDescent="0.3">
      <c r="A27" s="13">
        <f t="shared" si="0"/>
        <v>26</v>
      </c>
      <c r="B27" s="4" t="s">
        <v>30</v>
      </c>
      <c r="C27" s="5" t="s">
        <v>81</v>
      </c>
      <c r="D27" s="4" t="s">
        <v>88</v>
      </c>
      <c r="E27" s="4">
        <v>4</v>
      </c>
      <c r="F27" s="4">
        <v>1200</v>
      </c>
      <c r="G27" s="4">
        <v>0</v>
      </c>
      <c r="H27" s="14">
        <f t="shared" si="1"/>
        <v>2260</v>
      </c>
      <c r="I27" s="14">
        <f t="shared" si="10"/>
        <v>0</v>
      </c>
      <c r="J27" s="14">
        <f t="shared" si="2"/>
        <v>565</v>
      </c>
      <c r="K27" s="14">
        <f t="shared" si="3"/>
        <v>0</v>
      </c>
      <c r="L27" s="4" t="s">
        <v>89</v>
      </c>
      <c r="M27" s="4" t="s">
        <v>34</v>
      </c>
      <c r="N27" s="4">
        <v>4</v>
      </c>
      <c r="O27" s="4">
        <f t="shared" si="4"/>
        <v>1060</v>
      </c>
      <c r="P27" s="4">
        <f t="shared" si="5"/>
        <v>0</v>
      </c>
      <c r="Q27" s="4" t="s">
        <v>34</v>
      </c>
      <c r="R27" s="4" t="s">
        <v>34</v>
      </c>
      <c r="S27" s="4">
        <v>0</v>
      </c>
      <c r="T27" s="4">
        <f t="shared" si="6"/>
        <v>0</v>
      </c>
      <c r="U27" s="4">
        <f t="shared" si="7"/>
        <v>0</v>
      </c>
      <c r="V27" s="4" t="s">
        <v>34</v>
      </c>
      <c r="W27" s="4" t="s">
        <v>34</v>
      </c>
      <c r="X27" s="4">
        <v>0</v>
      </c>
      <c r="Y27" s="4">
        <f t="shared" si="8"/>
        <v>0</v>
      </c>
      <c r="Z27" s="4">
        <f t="shared" si="9"/>
        <v>0</v>
      </c>
    </row>
    <row r="28" spans="1:26" x14ac:dyDescent="0.3">
      <c r="A28" s="13">
        <f t="shared" si="0"/>
        <v>27</v>
      </c>
      <c r="B28" s="4" t="s">
        <v>90</v>
      </c>
      <c r="C28" s="5" t="s">
        <v>40</v>
      </c>
      <c r="D28" s="5" t="s">
        <v>91</v>
      </c>
      <c r="E28" s="4">
        <v>1</v>
      </c>
      <c r="F28" s="4">
        <v>0</v>
      </c>
      <c r="G28" s="4">
        <v>0</v>
      </c>
      <c r="H28" s="14">
        <f t="shared" si="1"/>
        <v>0</v>
      </c>
      <c r="I28" s="14">
        <f t="shared" si="10"/>
        <v>0</v>
      </c>
      <c r="J28" s="14">
        <f t="shared" si="2"/>
        <v>0</v>
      </c>
      <c r="K28" s="14">
        <f t="shared" si="3"/>
        <v>0</v>
      </c>
      <c r="L28" s="4" t="s">
        <v>34</v>
      </c>
      <c r="M28" s="4" t="s">
        <v>34</v>
      </c>
      <c r="N28" s="4">
        <v>0</v>
      </c>
      <c r="O28" s="4">
        <f t="shared" si="4"/>
        <v>0</v>
      </c>
      <c r="P28" s="4">
        <f t="shared" si="5"/>
        <v>0</v>
      </c>
      <c r="Q28" s="4" t="s">
        <v>34</v>
      </c>
      <c r="R28" s="4" t="s">
        <v>34</v>
      </c>
      <c r="S28" s="4">
        <v>0</v>
      </c>
      <c r="T28" s="4">
        <f t="shared" si="6"/>
        <v>0</v>
      </c>
      <c r="U28" s="4">
        <f t="shared" si="7"/>
        <v>0</v>
      </c>
      <c r="V28" s="4" t="s">
        <v>34</v>
      </c>
      <c r="W28" s="4" t="s">
        <v>34</v>
      </c>
      <c r="X28" s="4">
        <v>0</v>
      </c>
      <c r="Y28" s="4">
        <f t="shared" si="8"/>
        <v>0</v>
      </c>
      <c r="Z28" s="4">
        <f t="shared" si="9"/>
        <v>0</v>
      </c>
    </row>
    <row r="29" spans="1:26" ht="13.5" customHeight="1" x14ac:dyDescent="0.3">
      <c r="A29" s="13">
        <f t="shared" si="0"/>
        <v>28</v>
      </c>
      <c r="B29" s="4" t="s">
        <v>90</v>
      </c>
      <c r="C29" s="5" t="s">
        <v>40</v>
      </c>
      <c r="D29" s="5" t="s">
        <v>92</v>
      </c>
      <c r="E29" s="4">
        <v>1</v>
      </c>
      <c r="F29" s="4">
        <v>0</v>
      </c>
      <c r="G29" s="4">
        <v>0</v>
      </c>
      <c r="H29" s="14">
        <f t="shared" ref="H29" si="27">F29+O29+T29+Y29</f>
        <v>0</v>
      </c>
      <c r="I29" s="14">
        <f t="shared" ref="I29" si="28">IF(C29="贸易",G29,P29+U29+Z29)</f>
        <v>0</v>
      </c>
      <c r="J29" s="14">
        <f t="shared" ref="J29" si="29">H29/E29</f>
        <v>0</v>
      </c>
      <c r="K29" s="14">
        <f t="shared" ref="K29" si="30">I29/E29</f>
        <v>0</v>
      </c>
      <c r="L29" s="4" t="s">
        <v>34</v>
      </c>
      <c r="M29" s="4" t="s">
        <v>34</v>
      </c>
      <c r="N29" s="4">
        <v>0</v>
      </c>
      <c r="O29" s="4">
        <f t="shared" si="4"/>
        <v>0</v>
      </c>
      <c r="P29" s="4">
        <f t="shared" si="5"/>
        <v>0</v>
      </c>
      <c r="Q29" s="4" t="s">
        <v>34</v>
      </c>
      <c r="R29" s="4" t="s">
        <v>34</v>
      </c>
      <c r="S29" s="4">
        <v>0</v>
      </c>
      <c r="T29" s="4">
        <f t="shared" si="6"/>
        <v>0</v>
      </c>
      <c r="U29" s="4">
        <f t="shared" si="7"/>
        <v>0</v>
      </c>
      <c r="V29" s="4" t="s">
        <v>34</v>
      </c>
      <c r="W29" s="4" t="s">
        <v>34</v>
      </c>
      <c r="X29" s="4">
        <v>0</v>
      </c>
      <c r="Y29" s="4">
        <f t="shared" si="8"/>
        <v>0</v>
      </c>
      <c r="Z29" s="4">
        <f t="shared" si="9"/>
        <v>0</v>
      </c>
    </row>
    <row r="30" spans="1:26" ht="13.5" customHeight="1" x14ac:dyDescent="0.3">
      <c r="A30" s="13">
        <f t="shared" si="0"/>
        <v>29</v>
      </c>
      <c r="B30" s="4" t="s">
        <v>90</v>
      </c>
      <c r="C30" s="5" t="s">
        <v>40</v>
      </c>
      <c r="D30" s="5" t="s">
        <v>93</v>
      </c>
      <c r="E30" s="4">
        <v>1</v>
      </c>
      <c r="F30" s="4">
        <v>0</v>
      </c>
      <c r="G30" s="4">
        <v>0</v>
      </c>
      <c r="H30" s="14">
        <f t="shared" si="1"/>
        <v>0</v>
      </c>
      <c r="I30" s="14">
        <f t="shared" si="10"/>
        <v>0</v>
      </c>
      <c r="J30" s="14">
        <f t="shared" si="2"/>
        <v>0</v>
      </c>
      <c r="K30" s="14">
        <f t="shared" si="3"/>
        <v>0</v>
      </c>
      <c r="L30" s="4" t="s">
        <v>34</v>
      </c>
      <c r="M30" s="4" t="s">
        <v>34</v>
      </c>
      <c r="N30" s="4">
        <v>0</v>
      </c>
      <c r="O30" s="4">
        <f t="shared" si="4"/>
        <v>0</v>
      </c>
      <c r="P30" s="4">
        <f t="shared" si="5"/>
        <v>0</v>
      </c>
      <c r="Q30" s="4" t="s">
        <v>34</v>
      </c>
      <c r="R30" s="4" t="s">
        <v>34</v>
      </c>
      <c r="S30" s="4">
        <v>0</v>
      </c>
      <c r="T30" s="4">
        <f t="shared" si="6"/>
        <v>0</v>
      </c>
      <c r="U30" s="4">
        <f t="shared" si="7"/>
        <v>0</v>
      </c>
      <c r="V30" s="4" t="s">
        <v>34</v>
      </c>
      <c r="W30" s="4" t="s">
        <v>34</v>
      </c>
      <c r="X30" s="4">
        <v>0</v>
      </c>
      <c r="Y30" s="4">
        <f t="shared" si="8"/>
        <v>0</v>
      </c>
      <c r="Z30" s="4">
        <f t="shared" si="9"/>
        <v>0</v>
      </c>
    </row>
    <row r="31" spans="1:26" ht="13.5" customHeight="1" x14ac:dyDescent="0.3">
      <c r="A31" s="13">
        <f t="shared" si="0"/>
        <v>30</v>
      </c>
      <c r="B31" s="4" t="s">
        <v>90</v>
      </c>
      <c r="C31" s="5" t="s">
        <v>40</v>
      </c>
      <c r="D31" s="5" t="s">
        <v>94</v>
      </c>
      <c r="E31" s="4">
        <v>1</v>
      </c>
      <c r="F31" s="4">
        <v>0</v>
      </c>
      <c r="G31" s="4">
        <v>0</v>
      </c>
      <c r="H31" s="14">
        <f t="shared" si="1"/>
        <v>0</v>
      </c>
      <c r="I31" s="14">
        <f t="shared" si="10"/>
        <v>0</v>
      </c>
      <c r="J31" s="14">
        <f t="shared" si="2"/>
        <v>0</v>
      </c>
      <c r="K31" s="14">
        <f t="shared" si="3"/>
        <v>0</v>
      </c>
      <c r="L31" s="4" t="s">
        <v>34</v>
      </c>
      <c r="M31" s="4" t="s">
        <v>34</v>
      </c>
      <c r="N31" s="4">
        <v>0</v>
      </c>
      <c r="O31" s="4">
        <f t="shared" si="4"/>
        <v>0</v>
      </c>
      <c r="P31" s="4">
        <f t="shared" si="5"/>
        <v>0</v>
      </c>
      <c r="Q31" s="4" t="s">
        <v>34</v>
      </c>
      <c r="R31" s="4" t="s">
        <v>34</v>
      </c>
      <c r="S31" s="4">
        <v>0</v>
      </c>
      <c r="T31" s="4">
        <f t="shared" si="6"/>
        <v>0</v>
      </c>
      <c r="U31" s="4">
        <f t="shared" si="7"/>
        <v>0</v>
      </c>
      <c r="V31" s="4" t="s">
        <v>34</v>
      </c>
      <c r="W31" s="4" t="s">
        <v>34</v>
      </c>
      <c r="X31" s="4">
        <v>0</v>
      </c>
      <c r="Y31" s="4">
        <f t="shared" si="8"/>
        <v>0</v>
      </c>
      <c r="Z31" s="4">
        <f t="shared" si="9"/>
        <v>0</v>
      </c>
    </row>
    <row r="32" spans="1:26" x14ac:dyDescent="0.3">
      <c r="A32" s="13">
        <f t="shared" si="0"/>
        <v>31</v>
      </c>
      <c r="B32" s="4" t="s">
        <v>30</v>
      </c>
      <c r="C32" s="4" t="s">
        <v>95</v>
      </c>
      <c r="D32" s="5" t="s">
        <v>96</v>
      </c>
      <c r="E32" s="4">
        <v>18</v>
      </c>
      <c r="F32" s="4">
        <v>1000</v>
      </c>
      <c r="G32" s="4">
        <v>0</v>
      </c>
      <c r="H32" s="14">
        <f t="shared" si="1"/>
        <v>1000</v>
      </c>
      <c r="I32" s="14">
        <f t="shared" si="10"/>
        <v>0</v>
      </c>
      <c r="J32" s="14">
        <f t="shared" si="2"/>
        <v>55.555555555555557</v>
      </c>
      <c r="K32" s="14">
        <f t="shared" si="3"/>
        <v>0</v>
      </c>
      <c r="L32" s="4" t="s">
        <v>53</v>
      </c>
      <c r="M32" s="4" t="s">
        <v>34</v>
      </c>
      <c r="N32" s="4">
        <v>8</v>
      </c>
      <c r="O32" s="4">
        <f t="shared" si="4"/>
        <v>0</v>
      </c>
      <c r="P32" s="4">
        <f t="shared" si="5"/>
        <v>0</v>
      </c>
      <c r="Q32" s="4" t="s">
        <v>54</v>
      </c>
      <c r="R32" s="4" t="s">
        <v>34</v>
      </c>
      <c r="S32" s="4">
        <v>2</v>
      </c>
      <c r="T32" s="4">
        <f t="shared" si="6"/>
        <v>0</v>
      </c>
      <c r="U32" s="4">
        <f t="shared" si="7"/>
        <v>0</v>
      </c>
      <c r="V32" s="4" t="s">
        <v>34</v>
      </c>
      <c r="W32" s="4" t="s">
        <v>34</v>
      </c>
      <c r="X32" s="4">
        <v>0</v>
      </c>
      <c r="Y32" s="4">
        <f t="shared" si="8"/>
        <v>0</v>
      </c>
      <c r="Z32" s="4">
        <f t="shared" si="9"/>
        <v>0</v>
      </c>
    </row>
    <row r="33" spans="1:26" x14ac:dyDescent="0.3">
      <c r="A33" s="13">
        <f t="shared" si="0"/>
        <v>32</v>
      </c>
      <c r="B33" s="4" t="s">
        <v>30</v>
      </c>
      <c r="C33" s="5" t="s">
        <v>40</v>
      </c>
      <c r="D33" s="5" t="s">
        <v>97</v>
      </c>
      <c r="E33" s="4">
        <v>1</v>
      </c>
      <c r="F33" s="4">
        <v>0</v>
      </c>
      <c r="G33" s="4">
        <v>0</v>
      </c>
      <c r="H33" s="14">
        <f t="shared" ref="H33:H36" si="31">F33+O33+T33+Y33</f>
        <v>0</v>
      </c>
      <c r="I33" s="14">
        <f t="shared" ref="I33:I36" si="32">IF(C33="贸易",G33,P33+U33+Z33)</f>
        <v>0</v>
      </c>
      <c r="J33" s="14">
        <f t="shared" ref="J33:J36" si="33">H33/E33</f>
        <v>0</v>
      </c>
      <c r="K33" s="14">
        <f t="shared" ref="K33:K36" si="34">I33/E33</f>
        <v>0</v>
      </c>
      <c r="L33" s="4" t="s">
        <v>34</v>
      </c>
      <c r="M33" s="4" t="s">
        <v>34</v>
      </c>
      <c r="N33" s="4">
        <v>0</v>
      </c>
      <c r="O33" s="4">
        <f t="shared" si="4"/>
        <v>0</v>
      </c>
      <c r="P33" s="4">
        <f t="shared" si="5"/>
        <v>0</v>
      </c>
      <c r="Q33" s="4" t="s">
        <v>34</v>
      </c>
      <c r="R33" s="4" t="s">
        <v>34</v>
      </c>
      <c r="S33" s="4">
        <v>0</v>
      </c>
      <c r="T33" s="4">
        <f t="shared" si="6"/>
        <v>0</v>
      </c>
      <c r="U33" s="4">
        <f t="shared" si="7"/>
        <v>0</v>
      </c>
      <c r="V33" s="4" t="s">
        <v>34</v>
      </c>
      <c r="W33" s="4" t="s">
        <v>34</v>
      </c>
      <c r="X33" s="4">
        <v>0</v>
      </c>
      <c r="Y33" s="4">
        <f t="shared" si="8"/>
        <v>0</v>
      </c>
      <c r="Z33" s="4">
        <f t="shared" si="9"/>
        <v>0</v>
      </c>
    </row>
    <row r="34" spans="1:26" ht="13.5" customHeight="1" x14ac:dyDescent="0.3">
      <c r="A34" s="13">
        <f t="shared" si="0"/>
        <v>33</v>
      </c>
      <c r="B34" s="4" t="s">
        <v>30</v>
      </c>
      <c r="C34" s="5" t="s">
        <v>40</v>
      </c>
      <c r="D34" s="5" t="s">
        <v>98</v>
      </c>
      <c r="E34" s="4">
        <v>1</v>
      </c>
      <c r="F34" s="4">
        <v>0</v>
      </c>
      <c r="G34" s="4">
        <v>0</v>
      </c>
      <c r="H34" s="14">
        <f t="shared" si="31"/>
        <v>0</v>
      </c>
      <c r="I34" s="14">
        <f t="shared" si="32"/>
        <v>0</v>
      </c>
      <c r="J34" s="14">
        <f t="shared" si="33"/>
        <v>0</v>
      </c>
      <c r="K34" s="14">
        <f t="shared" si="34"/>
        <v>0</v>
      </c>
      <c r="L34" s="4" t="s">
        <v>34</v>
      </c>
      <c r="M34" s="4" t="s">
        <v>34</v>
      </c>
      <c r="N34" s="4">
        <v>0</v>
      </c>
      <c r="O34" s="4">
        <f t="shared" ref="O34:O65" si="35">VLOOKUP(IF(M34="无",L34,L34&amp;"("&amp;M34&amp;")"),D:J,7,0)*N34</f>
        <v>0</v>
      </c>
      <c r="P34" s="4">
        <f t="shared" ref="P34:P65" si="36">VLOOKUP(IF(M34="无",L34,L34&amp;"("&amp;M34&amp;")"),D:K,8,0)*N34</f>
        <v>0</v>
      </c>
      <c r="Q34" s="4" t="s">
        <v>34</v>
      </c>
      <c r="R34" s="4" t="s">
        <v>34</v>
      </c>
      <c r="S34" s="4">
        <v>0</v>
      </c>
      <c r="T34" s="4">
        <f t="shared" ref="T34:T65" si="37">VLOOKUP(IF(R34="无",Q34,Q34&amp;"("&amp;R34&amp;")"),D:J,7,0)*S34</f>
        <v>0</v>
      </c>
      <c r="U34" s="4">
        <f t="shared" ref="U34:U65" si="38">VLOOKUP(IF(R34="无",Q34,Q34&amp;"("&amp;R34&amp;")"),D:K,8,0)*S34</f>
        <v>0</v>
      </c>
      <c r="V34" s="4" t="s">
        <v>34</v>
      </c>
      <c r="W34" s="4" t="s">
        <v>34</v>
      </c>
      <c r="X34" s="4">
        <v>0</v>
      </c>
      <c r="Y34" s="4">
        <f t="shared" ref="Y34:Y65" si="39">VLOOKUP(IF(W34="无",V34,V34&amp;"("&amp;W34&amp;")"),D:J,7,0)*X34</f>
        <v>0</v>
      </c>
      <c r="Z34" s="4">
        <f t="shared" ref="Z34:Z65" si="40">VLOOKUP(IF(W34="无",V34,V34&amp;"("&amp;W34&amp;")"),D:K,8,0)*X34</f>
        <v>0</v>
      </c>
    </row>
    <row r="35" spans="1:26" ht="13.5" customHeight="1" x14ac:dyDescent="0.3">
      <c r="A35" s="13">
        <f t="shared" si="0"/>
        <v>34</v>
      </c>
      <c r="B35" s="4" t="s">
        <v>30</v>
      </c>
      <c r="C35" s="5" t="s">
        <v>40</v>
      </c>
      <c r="D35" s="5" t="s">
        <v>99</v>
      </c>
      <c r="E35" s="4">
        <v>1</v>
      </c>
      <c r="F35" s="4">
        <v>0</v>
      </c>
      <c r="G35" s="4">
        <v>0</v>
      </c>
      <c r="H35" s="14">
        <f t="shared" si="31"/>
        <v>0</v>
      </c>
      <c r="I35" s="14">
        <f t="shared" si="32"/>
        <v>0</v>
      </c>
      <c r="J35" s="14">
        <f t="shared" si="33"/>
        <v>0</v>
      </c>
      <c r="K35" s="14">
        <f t="shared" si="34"/>
        <v>0</v>
      </c>
      <c r="L35" s="4" t="s">
        <v>34</v>
      </c>
      <c r="M35" s="4" t="s">
        <v>34</v>
      </c>
      <c r="N35" s="4">
        <v>0</v>
      </c>
      <c r="O35" s="4">
        <f t="shared" si="35"/>
        <v>0</v>
      </c>
      <c r="P35" s="4">
        <f t="shared" si="36"/>
        <v>0</v>
      </c>
      <c r="Q35" s="4" t="s">
        <v>34</v>
      </c>
      <c r="R35" s="4" t="s">
        <v>34</v>
      </c>
      <c r="S35" s="4">
        <v>0</v>
      </c>
      <c r="T35" s="4">
        <f t="shared" si="37"/>
        <v>0</v>
      </c>
      <c r="U35" s="4">
        <f t="shared" si="38"/>
        <v>0</v>
      </c>
      <c r="V35" s="4" t="s">
        <v>34</v>
      </c>
      <c r="W35" s="4" t="s">
        <v>34</v>
      </c>
      <c r="X35" s="4">
        <v>0</v>
      </c>
      <c r="Y35" s="4">
        <f t="shared" si="39"/>
        <v>0</v>
      </c>
      <c r="Z35" s="4">
        <f t="shared" si="40"/>
        <v>0</v>
      </c>
    </row>
    <row r="36" spans="1:26" ht="13.5" customHeight="1" x14ac:dyDescent="0.3">
      <c r="A36" s="13">
        <f t="shared" si="0"/>
        <v>35</v>
      </c>
      <c r="B36" s="4" t="s">
        <v>30</v>
      </c>
      <c r="C36" s="5" t="s">
        <v>40</v>
      </c>
      <c r="D36" s="5" t="s">
        <v>100</v>
      </c>
      <c r="E36" s="4">
        <v>1</v>
      </c>
      <c r="F36" s="4">
        <v>0</v>
      </c>
      <c r="G36" s="4">
        <v>0</v>
      </c>
      <c r="H36" s="14">
        <f t="shared" si="31"/>
        <v>0</v>
      </c>
      <c r="I36" s="14">
        <f t="shared" si="32"/>
        <v>0</v>
      </c>
      <c r="J36" s="14">
        <f t="shared" si="33"/>
        <v>0</v>
      </c>
      <c r="K36" s="14">
        <f t="shared" si="34"/>
        <v>0</v>
      </c>
      <c r="L36" s="4" t="s">
        <v>34</v>
      </c>
      <c r="M36" s="4" t="s">
        <v>34</v>
      </c>
      <c r="N36" s="4">
        <v>0</v>
      </c>
      <c r="O36" s="4">
        <f t="shared" si="35"/>
        <v>0</v>
      </c>
      <c r="P36" s="4">
        <f t="shared" si="36"/>
        <v>0</v>
      </c>
      <c r="Q36" s="4" t="s">
        <v>34</v>
      </c>
      <c r="R36" s="4" t="s">
        <v>34</v>
      </c>
      <c r="S36" s="4">
        <v>0</v>
      </c>
      <c r="T36" s="4">
        <f t="shared" si="37"/>
        <v>0</v>
      </c>
      <c r="U36" s="4">
        <f t="shared" si="38"/>
        <v>0</v>
      </c>
      <c r="V36" s="4" t="s">
        <v>34</v>
      </c>
      <c r="W36" s="4" t="s">
        <v>34</v>
      </c>
      <c r="X36" s="4">
        <v>0</v>
      </c>
      <c r="Y36" s="4">
        <f t="shared" si="39"/>
        <v>0</v>
      </c>
      <c r="Z36" s="4">
        <f t="shared" si="40"/>
        <v>0</v>
      </c>
    </row>
    <row r="37" spans="1:26" x14ac:dyDescent="0.3">
      <c r="A37" s="13">
        <f t="shared" si="0"/>
        <v>36</v>
      </c>
      <c r="B37" s="4" t="s">
        <v>90</v>
      </c>
      <c r="C37" s="5" t="s">
        <v>101</v>
      </c>
      <c r="D37" s="5" t="s">
        <v>102</v>
      </c>
      <c r="E37" s="4">
        <v>24</v>
      </c>
      <c r="F37" s="4">
        <v>2600</v>
      </c>
      <c r="G37" s="4">
        <v>0</v>
      </c>
      <c r="H37" s="14">
        <f t="shared" si="1"/>
        <v>2600</v>
      </c>
      <c r="I37" s="14">
        <f t="shared" si="10"/>
        <v>0</v>
      </c>
      <c r="J37" s="14">
        <f t="shared" si="2"/>
        <v>108.33333333333333</v>
      </c>
      <c r="K37" s="14">
        <f t="shared" si="3"/>
        <v>0</v>
      </c>
      <c r="L37" s="4" t="s">
        <v>69</v>
      </c>
      <c r="M37" s="4" t="s">
        <v>295</v>
      </c>
      <c r="N37" s="4">
        <v>4</v>
      </c>
      <c r="O37" s="4">
        <f t="shared" si="35"/>
        <v>0</v>
      </c>
      <c r="P37" s="4">
        <f t="shared" si="36"/>
        <v>0</v>
      </c>
      <c r="Q37" s="4" t="s">
        <v>34</v>
      </c>
      <c r="R37" s="4" t="s">
        <v>34</v>
      </c>
      <c r="S37" s="4">
        <v>0</v>
      </c>
      <c r="T37" s="4">
        <f t="shared" si="37"/>
        <v>0</v>
      </c>
      <c r="U37" s="4">
        <f t="shared" si="38"/>
        <v>0</v>
      </c>
      <c r="V37" s="4" t="s">
        <v>34</v>
      </c>
      <c r="W37" s="4" t="s">
        <v>34</v>
      </c>
      <c r="X37" s="4">
        <v>0</v>
      </c>
      <c r="Y37" s="4">
        <f t="shared" si="39"/>
        <v>0</v>
      </c>
      <c r="Z37" s="4">
        <f t="shared" si="40"/>
        <v>0</v>
      </c>
    </row>
    <row r="38" spans="1:26" x14ac:dyDescent="0.3">
      <c r="A38" s="13">
        <f t="shared" si="0"/>
        <v>37</v>
      </c>
      <c r="B38" s="4" t="s">
        <v>90</v>
      </c>
      <c r="C38" s="5" t="s">
        <v>40</v>
      </c>
      <c r="D38" s="5" t="s">
        <v>103</v>
      </c>
      <c r="E38" s="4">
        <v>1</v>
      </c>
      <c r="F38" s="4">
        <v>0</v>
      </c>
      <c r="G38" s="4">
        <v>0</v>
      </c>
      <c r="H38" s="14">
        <f t="shared" si="1"/>
        <v>0</v>
      </c>
      <c r="I38" s="14">
        <f t="shared" si="10"/>
        <v>0</v>
      </c>
      <c r="J38" s="14">
        <f t="shared" si="2"/>
        <v>0</v>
      </c>
      <c r="K38" s="14">
        <f t="shared" si="3"/>
        <v>0</v>
      </c>
      <c r="L38" s="4" t="s">
        <v>34</v>
      </c>
      <c r="M38" s="4" t="s">
        <v>34</v>
      </c>
      <c r="N38" s="4">
        <v>0</v>
      </c>
      <c r="O38" s="4">
        <f t="shared" si="35"/>
        <v>0</v>
      </c>
      <c r="P38" s="4">
        <f t="shared" si="36"/>
        <v>0</v>
      </c>
      <c r="Q38" s="4" t="s">
        <v>34</v>
      </c>
      <c r="R38" s="4" t="s">
        <v>34</v>
      </c>
      <c r="S38" s="4">
        <v>0</v>
      </c>
      <c r="T38" s="4">
        <f t="shared" si="37"/>
        <v>0</v>
      </c>
      <c r="U38" s="4">
        <f t="shared" si="38"/>
        <v>0</v>
      </c>
      <c r="V38" s="4" t="s">
        <v>34</v>
      </c>
      <c r="W38" s="4" t="s">
        <v>34</v>
      </c>
      <c r="X38" s="4">
        <v>0</v>
      </c>
      <c r="Y38" s="4">
        <f t="shared" si="39"/>
        <v>0</v>
      </c>
      <c r="Z38" s="4">
        <f t="shared" si="40"/>
        <v>0</v>
      </c>
    </row>
    <row r="39" spans="1:26" ht="13.5" customHeight="1" x14ac:dyDescent="0.3">
      <c r="A39" s="13">
        <f t="shared" si="0"/>
        <v>38</v>
      </c>
      <c r="B39" s="4" t="s">
        <v>90</v>
      </c>
      <c r="C39" s="5" t="s">
        <v>40</v>
      </c>
      <c r="D39" s="5" t="s">
        <v>104</v>
      </c>
      <c r="E39" s="4">
        <v>1</v>
      </c>
      <c r="F39" s="4">
        <v>0</v>
      </c>
      <c r="G39" s="4">
        <v>0</v>
      </c>
      <c r="H39" s="14">
        <f t="shared" si="1"/>
        <v>0</v>
      </c>
      <c r="I39" s="14">
        <f t="shared" si="10"/>
        <v>0</v>
      </c>
      <c r="J39" s="14">
        <f t="shared" si="2"/>
        <v>0</v>
      </c>
      <c r="K39" s="14">
        <f t="shared" si="3"/>
        <v>0</v>
      </c>
      <c r="L39" s="4" t="s">
        <v>34</v>
      </c>
      <c r="M39" s="4" t="s">
        <v>34</v>
      </c>
      <c r="N39" s="4">
        <v>0</v>
      </c>
      <c r="O39" s="4">
        <f t="shared" si="35"/>
        <v>0</v>
      </c>
      <c r="P39" s="4">
        <f t="shared" si="36"/>
        <v>0</v>
      </c>
      <c r="Q39" s="4" t="s">
        <v>34</v>
      </c>
      <c r="R39" s="4" t="s">
        <v>34</v>
      </c>
      <c r="S39" s="4">
        <v>0</v>
      </c>
      <c r="T39" s="4">
        <f t="shared" si="37"/>
        <v>0</v>
      </c>
      <c r="U39" s="4">
        <f t="shared" si="38"/>
        <v>0</v>
      </c>
      <c r="V39" s="4" t="s">
        <v>34</v>
      </c>
      <c r="W39" s="4" t="s">
        <v>34</v>
      </c>
      <c r="X39" s="4">
        <v>0</v>
      </c>
      <c r="Y39" s="4">
        <f t="shared" si="39"/>
        <v>0</v>
      </c>
      <c r="Z39" s="4">
        <f t="shared" si="40"/>
        <v>0</v>
      </c>
    </row>
    <row r="40" spans="1:26" ht="13.5" customHeight="1" x14ac:dyDescent="0.3">
      <c r="A40" s="13">
        <f t="shared" si="0"/>
        <v>39</v>
      </c>
      <c r="B40" s="4" t="s">
        <v>90</v>
      </c>
      <c r="C40" s="5" t="s">
        <v>40</v>
      </c>
      <c r="D40" s="5" t="s">
        <v>105</v>
      </c>
      <c r="E40" s="4">
        <v>1</v>
      </c>
      <c r="F40" s="4">
        <v>0</v>
      </c>
      <c r="G40" s="4">
        <v>0</v>
      </c>
      <c r="H40" s="14">
        <f t="shared" si="1"/>
        <v>0</v>
      </c>
      <c r="I40" s="14">
        <f t="shared" si="10"/>
        <v>0</v>
      </c>
      <c r="J40" s="14">
        <f t="shared" si="2"/>
        <v>0</v>
      </c>
      <c r="K40" s="14">
        <f t="shared" si="3"/>
        <v>0</v>
      </c>
      <c r="L40" s="4" t="s">
        <v>34</v>
      </c>
      <c r="M40" s="4" t="s">
        <v>34</v>
      </c>
      <c r="N40" s="4">
        <v>0</v>
      </c>
      <c r="O40" s="4">
        <f t="shared" si="35"/>
        <v>0</v>
      </c>
      <c r="P40" s="4">
        <f t="shared" si="36"/>
        <v>0</v>
      </c>
      <c r="Q40" s="4" t="s">
        <v>34</v>
      </c>
      <c r="R40" s="4" t="s">
        <v>34</v>
      </c>
      <c r="S40" s="4">
        <v>0</v>
      </c>
      <c r="T40" s="4">
        <f t="shared" si="37"/>
        <v>0</v>
      </c>
      <c r="U40" s="4">
        <f t="shared" si="38"/>
        <v>0</v>
      </c>
      <c r="V40" s="4" t="s">
        <v>34</v>
      </c>
      <c r="W40" s="4" t="s">
        <v>34</v>
      </c>
      <c r="X40" s="4">
        <v>0</v>
      </c>
      <c r="Y40" s="4">
        <f t="shared" si="39"/>
        <v>0</v>
      </c>
      <c r="Z40" s="4">
        <f t="shared" si="40"/>
        <v>0</v>
      </c>
    </row>
    <row r="41" spans="1:26" ht="13.5" customHeight="1" x14ac:dyDescent="0.3">
      <c r="A41" s="13">
        <f t="shared" si="0"/>
        <v>40</v>
      </c>
      <c r="B41" s="4" t="s">
        <v>90</v>
      </c>
      <c r="C41" s="5" t="s">
        <v>40</v>
      </c>
      <c r="D41" s="5" t="s">
        <v>106</v>
      </c>
      <c r="E41" s="4">
        <v>1</v>
      </c>
      <c r="F41" s="4">
        <v>0</v>
      </c>
      <c r="G41" s="4">
        <v>0</v>
      </c>
      <c r="H41" s="14">
        <f t="shared" si="1"/>
        <v>0</v>
      </c>
      <c r="I41" s="14">
        <f t="shared" si="10"/>
        <v>0</v>
      </c>
      <c r="J41" s="14">
        <f t="shared" si="2"/>
        <v>0</v>
      </c>
      <c r="K41" s="14">
        <f t="shared" si="3"/>
        <v>0</v>
      </c>
      <c r="L41" s="4" t="s">
        <v>34</v>
      </c>
      <c r="M41" s="4" t="s">
        <v>34</v>
      </c>
      <c r="N41" s="4">
        <v>0</v>
      </c>
      <c r="O41" s="4">
        <f t="shared" si="35"/>
        <v>0</v>
      </c>
      <c r="P41" s="4">
        <f t="shared" si="36"/>
        <v>0</v>
      </c>
      <c r="Q41" s="4" t="s">
        <v>34</v>
      </c>
      <c r="R41" s="4" t="s">
        <v>34</v>
      </c>
      <c r="S41" s="4">
        <v>0</v>
      </c>
      <c r="T41" s="4">
        <f t="shared" si="37"/>
        <v>0</v>
      </c>
      <c r="U41" s="4">
        <f t="shared" si="38"/>
        <v>0</v>
      </c>
      <c r="V41" s="4" t="s">
        <v>34</v>
      </c>
      <c r="W41" s="4" t="s">
        <v>34</v>
      </c>
      <c r="X41" s="4">
        <v>0</v>
      </c>
      <c r="Y41" s="4">
        <f t="shared" si="39"/>
        <v>0</v>
      </c>
      <c r="Z41" s="4">
        <f t="shared" si="40"/>
        <v>0</v>
      </c>
    </row>
    <row r="42" spans="1:26" x14ac:dyDescent="0.3">
      <c r="A42" s="13">
        <f t="shared" si="0"/>
        <v>41</v>
      </c>
      <c r="B42" s="4" t="s">
        <v>90</v>
      </c>
      <c r="C42" s="5" t="s">
        <v>107</v>
      </c>
      <c r="D42" s="4" t="s">
        <v>108</v>
      </c>
      <c r="E42" s="4">
        <v>4</v>
      </c>
      <c r="F42" s="4">
        <v>500</v>
      </c>
      <c r="G42" s="4">
        <v>0</v>
      </c>
      <c r="H42" s="14">
        <f t="shared" si="1"/>
        <v>500</v>
      </c>
      <c r="I42" s="14">
        <f t="shared" si="10"/>
        <v>0</v>
      </c>
      <c r="J42" s="14">
        <f t="shared" si="2"/>
        <v>125</v>
      </c>
      <c r="K42" s="14">
        <f t="shared" si="3"/>
        <v>0</v>
      </c>
      <c r="L42" s="4" t="s">
        <v>78</v>
      </c>
      <c r="M42" s="4" t="s">
        <v>128</v>
      </c>
      <c r="N42" s="4">
        <v>1</v>
      </c>
      <c r="O42" s="4">
        <f t="shared" si="35"/>
        <v>0</v>
      </c>
      <c r="P42" s="4">
        <f t="shared" si="36"/>
        <v>0</v>
      </c>
      <c r="Q42" s="4" t="s">
        <v>34</v>
      </c>
      <c r="R42" s="4" t="s">
        <v>34</v>
      </c>
      <c r="S42" s="4">
        <v>0</v>
      </c>
      <c r="T42" s="4">
        <f t="shared" si="37"/>
        <v>0</v>
      </c>
      <c r="U42" s="4">
        <f t="shared" si="38"/>
        <v>0</v>
      </c>
      <c r="V42" s="4" t="s">
        <v>34</v>
      </c>
      <c r="W42" s="4" t="s">
        <v>34</v>
      </c>
      <c r="X42" s="4">
        <v>0</v>
      </c>
      <c r="Y42" s="4">
        <f t="shared" si="39"/>
        <v>0</v>
      </c>
      <c r="Z42" s="4">
        <f t="shared" si="40"/>
        <v>0</v>
      </c>
    </row>
    <row r="43" spans="1:26" x14ac:dyDescent="0.3">
      <c r="A43" s="13">
        <f t="shared" si="0"/>
        <v>42</v>
      </c>
      <c r="B43" s="4" t="s">
        <v>90</v>
      </c>
      <c r="C43" s="5" t="s">
        <v>109</v>
      </c>
      <c r="D43" s="5" t="s">
        <v>110</v>
      </c>
      <c r="E43" s="4">
        <v>8</v>
      </c>
      <c r="F43" s="4">
        <v>1000</v>
      </c>
      <c r="G43" s="4">
        <v>0</v>
      </c>
      <c r="H43" s="14">
        <f t="shared" si="1"/>
        <v>1000</v>
      </c>
      <c r="I43" s="14">
        <f t="shared" si="10"/>
        <v>0</v>
      </c>
      <c r="J43" s="14">
        <f t="shared" si="2"/>
        <v>125</v>
      </c>
      <c r="K43" s="14">
        <f t="shared" si="3"/>
        <v>0</v>
      </c>
      <c r="L43" s="4" t="s">
        <v>111</v>
      </c>
      <c r="M43" s="4" t="s">
        <v>34</v>
      </c>
      <c r="N43" s="4">
        <v>8</v>
      </c>
      <c r="O43" s="4">
        <f t="shared" si="35"/>
        <v>0</v>
      </c>
      <c r="P43" s="4">
        <f t="shared" si="36"/>
        <v>0</v>
      </c>
      <c r="Q43" s="4" t="s">
        <v>34</v>
      </c>
      <c r="R43" s="4" t="s">
        <v>34</v>
      </c>
      <c r="S43" s="4">
        <v>0</v>
      </c>
      <c r="T43" s="4">
        <f t="shared" si="37"/>
        <v>0</v>
      </c>
      <c r="U43" s="4">
        <f t="shared" si="38"/>
        <v>0</v>
      </c>
      <c r="V43" s="4" t="s">
        <v>34</v>
      </c>
      <c r="W43" s="4" t="s">
        <v>34</v>
      </c>
      <c r="X43" s="4">
        <v>0</v>
      </c>
      <c r="Y43" s="4">
        <f t="shared" si="39"/>
        <v>0</v>
      </c>
      <c r="Z43" s="4">
        <f t="shared" si="40"/>
        <v>0</v>
      </c>
    </row>
    <row r="44" spans="1:26" x14ac:dyDescent="0.3">
      <c r="A44" s="13">
        <f t="shared" si="0"/>
        <v>43</v>
      </c>
      <c r="B44" s="4" t="s">
        <v>90</v>
      </c>
      <c r="C44" s="5" t="s">
        <v>112</v>
      </c>
      <c r="D44" s="4" t="s">
        <v>113</v>
      </c>
      <c r="E44" s="4">
        <v>30</v>
      </c>
      <c r="F44" s="4">
        <v>4000</v>
      </c>
      <c r="G44" s="4">
        <v>0</v>
      </c>
      <c r="H44" s="14">
        <f t="shared" si="1"/>
        <v>4000</v>
      </c>
      <c r="I44" s="14">
        <f t="shared" si="10"/>
        <v>0</v>
      </c>
      <c r="J44" s="14">
        <f t="shared" si="2"/>
        <v>133.33333333333334</v>
      </c>
      <c r="K44" s="14">
        <f t="shared" si="3"/>
        <v>0</v>
      </c>
      <c r="L44" s="4" t="s">
        <v>53</v>
      </c>
      <c r="M44" s="4" t="s">
        <v>34</v>
      </c>
      <c r="N44" s="4">
        <v>8</v>
      </c>
      <c r="O44" s="4">
        <f t="shared" si="35"/>
        <v>0</v>
      </c>
      <c r="P44" s="4">
        <f t="shared" si="36"/>
        <v>0</v>
      </c>
      <c r="Q44" s="4" t="s">
        <v>34</v>
      </c>
      <c r="R44" s="4" t="s">
        <v>34</v>
      </c>
      <c r="S44" s="4">
        <v>0</v>
      </c>
      <c r="T44" s="4">
        <f t="shared" si="37"/>
        <v>0</v>
      </c>
      <c r="U44" s="4">
        <f t="shared" si="38"/>
        <v>0</v>
      </c>
      <c r="V44" s="4" t="s">
        <v>34</v>
      </c>
      <c r="W44" s="4" t="s">
        <v>34</v>
      </c>
      <c r="X44" s="4">
        <v>0</v>
      </c>
      <c r="Y44" s="4">
        <f t="shared" si="39"/>
        <v>0</v>
      </c>
      <c r="Z44" s="4">
        <f t="shared" si="40"/>
        <v>0</v>
      </c>
    </row>
    <row r="45" spans="1:26" x14ac:dyDescent="0.3">
      <c r="A45" s="13">
        <f t="shared" si="0"/>
        <v>44</v>
      </c>
      <c r="B45" s="4" t="s">
        <v>90</v>
      </c>
      <c r="C45" s="5" t="s">
        <v>40</v>
      </c>
      <c r="D45" s="5" t="s">
        <v>114</v>
      </c>
      <c r="E45" s="4">
        <v>1</v>
      </c>
      <c r="F45" s="4">
        <v>0</v>
      </c>
      <c r="G45" s="4">
        <v>0</v>
      </c>
      <c r="H45" s="14">
        <f t="shared" ref="H45:H48" si="41">F45+O45+T45+Y45</f>
        <v>0</v>
      </c>
      <c r="I45" s="14">
        <f t="shared" ref="I45:I48" si="42">IF(C45="贸易",G45,P45+U45+Z45)</f>
        <v>0</v>
      </c>
      <c r="J45" s="14">
        <f t="shared" ref="J45:J48" si="43">H45/E45</f>
        <v>0</v>
      </c>
      <c r="K45" s="14">
        <f t="shared" ref="K45:K48" si="44">I45/E45</f>
        <v>0</v>
      </c>
      <c r="L45" s="4" t="s">
        <v>34</v>
      </c>
      <c r="M45" s="4" t="s">
        <v>34</v>
      </c>
      <c r="N45" s="4">
        <v>0</v>
      </c>
      <c r="O45" s="4">
        <f t="shared" si="35"/>
        <v>0</v>
      </c>
      <c r="P45" s="4">
        <f t="shared" si="36"/>
        <v>0</v>
      </c>
      <c r="Q45" s="4" t="s">
        <v>34</v>
      </c>
      <c r="R45" s="4" t="s">
        <v>34</v>
      </c>
      <c r="S45" s="4">
        <v>0</v>
      </c>
      <c r="T45" s="4">
        <f t="shared" si="37"/>
        <v>0</v>
      </c>
      <c r="U45" s="4">
        <f t="shared" si="38"/>
        <v>0</v>
      </c>
      <c r="V45" s="4" t="s">
        <v>34</v>
      </c>
      <c r="W45" s="4" t="s">
        <v>34</v>
      </c>
      <c r="X45" s="4">
        <v>0</v>
      </c>
      <c r="Y45" s="4">
        <f t="shared" si="39"/>
        <v>0</v>
      </c>
      <c r="Z45" s="4">
        <f t="shared" si="40"/>
        <v>0</v>
      </c>
    </row>
    <row r="46" spans="1:26" ht="13.5" customHeight="1" x14ac:dyDescent="0.3">
      <c r="A46" s="13">
        <f t="shared" si="0"/>
        <v>45</v>
      </c>
      <c r="B46" s="4" t="s">
        <v>90</v>
      </c>
      <c r="C46" s="5" t="s">
        <v>40</v>
      </c>
      <c r="D46" s="5" t="s">
        <v>115</v>
      </c>
      <c r="E46" s="4">
        <v>1</v>
      </c>
      <c r="F46" s="4">
        <v>0</v>
      </c>
      <c r="G46" s="4">
        <v>0</v>
      </c>
      <c r="H46" s="14">
        <f t="shared" si="41"/>
        <v>0</v>
      </c>
      <c r="I46" s="14">
        <f t="shared" si="42"/>
        <v>0</v>
      </c>
      <c r="J46" s="14">
        <f t="shared" si="43"/>
        <v>0</v>
      </c>
      <c r="K46" s="14">
        <f t="shared" si="44"/>
        <v>0</v>
      </c>
      <c r="L46" s="4" t="s">
        <v>34</v>
      </c>
      <c r="M46" s="4" t="s">
        <v>34</v>
      </c>
      <c r="N46" s="4">
        <v>0</v>
      </c>
      <c r="O46" s="4">
        <f t="shared" si="35"/>
        <v>0</v>
      </c>
      <c r="P46" s="4">
        <f t="shared" si="36"/>
        <v>0</v>
      </c>
      <c r="Q46" s="4" t="s">
        <v>34</v>
      </c>
      <c r="R46" s="4" t="s">
        <v>34</v>
      </c>
      <c r="S46" s="4">
        <v>0</v>
      </c>
      <c r="T46" s="4">
        <f t="shared" si="37"/>
        <v>0</v>
      </c>
      <c r="U46" s="4">
        <f t="shared" si="38"/>
        <v>0</v>
      </c>
      <c r="V46" s="4" t="s">
        <v>34</v>
      </c>
      <c r="W46" s="4" t="s">
        <v>34</v>
      </c>
      <c r="X46" s="4">
        <v>0</v>
      </c>
      <c r="Y46" s="4">
        <f t="shared" si="39"/>
        <v>0</v>
      </c>
      <c r="Z46" s="4">
        <f t="shared" si="40"/>
        <v>0</v>
      </c>
    </row>
    <row r="47" spans="1:26" ht="13.5" customHeight="1" x14ac:dyDescent="0.3">
      <c r="A47" s="13">
        <f t="shared" si="0"/>
        <v>46</v>
      </c>
      <c r="B47" s="4" t="s">
        <v>90</v>
      </c>
      <c r="C47" s="5" t="s">
        <v>40</v>
      </c>
      <c r="D47" s="5" t="s">
        <v>116</v>
      </c>
      <c r="E47" s="4">
        <v>1</v>
      </c>
      <c r="F47" s="4">
        <v>0</v>
      </c>
      <c r="G47" s="4">
        <v>0</v>
      </c>
      <c r="H47" s="14">
        <f t="shared" si="41"/>
        <v>0</v>
      </c>
      <c r="I47" s="14">
        <f t="shared" si="42"/>
        <v>0</v>
      </c>
      <c r="J47" s="14">
        <f t="shared" si="43"/>
        <v>0</v>
      </c>
      <c r="K47" s="14">
        <f t="shared" si="44"/>
        <v>0</v>
      </c>
      <c r="L47" s="4" t="s">
        <v>34</v>
      </c>
      <c r="M47" s="4" t="s">
        <v>34</v>
      </c>
      <c r="N47" s="4">
        <v>0</v>
      </c>
      <c r="O47" s="4">
        <f t="shared" si="35"/>
        <v>0</v>
      </c>
      <c r="P47" s="4">
        <f t="shared" si="36"/>
        <v>0</v>
      </c>
      <c r="Q47" s="4" t="s">
        <v>34</v>
      </c>
      <c r="R47" s="4" t="s">
        <v>34</v>
      </c>
      <c r="S47" s="4">
        <v>0</v>
      </c>
      <c r="T47" s="4">
        <f t="shared" si="37"/>
        <v>0</v>
      </c>
      <c r="U47" s="4">
        <f t="shared" si="38"/>
        <v>0</v>
      </c>
      <c r="V47" s="4" t="s">
        <v>34</v>
      </c>
      <c r="W47" s="4" t="s">
        <v>34</v>
      </c>
      <c r="X47" s="4">
        <v>0</v>
      </c>
      <c r="Y47" s="4">
        <f t="shared" si="39"/>
        <v>0</v>
      </c>
      <c r="Z47" s="4">
        <f t="shared" si="40"/>
        <v>0</v>
      </c>
    </row>
    <row r="48" spans="1:26" ht="13.5" customHeight="1" x14ac:dyDescent="0.3">
      <c r="A48" s="13">
        <f t="shared" si="0"/>
        <v>47</v>
      </c>
      <c r="B48" s="4" t="s">
        <v>90</v>
      </c>
      <c r="C48" s="5" t="s">
        <v>40</v>
      </c>
      <c r="D48" s="5" t="s">
        <v>117</v>
      </c>
      <c r="E48" s="4">
        <v>1</v>
      </c>
      <c r="F48" s="4">
        <v>0</v>
      </c>
      <c r="G48" s="4">
        <v>0</v>
      </c>
      <c r="H48" s="14">
        <f t="shared" si="41"/>
        <v>0</v>
      </c>
      <c r="I48" s="14">
        <f t="shared" si="42"/>
        <v>0</v>
      </c>
      <c r="J48" s="14">
        <f t="shared" si="43"/>
        <v>0</v>
      </c>
      <c r="K48" s="14">
        <f t="shared" si="44"/>
        <v>0</v>
      </c>
      <c r="L48" s="4" t="s">
        <v>34</v>
      </c>
      <c r="M48" s="4" t="s">
        <v>34</v>
      </c>
      <c r="N48" s="4">
        <v>0</v>
      </c>
      <c r="O48" s="4">
        <f t="shared" si="35"/>
        <v>0</v>
      </c>
      <c r="P48" s="4">
        <f t="shared" si="36"/>
        <v>0</v>
      </c>
      <c r="Q48" s="4" t="s">
        <v>34</v>
      </c>
      <c r="R48" s="4" t="s">
        <v>34</v>
      </c>
      <c r="S48" s="4">
        <v>0</v>
      </c>
      <c r="T48" s="4">
        <f t="shared" si="37"/>
        <v>0</v>
      </c>
      <c r="U48" s="4">
        <f t="shared" si="38"/>
        <v>0</v>
      </c>
      <c r="V48" s="4" t="s">
        <v>34</v>
      </c>
      <c r="W48" s="4" t="s">
        <v>34</v>
      </c>
      <c r="X48" s="4">
        <v>0</v>
      </c>
      <c r="Y48" s="4">
        <f t="shared" si="39"/>
        <v>0</v>
      </c>
      <c r="Z48" s="4">
        <f t="shared" si="40"/>
        <v>0</v>
      </c>
    </row>
    <row r="49" spans="1:26" x14ac:dyDescent="0.3">
      <c r="A49" s="13">
        <f t="shared" si="0"/>
        <v>48</v>
      </c>
      <c r="B49" s="4" t="s">
        <v>90</v>
      </c>
      <c r="C49" s="5" t="s">
        <v>118</v>
      </c>
      <c r="D49" s="4" t="s">
        <v>119</v>
      </c>
      <c r="E49" s="4">
        <v>8</v>
      </c>
      <c r="F49" s="4">
        <v>1000</v>
      </c>
      <c r="G49" s="4">
        <v>0</v>
      </c>
      <c r="H49" s="14">
        <f t="shared" si="1"/>
        <v>1213.3333333333333</v>
      </c>
      <c r="I49" s="14">
        <f t="shared" si="10"/>
        <v>0</v>
      </c>
      <c r="J49" s="14">
        <f t="shared" si="2"/>
        <v>151.66666666666666</v>
      </c>
      <c r="K49" s="14">
        <f t="shared" si="3"/>
        <v>0</v>
      </c>
      <c r="L49" s="4" t="s">
        <v>83</v>
      </c>
      <c r="M49" s="4" t="s">
        <v>311</v>
      </c>
      <c r="N49" s="4">
        <v>8</v>
      </c>
      <c r="O49" s="4">
        <f t="shared" si="35"/>
        <v>213.33333333333334</v>
      </c>
      <c r="P49" s="4">
        <f t="shared" si="36"/>
        <v>0</v>
      </c>
      <c r="Q49" s="4" t="s">
        <v>34</v>
      </c>
      <c r="R49" s="4" t="s">
        <v>34</v>
      </c>
      <c r="S49" s="4">
        <v>0</v>
      </c>
      <c r="T49" s="4">
        <f t="shared" si="37"/>
        <v>0</v>
      </c>
      <c r="U49" s="4">
        <f t="shared" si="38"/>
        <v>0</v>
      </c>
      <c r="V49" s="4" t="s">
        <v>34</v>
      </c>
      <c r="W49" s="4" t="s">
        <v>34</v>
      </c>
      <c r="X49" s="4">
        <v>0</v>
      </c>
      <c r="Y49" s="4">
        <f t="shared" si="39"/>
        <v>0</v>
      </c>
      <c r="Z49" s="4">
        <f t="shared" si="40"/>
        <v>0</v>
      </c>
    </row>
    <row r="50" spans="1:26" x14ac:dyDescent="0.3">
      <c r="A50" s="13">
        <f t="shared" si="0"/>
        <v>49</v>
      </c>
      <c r="B50" s="4" t="s">
        <v>90</v>
      </c>
      <c r="C50" s="5" t="s">
        <v>120</v>
      </c>
      <c r="D50" s="4" t="s">
        <v>121</v>
      </c>
      <c r="E50" s="4">
        <v>3</v>
      </c>
      <c r="F50" s="4">
        <v>500</v>
      </c>
      <c r="G50" s="4">
        <v>0</v>
      </c>
      <c r="H50" s="14">
        <f t="shared" si="1"/>
        <v>500</v>
      </c>
      <c r="I50" s="14">
        <f t="shared" si="10"/>
        <v>0</v>
      </c>
      <c r="J50" s="14">
        <f t="shared" si="2"/>
        <v>166.66666666666666</v>
      </c>
      <c r="K50" s="14">
        <f t="shared" si="3"/>
        <v>0</v>
      </c>
      <c r="L50" s="4" t="s">
        <v>122</v>
      </c>
      <c r="M50" s="4" t="s">
        <v>34</v>
      </c>
      <c r="N50" s="4">
        <v>1</v>
      </c>
      <c r="O50" s="4">
        <f t="shared" si="35"/>
        <v>0</v>
      </c>
      <c r="P50" s="4">
        <f t="shared" si="36"/>
        <v>0</v>
      </c>
      <c r="Q50" s="4" t="s">
        <v>34</v>
      </c>
      <c r="R50" s="4" t="s">
        <v>34</v>
      </c>
      <c r="S50" s="4">
        <v>0</v>
      </c>
      <c r="T50" s="4">
        <f t="shared" si="37"/>
        <v>0</v>
      </c>
      <c r="U50" s="4">
        <f t="shared" si="38"/>
        <v>0</v>
      </c>
      <c r="V50" s="4" t="s">
        <v>34</v>
      </c>
      <c r="W50" s="4" t="s">
        <v>34</v>
      </c>
      <c r="X50" s="4">
        <v>0</v>
      </c>
      <c r="Y50" s="4">
        <f t="shared" si="39"/>
        <v>0</v>
      </c>
      <c r="Z50" s="4">
        <f t="shared" si="40"/>
        <v>0</v>
      </c>
    </row>
    <row r="51" spans="1:26" x14ac:dyDescent="0.3">
      <c r="A51" s="13">
        <f t="shared" si="0"/>
        <v>50</v>
      </c>
      <c r="B51" s="4" t="s">
        <v>90</v>
      </c>
      <c r="C51" s="5" t="s">
        <v>123</v>
      </c>
      <c r="D51" s="5" t="s">
        <v>124</v>
      </c>
      <c r="E51" s="4">
        <v>20</v>
      </c>
      <c r="F51" s="4">
        <v>3200</v>
      </c>
      <c r="G51" s="4">
        <v>0</v>
      </c>
      <c r="H51" s="14">
        <f t="shared" si="1"/>
        <v>3456.25</v>
      </c>
      <c r="I51" s="14">
        <f t="shared" si="10"/>
        <v>0</v>
      </c>
      <c r="J51" s="14">
        <f t="shared" si="2"/>
        <v>172.8125</v>
      </c>
      <c r="K51" s="14">
        <f t="shared" si="3"/>
        <v>0</v>
      </c>
      <c r="L51" s="4" t="s">
        <v>53</v>
      </c>
      <c r="M51" s="4" t="s">
        <v>34</v>
      </c>
      <c r="N51" s="4">
        <v>3</v>
      </c>
      <c r="O51" s="4">
        <f t="shared" si="35"/>
        <v>0</v>
      </c>
      <c r="P51" s="4">
        <f t="shared" si="36"/>
        <v>0</v>
      </c>
      <c r="Q51" s="4" t="s">
        <v>125</v>
      </c>
      <c r="R51" s="4" t="s">
        <v>34</v>
      </c>
      <c r="S51" s="4">
        <v>1</v>
      </c>
      <c r="T51" s="4">
        <f t="shared" si="37"/>
        <v>256.25</v>
      </c>
      <c r="U51" s="4">
        <f t="shared" si="38"/>
        <v>0</v>
      </c>
      <c r="V51" s="4" t="s">
        <v>34</v>
      </c>
      <c r="W51" s="4" t="s">
        <v>34</v>
      </c>
      <c r="X51" s="4">
        <v>0</v>
      </c>
      <c r="Y51" s="4">
        <f t="shared" si="39"/>
        <v>0</v>
      </c>
      <c r="Z51" s="4">
        <f t="shared" si="40"/>
        <v>0</v>
      </c>
    </row>
    <row r="52" spans="1:26" x14ac:dyDescent="0.3">
      <c r="A52" s="13">
        <f t="shared" si="0"/>
        <v>51</v>
      </c>
      <c r="B52" s="4" t="s">
        <v>90</v>
      </c>
      <c r="C52" s="5" t="s">
        <v>109</v>
      </c>
      <c r="D52" s="4" t="s">
        <v>126</v>
      </c>
      <c r="E52" s="4">
        <v>8</v>
      </c>
      <c r="F52" s="4">
        <v>1000</v>
      </c>
      <c r="G52" s="4">
        <v>0</v>
      </c>
      <c r="H52" s="14">
        <f t="shared" si="1"/>
        <v>1444.4444444444443</v>
      </c>
      <c r="I52" s="14">
        <f t="shared" si="10"/>
        <v>0</v>
      </c>
      <c r="J52" s="14">
        <f t="shared" si="2"/>
        <v>180.55555555555554</v>
      </c>
      <c r="K52" s="14">
        <f t="shared" si="3"/>
        <v>0</v>
      </c>
      <c r="L52" s="4" t="s">
        <v>67</v>
      </c>
      <c r="M52" s="4" t="s">
        <v>292</v>
      </c>
      <c r="N52" s="4">
        <v>8</v>
      </c>
      <c r="O52" s="4">
        <f t="shared" si="35"/>
        <v>444.44444444444446</v>
      </c>
      <c r="P52" s="4">
        <f t="shared" si="36"/>
        <v>0</v>
      </c>
      <c r="Q52" s="4" t="s">
        <v>34</v>
      </c>
      <c r="R52" s="4" t="s">
        <v>34</v>
      </c>
      <c r="S52" s="4">
        <v>0</v>
      </c>
      <c r="T52" s="4">
        <f t="shared" si="37"/>
        <v>0</v>
      </c>
      <c r="U52" s="4">
        <f t="shared" si="38"/>
        <v>0</v>
      </c>
      <c r="V52" s="4" t="s">
        <v>34</v>
      </c>
      <c r="W52" s="4" t="s">
        <v>34</v>
      </c>
      <c r="X52" s="4">
        <v>0</v>
      </c>
      <c r="Y52" s="4">
        <f t="shared" si="39"/>
        <v>0</v>
      </c>
      <c r="Z52" s="4">
        <f t="shared" si="40"/>
        <v>0</v>
      </c>
    </row>
    <row r="53" spans="1:26" x14ac:dyDescent="0.3">
      <c r="A53" s="13">
        <f t="shared" si="0"/>
        <v>52</v>
      </c>
      <c r="B53" s="4" t="s">
        <v>90</v>
      </c>
      <c r="C53" s="5" t="s">
        <v>107</v>
      </c>
      <c r="D53" s="4" t="s">
        <v>127</v>
      </c>
      <c r="E53" s="4">
        <v>5</v>
      </c>
      <c r="F53" s="4">
        <v>700</v>
      </c>
      <c r="G53" s="4">
        <v>0</v>
      </c>
      <c r="H53" s="14">
        <f t="shared" si="1"/>
        <v>950</v>
      </c>
      <c r="I53" s="14">
        <f t="shared" si="10"/>
        <v>0</v>
      </c>
      <c r="J53" s="14">
        <f t="shared" si="2"/>
        <v>190</v>
      </c>
      <c r="K53" s="14">
        <f t="shared" si="3"/>
        <v>0</v>
      </c>
      <c r="L53" s="4" t="s">
        <v>38</v>
      </c>
      <c r="M53" s="4" t="s">
        <v>128</v>
      </c>
      <c r="N53" s="4">
        <v>1</v>
      </c>
      <c r="O53" s="4">
        <f t="shared" si="35"/>
        <v>250</v>
      </c>
      <c r="P53" s="4">
        <f t="shared" si="36"/>
        <v>0</v>
      </c>
      <c r="Q53" s="4" t="s">
        <v>34</v>
      </c>
      <c r="R53" s="4" t="s">
        <v>34</v>
      </c>
      <c r="S53" s="4">
        <v>0</v>
      </c>
      <c r="T53" s="4">
        <f t="shared" si="37"/>
        <v>0</v>
      </c>
      <c r="U53" s="4">
        <f t="shared" si="38"/>
        <v>0</v>
      </c>
      <c r="V53" s="4" t="s">
        <v>34</v>
      </c>
      <c r="W53" s="4" t="s">
        <v>34</v>
      </c>
      <c r="X53" s="4">
        <v>0</v>
      </c>
      <c r="Y53" s="4">
        <f t="shared" si="39"/>
        <v>0</v>
      </c>
      <c r="Z53" s="4">
        <f t="shared" si="40"/>
        <v>0</v>
      </c>
    </row>
    <row r="54" spans="1:26" x14ac:dyDescent="0.3">
      <c r="A54" s="13">
        <f t="shared" si="0"/>
        <v>53</v>
      </c>
      <c r="B54" s="4" t="s">
        <v>90</v>
      </c>
      <c r="C54" s="5" t="s">
        <v>120</v>
      </c>
      <c r="D54" s="4" t="s">
        <v>129</v>
      </c>
      <c r="E54" s="4">
        <v>2</v>
      </c>
      <c r="F54" s="4">
        <v>400</v>
      </c>
      <c r="G54" s="4">
        <v>0</v>
      </c>
      <c r="H54" s="14">
        <f t="shared" si="1"/>
        <v>400</v>
      </c>
      <c r="I54" s="14">
        <f t="shared" si="10"/>
        <v>0</v>
      </c>
      <c r="J54" s="14">
        <f t="shared" si="2"/>
        <v>200</v>
      </c>
      <c r="K54" s="14">
        <f t="shared" si="3"/>
        <v>0</v>
      </c>
      <c r="L54" s="4" t="s">
        <v>130</v>
      </c>
      <c r="M54" s="4" t="s">
        <v>34</v>
      </c>
      <c r="N54" s="4">
        <v>1</v>
      </c>
      <c r="O54" s="4">
        <f t="shared" si="35"/>
        <v>0</v>
      </c>
      <c r="P54" s="4">
        <f t="shared" si="36"/>
        <v>0</v>
      </c>
      <c r="Q54" s="4" t="s">
        <v>34</v>
      </c>
      <c r="R54" s="4" t="s">
        <v>34</v>
      </c>
      <c r="S54" s="4">
        <v>0</v>
      </c>
      <c r="T54" s="4">
        <f t="shared" si="37"/>
        <v>0</v>
      </c>
      <c r="U54" s="4">
        <f t="shared" si="38"/>
        <v>0</v>
      </c>
      <c r="V54" s="4" t="s">
        <v>34</v>
      </c>
      <c r="W54" s="4" t="s">
        <v>34</v>
      </c>
      <c r="X54" s="4">
        <v>0</v>
      </c>
      <c r="Y54" s="4">
        <f t="shared" si="39"/>
        <v>0</v>
      </c>
      <c r="Z54" s="4">
        <f t="shared" si="40"/>
        <v>0</v>
      </c>
    </row>
    <row r="55" spans="1:26" x14ac:dyDescent="0.3">
      <c r="A55" s="13">
        <f t="shared" ref="A55:A86" si="45">ROW()-1</f>
        <v>54</v>
      </c>
      <c r="B55" s="4" t="s">
        <v>90</v>
      </c>
      <c r="C55" s="5" t="s">
        <v>120</v>
      </c>
      <c r="D55" s="4" t="s">
        <v>131</v>
      </c>
      <c r="E55" s="4">
        <v>3</v>
      </c>
      <c r="F55" s="4">
        <v>400</v>
      </c>
      <c r="G55" s="4">
        <v>0</v>
      </c>
      <c r="H55" s="14">
        <f t="shared" ref="H55:H86" si="46">F55+O55+T55+Y55</f>
        <v>725</v>
      </c>
      <c r="I55" s="14">
        <f t="shared" si="10"/>
        <v>0</v>
      </c>
      <c r="J55" s="14">
        <f t="shared" ref="J55:J86" si="47">H55/E55</f>
        <v>241.66666666666666</v>
      </c>
      <c r="K55" s="14">
        <f t="shared" ref="K55:K86" si="48">I55/E55</f>
        <v>0</v>
      </c>
      <c r="L55" s="4" t="s">
        <v>132</v>
      </c>
      <c r="M55" s="4" t="s">
        <v>308</v>
      </c>
      <c r="N55" s="4">
        <v>3</v>
      </c>
      <c r="O55" s="4">
        <f t="shared" si="35"/>
        <v>325</v>
      </c>
      <c r="P55" s="4">
        <f t="shared" si="36"/>
        <v>0</v>
      </c>
      <c r="Q55" s="4" t="s">
        <v>34</v>
      </c>
      <c r="R55" s="4" t="s">
        <v>34</v>
      </c>
      <c r="S55" s="4">
        <v>0</v>
      </c>
      <c r="T55" s="4">
        <f t="shared" si="37"/>
        <v>0</v>
      </c>
      <c r="U55" s="4">
        <f t="shared" si="38"/>
        <v>0</v>
      </c>
      <c r="V55" s="4" t="s">
        <v>34</v>
      </c>
      <c r="W55" s="4" t="s">
        <v>34</v>
      </c>
      <c r="X55" s="4">
        <v>0</v>
      </c>
      <c r="Y55" s="4">
        <f t="shared" si="39"/>
        <v>0</v>
      </c>
      <c r="Z55" s="4">
        <f t="shared" si="40"/>
        <v>0</v>
      </c>
    </row>
    <row r="56" spans="1:26" x14ac:dyDescent="0.3">
      <c r="A56" s="13">
        <f t="shared" si="45"/>
        <v>55</v>
      </c>
      <c r="B56" s="4" t="s">
        <v>90</v>
      </c>
      <c r="C56" s="5" t="s">
        <v>120</v>
      </c>
      <c r="D56" s="4" t="s">
        <v>133</v>
      </c>
      <c r="E56" s="4">
        <v>3</v>
      </c>
      <c r="F56" s="4">
        <v>500</v>
      </c>
      <c r="G56" s="4">
        <v>0</v>
      </c>
      <c r="H56" s="14">
        <f t="shared" si="46"/>
        <v>1030</v>
      </c>
      <c r="I56" s="14">
        <f t="shared" si="10"/>
        <v>0</v>
      </c>
      <c r="J56" s="14">
        <f t="shared" si="47"/>
        <v>343.33333333333331</v>
      </c>
      <c r="K56" s="14">
        <f t="shared" si="48"/>
        <v>0</v>
      </c>
      <c r="L56" s="4" t="s">
        <v>119</v>
      </c>
      <c r="M56" s="4" t="s">
        <v>34</v>
      </c>
      <c r="N56" s="4">
        <v>3</v>
      </c>
      <c r="O56" s="4">
        <f t="shared" si="35"/>
        <v>455</v>
      </c>
      <c r="P56" s="4">
        <f t="shared" si="36"/>
        <v>0</v>
      </c>
      <c r="Q56" s="4" t="s">
        <v>71</v>
      </c>
      <c r="R56" s="4" t="s">
        <v>34</v>
      </c>
      <c r="S56" s="4">
        <v>1</v>
      </c>
      <c r="T56" s="4">
        <f t="shared" si="37"/>
        <v>75</v>
      </c>
      <c r="U56" s="4">
        <f t="shared" si="38"/>
        <v>0</v>
      </c>
      <c r="V56" s="4" t="s">
        <v>34</v>
      </c>
      <c r="W56" s="4" t="s">
        <v>34</v>
      </c>
      <c r="X56" s="4">
        <v>0</v>
      </c>
      <c r="Y56" s="4">
        <f t="shared" si="39"/>
        <v>0</v>
      </c>
      <c r="Z56" s="4">
        <f t="shared" si="40"/>
        <v>0</v>
      </c>
    </row>
    <row r="57" spans="1:26" x14ac:dyDescent="0.3">
      <c r="A57" s="13">
        <f t="shared" si="45"/>
        <v>56</v>
      </c>
      <c r="B57" s="4" t="s">
        <v>30</v>
      </c>
      <c r="C57" s="4" t="s">
        <v>134</v>
      </c>
      <c r="D57" s="4" t="s">
        <v>125</v>
      </c>
      <c r="E57" s="4">
        <v>4</v>
      </c>
      <c r="F57" s="4">
        <v>650</v>
      </c>
      <c r="G57" s="4">
        <v>0</v>
      </c>
      <c r="H57" s="14">
        <f t="shared" si="46"/>
        <v>1025</v>
      </c>
      <c r="I57" s="14">
        <f t="shared" si="10"/>
        <v>0</v>
      </c>
      <c r="J57" s="14">
        <f t="shared" si="47"/>
        <v>256.25</v>
      </c>
      <c r="K57" s="14">
        <f t="shared" si="48"/>
        <v>0</v>
      </c>
      <c r="L57" s="4" t="s">
        <v>135</v>
      </c>
      <c r="M57" s="4" t="s">
        <v>34</v>
      </c>
      <c r="N57" s="4">
        <v>2</v>
      </c>
      <c r="O57" s="4">
        <f t="shared" si="35"/>
        <v>375</v>
      </c>
      <c r="P57" s="4">
        <f t="shared" si="36"/>
        <v>0</v>
      </c>
      <c r="Q57" s="4" t="s">
        <v>34</v>
      </c>
      <c r="R57" s="4" t="s">
        <v>34</v>
      </c>
      <c r="S57" s="4">
        <v>0</v>
      </c>
      <c r="T57" s="4">
        <f t="shared" si="37"/>
        <v>0</v>
      </c>
      <c r="U57" s="4">
        <f t="shared" si="38"/>
        <v>0</v>
      </c>
      <c r="V57" s="4" t="s">
        <v>34</v>
      </c>
      <c r="W57" s="4" t="s">
        <v>34</v>
      </c>
      <c r="X57" s="4">
        <v>0</v>
      </c>
      <c r="Y57" s="4">
        <f t="shared" si="39"/>
        <v>0</v>
      </c>
      <c r="Z57" s="4">
        <f t="shared" si="40"/>
        <v>0</v>
      </c>
    </row>
    <row r="58" spans="1:26" x14ac:dyDescent="0.3">
      <c r="A58" s="13">
        <f t="shared" si="45"/>
        <v>57</v>
      </c>
      <c r="B58" s="4" t="s">
        <v>30</v>
      </c>
      <c r="C58" s="5" t="s">
        <v>134</v>
      </c>
      <c r="D58" s="4" t="s">
        <v>136</v>
      </c>
      <c r="E58" s="4">
        <v>6</v>
      </c>
      <c r="F58" s="4">
        <v>3232</v>
      </c>
      <c r="G58" s="4">
        <v>0</v>
      </c>
      <c r="H58" s="14">
        <f t="shared" si="46"/>
        <v>3232</v>
      </c>
      <c r="I58" s="14">
        <f t="shared" si="10"/>
        <v>0</v>
      </c>
      <c r="J58" s="14">
        <f t="shared" si="47"/>
        <v>538.66666666666663</v>
      </c>
      <c r="K58" s="14">
        <f t="shared" si="48"/>
        <v>0</v>
      </c>
      <c r="L58" s="4" t="s">
        <v>137</v>
      </c>
      <c r="M58" s="4" t="s">
        <v>34</v>
      </c>
      <c r="N58" s="4">
        <v>1</v>
      </c>
      <c r="O58" s="4">
        <f t="shared" si="35"/>
        <v>0</v>
      </c>
      <c r="P58" s="4">
        <f t="shared" si="36"/>
        <v>0</v>
      </c>
      <c r="Q58" s="4" t="s">
        <v>34</v>
      </c>
      <c r="R58" s="4" t="s">
        <v>34</v>
      </c>
      <c r="S58" s="4">
        <v>0</v>
      </c>
      <c r="T58" s="4">
        <f t="shared" si="37"/>
        <v>0</v>
      </c>
      <c r="U58" s="4">
        <f t="shared" si="38"/>
        <v>0</v>
      </c>
      <c r="V58" s="4" t="s">
        <v>34</v>
      </c>
      <c r="W58" s="4" t="s">
        <v>34</v>
      </c>
      <c r="X58" s="4">
        <v>0</v>
      </c>
      <c r="Y58" s="4">
        <f t="shared" si="39"/>
        <v>0</v>
      </c>
      <c r="Z58" s="4">
        <f t="shared" si="40"/>
        <v>0</v>
      </c>
    </row>
    <row r="59" spans="1:26" x14ac:dyDescent="0.3">
      <c r="A59" s="13">
        <f t="shared" si="45"/>
        <v>58</v>
      </c>
      <c r="B59" s="4" t="s">
        <v>30</v>
      </c>
      <c r="C59" s="5" t="s">
        <v>134</v>
      </c>
      <c r="D59" s="4" t="s">
        <v>138</v>
      </c>
      <c r="E59" s="4">
        <v>6</v>
      </c>
      <c r="F59" s="4">
        <v>550</v>
      </c>
      <c r="G59" s="4">
        <v>0</v>
      </c>
      <c r="H59" s="14">
        <f t="shared" si="46"/>
        <v>950</v>
      </c>
      <c r="I59" s="14">
        <f t="shared" si="10"/>
        <v>0</v>
      </c>
      <c r="J59" s="14">
        <f t="shared" si="47"/>
        <v>158.33333333333334</v>
      </c>
      <c r="K59" s="14">
        <f t="shared" si="48"/>
        <v>0</v>
      </c>
      <c r="L59" s="4" t="s">
        <v>113</v>
      </c>
      <c r="M59" s="4" t="s">
        <v>34</v>
      </c>
      <c r="N59" s="4">
        <v>3</v>
      </c>
      <c r="O59" s="4">
        <f t="shared" si="35"/>
        <v>400</v>
      </c>
      <c r="P59" s="4">
        <f t="shared" si="36"/>
        <v>0</v>
      </c>
      <c r="Q59" s="4" t="s">
        <v>34</v>
      </c>
      <c r="R59" s="4" t="s">
        <v>34</v>
      </c>
      <c r="S59" s="4">
        <v>0</v>
      </c>
      <c r="T59" s="4">
        <f t="shared" si="37"/>
        <v>0</v>
      </c>
      <c r="U59" s="4">
        <f t="shared" si="38"/>
        <v>0</v>
      </c>
      <c r="V59" s="4" t="s">
        <v>34</v>
      </c>
      <c r="W59" s="4" t="s">
        <v>34</v>
      </c>
      <c r="X59" s="4">
        <v>0</v>
      </c>
      <c r="Y59" s="4">
        <f t="shared" si="39"/>
        <v>0</v>
      </c>
      <c r="Z59" s="4">
        <f t="shared" si="40"/>
        <v>0</v>
      </c>
    </row>
    <row r="60" spans="1:26" x14ac:dyDescent="0.3">
      <c r="A60" s="13">
        <f t="shared" si="45"/>
        <v>59</v>
      </c>
      <c r="B60" s="4" t="s">
        <v>30</v>
      </c>
      <c r="C60" s="5" t="s">
        <v>134</v>
      </c>
      <c r="D60" s="4" t="s">
        <v>139</v>
      </c>
      <c r="E60" s="4">
        <v>6</v>
      </c>
      <c r="F60" s="4">
        <v>600</v>
      </c>
      <c r="G60" s="4">
        <v>0</v>
      </c>
      <c r="H60" s="14">
        <f t="shared" si="46"/>
        <v>600</v>
      </c>
      <c r="I60" s="14">
        <f t="shared" si="10"/>
        <v>0</v>
      </c>
      <c r="J60" s="14">
        <f t="shared" si="47"/>
        <v>100</v>
      </c>
      <c r="K60" s="14">
        <f t="shared" si="48"/>
        <v>0</v>
      </c>
      <c r="L60" s="4" t="s">
        <v>33</v>
      </c>
      <c r="M60" s="4" t="s">
        <v>34</v>
      </c>
      <c r="N60" s="4">
        <v>1</v>
      </c>
      <c r="O60" s="4">
        <f t="shared" si="35"/>
        <v>0</v>
      </c>
      <c r="P60" s="4">
        <f t="shared" si="36"/>
        <v>0</v>
      </c>
      <c r="Q60" s="4" t="s">
        <v>34</v>
      </c>
      <c r="R60" s="4" t="s">
        <v>34</v>
      </c>
      <c r="S60" s="4">
        <v>0</v>
      </c>
      <c r="T60" s="4">
        <f t="shared" si="37"/>
        <v>0</v>
      </c>
      <c r="U60" s="4">
        <f t="shared" si="38"/>
        <v>0</v>
      </c>
      <c r="V60" s="4" t="s">
        <v>34</v>
      </c>
      <c r="W60" s="4" t="s">
        <v>34</v>
      </c>
      <c r="X60" s="4">
        <v>0</v>
      </c>
      <c r="Y60" s="4">
        <f t="shared" si="39"/>
        <v>0</v>
      </c>
      <c r="Z60" s="4">
        <f t="shared" si="40"/>
        <v>0</v>
      </c>
    </row>
    <row r="61" spans="1:26" x14ac:dyDescent="0.3">
      <c r="A61" s="13">
        <f t="shared" si="45"/>
        <v>60</v>
      </c>
      <c r="B61" s="4" t="s">
        <v>30</v>
      </c>
      <c r="C61" s="5" t="s">
        <v>134</v>
      </c>
      <c r="D61" s="4" t="s">
        <v>140</v>
      </c>
      <c r="E61" s="4">
        <v>4</v>
      </c>
      <c r="F61" s="4">
        <v>600</v>
      </c>
      <c r="G61" s="4">
        <v>0</v>
      </c>
      <c r="H61" s="14">
        <f t="shared" si="46"/>
        <v>600</v>
      </c>
      <c r="I61" s="14">
        <f t="shared" si="10"/>
        <v>0</v>
      </c>
      <c r="J61" s="14">
        <f t="shared" si="47"/>
        <v>150</v>
      </c>
      <c r="K61" s="14">
        <f t="shared" si="48"/>
        <v>0</v>
      </c>
      <c r="L61" s="4" t="s">
        <v>141</v>
      </c>
      <c r="M61" s="4" t="s">
        <v>34</v>
      </c>
      <c r="N61" s="4">
        <v>1</v>
      </c>
      <c r="O61" s="4">
        <f t="shared" si="35"/>
        <v>0</v>
      </c>
      <c r="P61" s="4">
        <f t="shared" si="36"/>
        <v>0</v>
      </c>
      <c r="Q61" s="4" t="s">
        <v>34</v>
      </c>
      <c r="R61" s="4" t="s">
        <v>34</v>
      </c>
      <c r="S61" s="4">
        <v>0</v>
      </c>
      <c r="T61" s="4">
        <f t="shared" si="37"/>
        <v>0</v>
      </c>
      <c r="U61" s="4">
        <f t="shared" si="38"/>
        <v>0</v>
      </c>
      <c r="V61" s="4" t="s">
        <v>34</v>
      </c>
      <c r="W61" s="4" t="s">
        <v>34</v>
      </c>
      <c r="X61" s="4">
        <v>0</v>
      </c>
      <c r="Y61" s="4">
        <f t="shared" si="39"/>
        <v>0</v>
      </c>
      <c r="Z61" s="4">
        <f t="shared" si="40"/>
        <v>0</v>
      </c>
    </row>
    <row r="62" spans="1:26" x14ac:dyDescent="0.3">
      <c r="A62" s="13">
        <f t="shared" si="45"/>
        <v>61</v>
      </c>
      <c r="B62" s="4" t="s">
        <v>30</v>
      </c>
      <c r="C62" s="5" t="s">
        <v>134</v>
      </c>
      <c r="D62" s="4" t="s">
        <v>71</v>
      </c>
      <c r="E62" s="4">
        <v>8</v>
      </c>
      <c r="F62" s="4">
        <v>600</v>
      </c>
      <c r="G62" s="4">
        <v>0</v>
      </c>
      <c r="H62" s="14">
        <f t="shared" si="46"/>
        <v>600</v>
      </c>
      <c r="I62" s="14">
        <f t="shared" si="10"/>
        <v>0</v>
      </c>
      <c r="J62" s="14">
        <f t="shared" si="47"/>
        <v>75</v>
      </c>
      <c r="K62" s="14">
        <f t="shared" si="48"/>
        <v>0</v>
      </c>
      <c r="L62" s="4" t="s">
        <v>142</v>
      </c>
      <c r="M62" s="4" t="s">
        <v>34</v>
      </c>
      <c r="N62" s="4">
        <v>1</v>
      </c>
      <c r="O62" s="4">
        <f t="shared" si="35"/>
        <v>0</v>
      </c>
      <c r="P62" s="4">
        <f t="shared" si="36"/>
        <v>0</v>
      </c>
      <c r="Q62" s="4" t="s">
        <v>34</v>
      </c>
      <c r="R62" s="4" t="s">
        <v>34</v>
      </c>
      <c r="S62" s="4">
        <v>0</v>
      </c>
      <c r="T62" s="4">
        <f t="shared" si="37"/>
        <v>0</v>
      </c>
      <c r="U62" s="4">
        <f t="shared" si="38"/>
        <v>0</v>
      </c>
      <c r="V62" s="4" t="s">
        <v>34</v>
      </c>
      <c r="W62" s="4" t="s">
        <v>34</v>
      </c>
      <c r="X62" s="4">
        <v>0</v>
      </c>
      <c r="Y62" s="4">
        <f t="shared" si="39"/>
        <v>0</v>
      </c>
      <c r="Z62" s="4">
        <f t="shared" si="40"/>
        <v>0</v>
      </c>
    </row>
    <row r="63" spans="1:26" x14ac:dyDescent="0.3">
      <c r="A63" s="13">
        <f t="shared" si="45"/>
        <v>62</v>
      </c>
      <c r="B63" s="4" t="s">
        <v>143</v>
      </c>
      <c r="C63" s="5" t="s">
        <v>134</v>
      </c>
      <c r="D63" s="4" t="s">
        <v>144</v>
      </c>
      <c r="E63" s="4">
        <v>4</v>
      </c>
      <c r="F63" s="4">
        <v>450</v>
      </c>
      <c r="G63" s="4">
        <v>0</v>
      </c>
      <c r="H63" s="14">
        <f t="shared" si="46"/>
        <v>450</v>
      </c>
      <c r="I63" s="14">
        <f t="shared" si="10"/>
        <v>0</v>
      </c>
      <c r="J63" s="14">
        <f t="shared" si="47"/>
        <v>112.5</v>
      </c>
      <c r="K63" s="14">
        <f t="shared" si="48"/>
        <v>0</v>
      </c>
      <c r="L63" s="4" t="s">
        <v>145</v>
      </c>
      <c r="M63" s="4" t="s">
        <v>34</v>
      </c>
      <c r="N63" s="4">
        <v>4</v>
      </c>
      <c r="O63" s="4">
        <f t="shared" si="35"/>
        <v>0</v>
      </c>
      <c r="P63" s="4">
        <f t="shared" si="36"/>
        <v>0</v>
      </c>
      <c r="Q63" s="4" t="s">
        <v>34</v>
      </c>
      <c r="R63" s="4" t="s">
        <v>34</v>
      </c>
      <c r="S63" s="4">
        <v>0</v>
      </c>
      <c r="T63" s="4">
        <f t="shared" si="37"/>
        <v>0</v>
      </c>
      <c r="U63" s="4">
        <f t="shared" si="38"/>
        <v>0</v>
      </c>
      <c r="V63" s="4" t="s">
        <v>34</v>
      </c>
      <c r="W63" s="4" t="s">
        <v>34</v>
      </c>
      <c r="X63" s="4">
        <v>0</v>
      </c>
      <c r="Y63" s="4">
        <f t="shared" si="39"/>
        <v>0</v>
      </c>
      <c r="Z63" s="4">
        <f t="shared" si="40"/>
        <v>0</v>
      </c>
    </row>
    <row r="64" spans="1:26" x14ac:dyDescent="0.3">
      <c r="A64" s="13">
        <f t="shared" si="45"/>
        <v>63</v>
      </c>
      <c r="B64" s="4" t="s">
        <v>143</v>
      </c>
      <c r="C64" s="5" t="s">
        <v>134</v>
      </c>
      <c r="D64" s="4" t="s">
        <v>146</v>
      </c>
      <c r="E64" s="4">
        <v>3</v>
      </c>
      <c r="F64" s="4">
        <v>450</v>
      </c>
      <c r="G64" s="4">
        <v>0</v>
      </c>
      <c r="H64" s="14">
        <f t="shared" si="46"/>
        <v>672.22222222222217</v>
      </c>
      <c r="I64" s="14">
        <f t="shared" si="10"/>
        <v>0</v>
      </c>
      <c r="J64" s="14">
        <f t="shared" si="47"/>
        <v>224.07407407407405</v>
      </c>
      <c r="K64" s="14">
        <f t="shared" si="48"/>
        <v>0</v>
      </c>
      <c r="L64" s="4" t="s">
        <v>67</v>
      </c>
      <c r="M64" s="4" t="s">
        <v>292</v>
      </c>
      <c r="N64" s="4">
        <v>4</v>
      </c>
      <c r="O64" s="4">
        <f t="shared" si="35"/>
        <v>222.22222222222223</v>
      </c>
      <c r="P64" s="4">
        <f t="shared" si="36"/>
        <v>0</v>
      </c>
      <c r="Q64" s="4" t="s">
        <v>34</v>
      </c>
      <c r="R64" s="4" t="s">
        <v>34</v>
      </c>
      <c r="S64" s="4">
        <v>0</v>
      </c>
      <c r="T64" s="4">
        <f t="shared" si="37"/>
        <v>0</v>
      </c>
      <c r="U64" s="4">
        <f t="shared" si="38"/>
        <v>0</v>
      </c>
      <c r="V64" s="4" t="s">
        <v>34</v>
      </c>
      <c r="W64" s="4" t="s">
        <v>34</v>
      </c>
      <c r="X64" s="4">
        <v>0</v>
      </c>
      <c r="Y64" s="4">
        <f t="shared" si="39"/>
        <v>0</v>
      </c>
      <c r="Z64" s="4">
        <f t="shared" si="40"/>
        <v>0</v>
      </c>
    </row>
    <row r="65" spans="1:26" x14ac:dyDescent="0.3">
      <c r="A65" s="13">
        <f t="shared" si="45"/>
        <v>64</v>
      </c>
      <c r="B65" s="4" t="s">
        <v>143</v>
      </c>
      <c r="C65" s="5" t="s">
        <v>134</v>
      </c>
      <c r="D65" s="4" t="s">
        <v>147</v>
      </c>
      <c r="E65" s="4">
        <v>3</v>
      </c>
      <c r="F65" s="4">
        <v>450</v>
      </c>
      <c r="G65" s="4">
        <v>0</v>
      </c>
      <c r="H65" s="14">
        <f t="shared" si="46"/>
        <v>450</v>
      </c>
      <c r="I65" s="14">
        <f t="shared" si="10"/>
        <v>0</v>
      </c>
      <c r="J65" s="14">
        <f t="shared" si="47"/>
        <v>150</v>
      </c>
      <c r="K65" s="14">
        <f t="shared" si="48"/>
        <v>0</v>
      </c>
      <c r="L65" s="4" t="s">
        <v>130</v>
      </c>
      <c r="M65" s="4" t="s">
        <v>34</v>
      </c>
      <c r="N65" s="4">
        <v>4</v>
      </c>
      <c r="O65" s="4">
        <f t="shared" si="35"/>
        <v>0</v>
      </c>
      <c r="P65" s="4">
        <f t="shared" si="36"/>
        <v>0</v>
      </c>
      <c r="Q65" s="4" t="s">
        <v>34</v>
      </c>
      <c r="R65" s="4" t="s">
        <v>34</v>
      </c>
      <c r="S65" s="4">
        <v>0</v>
      </c>
      <c r="T65" s="4">
        <f t="shared" si="37"/>
        <v>0</v>
      </c>
      <c r="U65" s="4">
        <f t="shared" si="38"/>
        <v>0</v>
      </c>
      <c r="V65" s="4" t="s">
        <v>34</v>
      </c>
      <c r="W65" s="4" t="s">
        <v>34</v>
      </c>
      <c r="X65" s="4">
        <v>0</v>
      </c>
      <c r="Y65" s="4">
        <f t="shared" si="39"/>
        <v>0</v>
      </c>
      <c r="Z65" s="4">
        <f t="shared" si="40"/>
        <v>0</v>
      </c>
    </row>
    <row r="66" spans="1:26" x14ac:dyDescent="0.3">
      <c r="A66" s="13">
        <f t="shared" si="45"/>
        <v>65</v>
      </c>
      <c r="B66" s="4" t="s">
        <v>90</v>
      </c>
      <c r="C66" s="5" t="s">
        <v>120</v>
      </c>
      <c r="D66" s="4" t="s">
        <v>148</v>
      </c>
      <c r="E66" s="4">
        <v>3</v>
      </c>
      <c r="F66" s="4">
        <v>900</v>
      </c>
      <c r="G66" s="4">
        <v>0</v>
      </c>
      <c r="H66" s="14">
        <f t="shared" si="46"/>
        <v>1051.6666666666667</v>
      </c>
      <c r="I66" s="14">
        <f t="shared" si="10"/>
        <v>0</v>
      </c>
      <c r="J66" s="14">
        <f t="shared" si="47"/>
        <v>350.5555555555556</v>
      </c>
      <c r="K66" s="14">
        <f t="shared" si="48"/>
        <v>0</v>
      </c>
      <c r="L66" s="4" t="s">
        <v>149</v>
      </c>
      <c r="M66" s="4" t="s">
        <v>34</v>
      </c>
      <c r="N66" s="4">
        <v>1</v>
      </c>
      <c r="O66" s="4">
        <f t="shared" ref="O66:O97" si="49">VLOOKUP(IF(M66="无",L66,L66&amp;"("&amp;M66&amp;")"),D:J,7,0)*N66</f>
        <v>0</v>
      </c>
      <c r="P66" s="4">
        <f t="shared" ref="P66:P97" si="50">VLOOKUP(IF(M66="无",L66,L66&amp;"("&amp;M66&amp;")"),D:K,8,0)*N66</f>
        <v>0</v>
      </c>
      <c r="Q66" s="4" t="s">
        <v>111</v>
      </c>
      <c r="R66" s="4" t="s">
        <v>34</v>
      </c>
      <c r="S66" s="4">
        <v>2</v>
      </c>
      <c r="T66" s="4">
        <f t="shared" ref="T66:T97" si="51">VLOOKUP(IF(R66="无",Q66,Q66&amp;"("&amp;R66&amp;")"),D:J,7,0)*S66</f>
        <v>0</v>
      </c>
      <c r="U66" s="4">
        <f t="shared" ref="U66:U97" si="52">VLOOKUP(IF(R66="无",Q66,Q66&amp;"("&amp;R66&amp;")"),D:K,8,0)*S66</f>
        <v>0</v>
      </c>
      <c r="V66" s="4" t="s">
        <v>119</v>
      </c>
      <c r="W66" s="4" t="s">
        <v>34</v>
      </c>
      <c r="X66" s="4">
        <v>1</v>
      </c>
      <c r="Y66" s="4">
        <f t="shared" ref="Y66:Y97" si="53">VLOOKUP(IF(W66="无",V66,V66&amp;"("&amp;W66&amp;")"),D:J,7,0)*X66</f>
        <v>151.66666666666666</v>
      </c>
      <c r="Z66" s="4">
        <f t="shared" ref="Z66:Z97" si="54">VLOOKUP(IF(W66="无",V66,V66&amp;"("&amp;W66&amp;")"),D:K,8,0)*X66</f>
        <v>0</v>
      </c>
    </row>
    <row r="67" spans="1:26" x14ac:dyDescent="0.3">
      <c r="A67" s="13">
        <f t="shared" si="45"/>
        <v>66</v>
      </c>
      <c r="B67" s="4" t="s">
        <v>30</v>
      </c>
      <c r="C67" s="5" t="s">
        <v>150</v>
      </c>
      <c r="D67" s="4" t="s">
        <v>151</v>
      </c>
      <c r="E67" s="4">
        <v>3</v>
      </c>
      <c r="F67" s="4">
        <v>200</v>
      </c>
      <c r="G67" s="4">
        <v>0</v>
      </c>
      <c r="H67" s="14">
        <f t="shared" si="46"/>
        <v>200</v>
      </c>
      <c r="I67" s="14">
        <f t="shared" si="10"/>
        <v>0</v>
      </c>
      <c r="J67" s="14">
        <f t="shared" si="47"/>
        <v>66.666666666666671</v>
      </c>
      <c r="K67" s="14">
        <f t="shared" si="48"/>
        <v>0</v>
      </c>
      <c r="L67" s="4" t="s">
        <v>152</v>
      </c>
      <c r="M67" s="4" t="s">
        <v>295</v>
      </c>
      <c r="N67" s="4">
        <v>1</v>
      </c>
      <c r="O67" s="4">
        <f t="shared" si="49"/>
        <v>0</v>
      </c>
      <c r="P67" s="4">
        <f t="shared" si="50"/>
        <v>0</v>
      </c>
      <c r="Q67" s="4" t="s">
        <v>34</v>
      </c>
      <c r="R67" s="4" t="s">
        <v>34</v>
      </c>
      <c r="S67" s="4">
        <v>0</v>
      </c>
      <c r="T67" s="4">
        <f t="shared" si="51"/>
        <v>0</v>
      </c>
      <c r="U67" s="4">
        <f t="shared" si="52"/>
        <v>0</v>
      </c>
      <c r="V67" s="4" t="s">
        <v>34</v>
      </c>
      <c r="W67" s="4" t="s">
        <v>34</v>
      </c>
      <c r="X67" s="4">
        <v>0</v>
      </c>
      <c r="Y67" s="4">
        <f t="shared" si="53"/>
        <v>0</v>
      </c>
      <c r="Z67" s="4">
        <f t="shared" si="54"/>
        <v>0</v>
      </c>
    </row>
    <row r="68" spans="1:26" x14ac:dyDescent="0.3">
      <c r="A68" s="13">
        <f t="shared" si="45"/>
        <v>67</v>
      </c>
      <c r="B68" s="4" t="s">
        <v>30</v>
      </c>
      <c r="C68" s="5" t="s">
        <v>150</v>
      </c>
      <c r="D68" s="4" t="s">
        <v>153</v>
      </c>
      <c r="E68" s="4">
        <v>2</v>
      </c>
      <c r="F68" s="4">
        <v>200</v>
      </c>
      <c r="G68" s="4">
        <v>0</v>
      </c>
      <c r="H68" s="14">
        <f t="shared" si="46"/>
        <v>200</v>
      </c>
      <c r="I68" s="14">
        <f t="shared" si="10"/>
        <v>0</v>
      </c>
      <c r="J68" s="14">
        <f t="shared" si="47"/>
        <v>100</v>
      </c>
      <c r="K68" s="14">
        <f t="shared" si="48"/>
        <v>0</v>
      </c>
      <c r="L68" s="4" t="s">
        <v>69</v>
      </c>
      <c r="M68" s="4" t="s">
        <v>295</v>
      </c>
      <c r="N68" s="4">
        <v>1</v>
      </c>
      <c r="O68" s="4">
        <f t="shared" si="49"/>
        <v>0</v>
      </c>
      <c r="P68" s="4">
        <f t="shared" si="50"/>
        <v>0</v>
      </c>
      <c r="Q68" s="4" t="s">
        <v>34</v>
      </c>
      <c r="R68" s="4" t="s">
        <v>34</v>
      </c>
      <c r="S68" s="4">
        <v>0</v>
      </c>
      <c r="T68" s="4">
        <f t="shared" si="51"/>
        <v>0</v>
      </c>
      <c r="U68" s="4">
        <f t="shared" si="52"/>
        <v>0</v>
      </c>
      <c r="V68" s="4" t="s">
        <v>34</v>
      </c>
      <c r="W68" s="4" t="s">
        <v>34</v>
      </c>
      <c r="X68" s="4">
        <v>0</v>
      </c>
      <c r="Y68" s="4">
        <f t="shared" si="53"/>
        <v>0</v>
      </c>
      <c r="Z68" s="4">
        <f t="shared" si="54"/>
        <v>0</v>
      </c>
    </row>
    <row r="69" spans="1:26" x14ac:dyDescent="0.3">
      <c r="A69" s="13">
        <f t="shared" si="45"/>
        <v>68</v>
      </c>
      <c r="B69" s="4" t="s">
        <v>30</v>
      </c>
      <c r="C69" s="5" t="s">
        <v>150</v>
      </c>
      <c r="D69" s="4" t="s">
        <v>154</v>
      </c>
      <c r="E69" s="4">
        <v>6</v>
      </c>
      <c r="F69" s="4">
        <v>200</v>
      </c>
      <c r="G69" s="4">
        <v>0</v>
      </c>
      <c r="H69" s="14">
        <f t="shared" si="46"/>
        <v>200</v>
      </c>
      <c r="I69" s="14">
        <f t="shared" si="10"/>
        <v>0</v>
      </c>
      <c r="J69" s="14">
        <f t="shared" si="47"/>
        <v>33.333333333333336</v>
      </c>
      <c r="K69" s="14">
        <f t="shared" si="48"/>
        <v>0</v>
      </c>
      <c r="L69" s="4" t="s">
        <v>152</v>
      </c>
      <c r="M69" s="4" t="s">
        <v>295</v>
      </c>
      <c r="N69" s="4">
        <v>1</v>
      </c>
      <c r="O69" s="4">
        <f t="shared" si="49"/>
        <v>0</v>
      </c>
      <c r="P69" s="4">
        <f t="shared" si="50"/>
        <v>0</v>
      </c>
      <c r="Q69" s="4" t="s">
        <v>34</v>
      </c>
      <c r="R69" s="4" t="s">
        <v>34</v>
      </c>
      <c r="S69" s="4">
        <v>0</v>
      </c>
      <c r="T69" s="4">
        <f t="shared" si="51"/>
        <v>0</v>
      </c>
      <c r="U69" s="4">
        <f t="shared" si="52"/>
        <v>0</v>
      </c>
      <c r="V69" s="4" t="s">
        <v>34</v>
      </c>
      <c r="W69" s="4" t="s">
        <v>34</v>
      </c>
      <c r="X69" s="4">
        <v>0</v>
      </c>
      <c r="Y69" s="4">
        <f t="shared" si="53"/>
        <v>0</v>
      </c>
      <c r="Z69" s="4">
        <f t="shared" si="54"/>
        <v>0</v>
      </c>
    </row>
    <row r="70" spans="1:26" x14ac:dyDescent="0.3">
      <c r="A70" s="13">
        <f t="shared" si="45"/>
        <v>69</v>
      </c>
      <c r="B70" s="4" t="s">
        <v>30</v>
      </c>
      <c r="C70" s="5" t="s">
        <v>150</v>
      </c>
      <c r="D70" s="4" t="s">
        <v>155</v>
      </c>
      <c r="E70" s="4">
        <v>4</v>
      </c>
      <c r="F70" s="4">
        <v>200</v>
      </c>
      <c r="G70" s="4">
        <v>0</v>
      </c>
      <c r="H70" s="14">
        <f t="shared" si="46"/>
        <v>200</v>
      </c>
      <c r="I70" s="14">
        <f t="shared" si="10"/>
        <v>0</v>
      </c>
      <c r="J70" s="14">
        <f t="shared" si="47"/>
        <v>50</v>
      </c>
      <c r="K70" s="14">
        <f t="shared" si="48"/>
        <v>0</v>
      </c>
      <c r="L70" s="4" t="s">
        <v>69</v>
      </c>
      <c r="M70" s="4" t="s">
        <v>295</v>
      </c>
      <c r="N70" s="4">
        <v>1</v>
      </c>
      <c r="O70" s="4">
        <f t="shared" si="49"/>
        <v>0</v>
      </c>
      <c r="P70" s="4">
        <f t="shared" si="50"/>
        <v>0</v>
      </c>
      <c r="Q70" s="4" t="s">
        <v>34</v>
      </c>
      <c r="R70" s="4" t="s">
        <v>34</v>
      </c>
      <c r="S70" s="4">
        <v>0</v>
      </c>
      <c r="T70" s="4">
        <f t="shared" si="51"/>
        <v>0</v>
      </c>
      <c r="U70" s="4">
        <f t="shared" si="52"/>
        <v>0</v>
      </c>
      <c r="V70" s="4" t="s">
        <v>34</v>
      </c>
      <c r="W70" s="4" t="s">
        <v>34</v>
      </c>
      <c r="X70" s="4">
        <v>0</v>
      </c>
      <c r="Y70" s="4">
        <f t="shared" si="53"/>
        <v>0</v>
      </c>
      <c r="Z70" s="4">
        <f t="shared" si="54"/>
        <v>0</v>
      </c>
    </row>
    <row r="71" spans="1:26" x14ac:dyDescent="0.3">
      <c r="A71" s="13">
        <f t="shared" si="45"/>
        <v>70</v>
      </c>
      <c r="B71" s="4" t="s">
        <v>30</v>
      </c>
      <c r="C71" s="4" t="s">
        <v>156</v>
      </c>
      <c r="D71" s="4" t="s">
        <v>157</v>
      </c>
      <c r="E71" s="4">
        <v>2</v>
      </c>
      <c r="F71" s="4">
        <v>800</v>
      </c>
      <c r="G71" s="4">
        <v>0</v>
      </c>
      <c r="H71" s="14">
        <f t="shared" si="46"/>
        <v>1375</v>
      </c>
      <c r="I71" s="14">
        <f t="shared" si="10"/>
        <v>0</v>
      </c>
      <c r="J71" s="14">
        <f t="shared" si="47"/>
        <v>687.5</v>
      </c>
      <c r="K71" s="14">
        <f t="shared" si="48"/>
        <v>0</v>
      </c>
      <c r="L71" s="4" t="s">
        <v>158</v>
      </c>
      <c r="M71" s="4" t="s">
        <v>69</v>
      </c>
      <c r="N71" s="4">
        <v>1</v>
      </c>
      <c r="O71" s="4">
        <f t="shared" si="49"/>
        <v>100</v>
      </c>
      <c r="P71" s="4">
        <f t="shared" si="50"/>
        <v>0</v>
      </c>
      <c r="Q71" s="4" t="s">
        <v>159</v>
      </c>
      <c r="R71" s="4" t="s">
        <v>34</v>
      </c>
      <c r="S71" s="4">
        <v>1</v>
      </c>
      <c r="T71" s="4">
        <f t="shared" si="51"/>
        <v>475</v>
      </c>
      <c r="U71" s="4">
        <f t="shared" si="52"/>
        <v>0</v>
      </c>
      <c r="V71" s="4" t="s">
        <v>34</v>
      </c>
      <c r="W71" s="4" t="s">
        <v>34</v>
      </c>
      <c r="X71" s="4">
        <v>0</v>
      </c>
      <c r="Y71" s="4">
        <f t="shared" si="53"/>
        <v>0</v>
      </c>
      <c r="Z71" s="4">
        <f t="shared" si="54"/>
        <v>0</v>
      </c>
    </row>
    <row r="72" spans="1:26" x14ac:dyDescent="0.3">
      <c r="A72" s="13">
        <f t="shared" si="45"/>
        <v>71</v>
      </c>
      <c r="B72" s="4" t="s">
        <v>30</v>
      </c>
      <c r="C72" s="4" t="s">
        <v>156</v>
      </c>
      <c r="D72" s="4" t="s">
        <v>160</v>
      </c>
      <c r="E72" s="4">
        <v>3</v>
      </c>
      <c r="F72" s="4">
        <v>450</v>
      </c>
      <c r="G72" s="4">
        <v>0</v>
      </c>
      <c r="H72" s="14">
        <f t="shared" si="46"/>
        <v>500</v>
      </c>
      <c r="I72" s="14">
        <f t="shared" si="10"/>
        <v>0</v>
      </c>
      <c r="J72" s="14">
        <f t="shared" si="47"/>
        <v>166.66666666666666</v>
      </c>
      <c r="K72" s="14">
        <f t="shared" si="48"/>
        <v>0</v>
      </c>
      <c r="L72" s="4" t="s">
        <v>85</v>
      </c>
      <c r="M72" s="4" t="s">
        <v>69</v>
      </c>
      <c r="N72" s="4">
        <v>1</v>
      </c>
      <c r="O72" s="4">
        <f t="shared" si="49"/>
        <v>50</v>
      </c>
      <c r="P72" s="4">
        <f t="shared" si="50"/>
        <v>0</v>
      </c>
      <c r="Q72" s="4" t="s">
        <v>34</v>
      </c>
      <c r="R72" s="4" t="s">
        <v>34</v>
      </c>
      <c r="S72" s="4">
        <v>0</v>
      </c>
      <c r="T72" s="4">
        <f t="shared" si="51"/>
        <v>0</v>
      </c>
      <c r="U72" s="4">
        <f t="shared" si="52"/>
        <v>0</v>
      </c>
      <c r="V72" s="4" t="s">
        <v>34</v>
      </c>
      <c r="W72" s="4" t="s">
        <v>34</v>
      </c>
      <c r="X72" s="4">
        <v>0</v>
      </c>
      <c r="Y72" s="4">
        <f t="shared" si="53"/>
        <v>0</v>
      </c>
      <c r="Z72" s="4">
        <f t="shared" si="54"/>
        <v>0</v>
      </c>
    </row>
    <row r="73" spans="1:26" x14ac:dyDescent="0.3">
      <c r="A73" s="13">
        <f t="shared" si="45"/>
        <v>72</v>
      </c>
      <c r="B73" s="4" t="s">
        <v>30</v>
      </c>
      <c r="C73" s="5" t="s">
        <v>156</v>
      </c>
      <c r="D73" s="4" t="s">
        <v>161</v>
      </c>
      <c r="E73" s="4">
        <v>2</v>
      </c>
      <c r="F73" s="4">
        <v>600</v>
      </c>
      <c r="G73" s="4">
        <v>0</v>
      </c>
      <c r="H73" s="14">
        <f t="shared" si="46"/>
        <v>900</v>
      </c>
      <c r="I73" s="14">
        <f t="shared" si="10"/>
        <v>0</v>
      </c>
      <c r="J73" s="14">
        <f t="shared" si="47"/>
        <v>450</v>
      </c>
      <c r="K73" s="14">
        <f t="shared" si="48"/>
        <v>0</v>
      </c>
      <c r="L73" s="4" t="s">
        <v>158</v>
      </c>
      <c r="M73" s="4" t="s">
        <v>69</v>
      </c>
      <c r="N73" s="4">
        <v>3</v>
      </c>
      <c r="O73" s="4">
        <f t="shared" si="49"/>
        <v>300</v>
      </c>
      <c r="P73" s="4">
        <f t="shared" si="50"/>
        <v>0</v>
      </c>
      <c r="Q73" s="4" t="s">
        <v>34</v>
      </c>
      <c r="R73" s="4" t="s">
        <v>34</v>
      </c>
      <c r="S73" s="4">
        <v>0</v>
      </c>
      <c r="T73" s="4">
        <f t="shared" si="51"/>
        <v>0</v>
      </c>
      <c r="U73" s="4">
        <f t="shared" si="52"/>
        <v>0</v>
      </c>
      <c r="V73" s="4" t="s">
        <v>34</v>
      </c>
      <c r="W73" s="4" t="s">
        <v>34</v>
      </c>
      <c r="X73" s="4">
        <v>0</v>
      </c>
      <c r="Y73" s="4">
        <f t="shared" si="53"/>
        <v>0</v>
      </c>
      <c r="Z73" s="4">
        <f t="shared" si="54"/>
        <v>0</v>
      </c>
    </row>
    <row r="74" spans="1:26" x14ac:dyDescent="0.3">
      <c r="A74" s="13">
        <f t="shared" si="45"/>
        <v>73</v>
      </c>
      <c r="B74" s="4" t="s">
        <v>30</v>
      </c>
      <c r="C74" s="5" t="s">
        <v>156</v>
      </c>
      <c r="D74" s="4" t="s">
        <v>162</v>
      </c>
      <c r="E74" s="4">
        <v>2</v>
      </c>
      <c r="F74" s="4">
        <v>1400</v>
      </c>
      <c r="G74" s="4">
        <v>0</v>
      </c>
      <c r="H74" s="14">
        <f t="shared" si="46"/>
        <v>2275</v>
      </c>
      <c r="I74" s="14">
        <f t="shared" si="10"/>
        <v>0</v>
      </c>
      <c r="J74" s="14">
        <f t="shared" si="47"/>
        <v>1137.5</v>
      </c>
      <c r="K74" s="14">
        <f t="shared" si="48"/>
        <v>0</v>
      </c>
      <c r="L74" s="4" t="s">
        <v>158</v>
      </c>
      <c r="M74" s="4" t="s">
        <v>69</v>
      </c>
      <c r="N74" s="4">
        <v>4</v>
      </c>
      <c r="O74" s="4">
        <f t="shared" si="49"/>
        <v>400</v>
      </c>
      <c r="P74" s="4">
        <f t="shared" si="50"/>
        <v>0</v>
      </c>
      <c r="Q74" s="4" t="s">
        <v>159</v>
      </c>
      <c r="R74" s="4" t="s">
        <v>34</v>
      </c>
      <c r="S74" s="4">
        <v>1</v>
      </c>
      <c r="T74" s="4">
        <f t="shared" si="51"/>
        <v>475</v>
      </c>
      <c r="U74" s="4">
        <f t="shared" si="52"/>
        <v>0</v>
      </c>
      <c r="V74" s="4" t="s">
        <v>34</v>
      </c>
      <c r="W74" s="4" t="s">
        <v>34</v>
      </c>
      <c r="X74" s="4">
        <v>0</v>
      </c>
      <c r="Y74" s="4">
        <f t="shared" si="53"/>
        <v>0</v>
      </c>
      <c r="Z74" s="4">
        <f t="shared" si="54"/>
        <v>0</v>
      </c>
    </row>
    <row r="75" spans="1:26" x14ac:dyDescent="0.3">
      <c r="A75" s="13">
        <f t="shared" si="45"/>
        <v>74</v>
      </c>
      <c r="B75" s="4" t="s">
        <v>163</v>
      </c>
      <c r="C75" s="5" t="s">
        <v>164</v>
      </c>
      <c r="D75" s="4" t="s">
        <v>165</v>
      </c>
      <c r="E75" s="4">
        <v>4</v>
      </c>
      <c r="F75" s="4">
        <v>900</v>
      </c>
      <c r="G75" s="4">
        <v>0</v>
      </c>
      <c r="H75" s="14">
        <f t="shared" si="46"/>
        <v>3118.75</v>
      </c>
      <c r="I75" s="14">
        <f t="shared" si="10"/>
        <v>0</v>
      </c>
      <c r="J75" s="14">
        <f t="shared" si="47"/>
        <v>779.6875</v>
      </c>
      <c r="K75" s="14">
        <f t="shared" si="48"/>
        <v>0</v>
      </c>
      <c r="L75" s="4" t="s">
        <v>50</v>
      </c>
      <c r="M75" s="4" t="s">
        <v>34</v>
      </c>
      <c r="N75" s="4">
        <v>4</v>
      </c>
      <c r="O75" s="4">
        <f t="shared" si="49"/>
        <v>1768.75</v>
      </c>
      <c r="P75" s="4">
        <f t="shared" si="50"/>
        <v>0</v>
      </c>
      <c r="Q75" s="4" t="s">
        <v>161</v>
      </c>
      <c r="R75" s="4" t="s">
        <v>34</v>
      </c>
      <c r="S75" s="4">
        <v>1</v>
      </c>
      <c r="T75" s="4">
        <f t="shared" si="51"/>
        <v>450</v>
      </c>
      <c r="U75" s="4">
        <f t="shared" si="52"/>
        <v>0</v>
      </c>
      <c r="V75" s="4" t="s">
        <v>39</v>
      </c>
      <c r="W75" s="4" t="s">
        <v>290</v>
      </c>
      <c r="X75" s="4">
        <v>4</v>
      </c>
      <c r="Y75" s="4">
        <f t="shared" si="53"/>
        <v>0</v>
      </c>
      <c r="Z75" s="4">
        <f t="shared" si="54"/>
        <v>0</v>
      </c>
    </row>
    <row r="76" spans="1:26" x14ac:dyDescent="0.3">
      <c r="A76" s="13">
        <f t="shared" si="45"/>
        <v>75</v>
      </c>
      <c r="B76" s="4" t="s">
        <v>163</v>
      </c>
      <c r="C76" s="5" t="s">
        <v>164</v>
      </c>
      <c r="D76" s="4" t="s">
        <v>166</v>
      </c>
      <c r="E76" s="4">
        <v>9</v>
      </c>
      <c r="F76" s="4">
        <v>1200</v>
      </c>
      <c r="G76" s="4">
        <v>0</v>
      </c>
      <c r="H76" s="14">
        <f t="shared" si="46"/>
        <v>3091.6666666666665</v>
      </c>
      <c r="I76" s="14">
        <f t="shared" si="10"/>
        <v>0</v>
      </c>
      <c r="J76" s="14">
        <f t="shared" si="47"/>
        <v>343.51851851851848</v>
      </c>
      <c r="K76" s="14">
        <f t="shared" si="48"/>
        <v>0</v>
      </c>
      <c r="L76" s="4" t="s">
        <v>161</v>
      </c>
      <c r="M76" s="4" t="s">
        <v>34</v>
      </c>
      <c r="N76" s="4">
        <v>3</v>
      </c>
      <c r="O76" s="4">
        <f t="shared" si="49"/>
        <v>1350</v>
      </c>
      <c r="P76" s="4">
        <f t="shared" si="50"/>
        <v>0</v>
      </c>
      <c r="Q76" s="4" t="s">
        <v>73</v>
      </c>
      <c r="R76" s="4" t="s">
        <v>67</v>
      </c>
      <c r="S76" s="4">
        <v>3</v>
      </c>
      <c r="T76" s="4">
        <f t="shared" si="51"/>
        <v>541.66666666666663</v>
      </c>
      <c r="U76" s="4">
        <f t="shared" si="52"/>
        <v>0</v>
      </c>
      <c r="V76" s="4" t="s">
        <v>53</v>
      </c>
      <c r="W76" s="4" t="s">
        <v>34</v>
      </c>
      <c r="X76" s="4">
        <v>3</v>
      </c>
      <c r="Y76" s="4">
        <f t="shared" si="53"/>
        <v>0</v>
      </c>
      <c r="Z76" s="4">
        <f t="shared" si="54"/>
        <v>0</v>
      </c>
    </row>
    <row r="77" spans="1:26" x14ac:dyDescent="0.3">
      <c r="A77" s="13">
        <f t="shared" si="45"/>
        <v>76</v>
      </c>
      <c r="B77" s="4" t="s">
        <v>163</v>
      </c>
      <c r="C77" s="5" t="s">
        <v>164</v>
      </c>
      <c r="D77" s="4" t="s">
        <v>167</v>
      </c>
      <c r="E77" s="4">
        <v>6</v>
      </c>
      <c r="F77" s="4">
        <v>800</v>
      </c>
      <c r="G77" s="4">
        <v>0</v>
      </c>
      <c r="H77" s="14">
        <f t="shared" si="46"/>
        <v>1700</v>
      </c>
      <c r="I77" s="14">
        <f t="shared" si="10"/>
        <v>0</v>
      </c>
      <c r="J77" s="14">
        <f t="shared" si="47"/>
        <v>283.33333333333331</v>
      </c>
      <c r="K77" s="14">
        <f t="shared" si="48"/>
        <v>0</v>
      </c>
      <c r="L77" s="4" t="s">
        <v>161</v>
      </c>
      <c r="M77" s="4" t="s">
        <v>34</v>
      </c>
      <c r="N77" s="4">
        <v>2</v>
      </c>
      <c r="O77" s="4">
        <f t="shared" si="49"/>
        <v>900</v>
      </c>
      <c r="P77" s="4">
        <f t="shared" si="50"/>
        <v>0</v>
      </c>
      <c r="Q77" s="4" t="s">
        <v>113</v>
      </c>
      <c r="R77" s="4" t="s">
        <v>287</v>
      </c>
      <c r="S77" s="4">
        <v>3</v>
      </c>
      <c r="T77" s="4">
        <f t="shared" si="51"/>
        <v>0</v>
      </c>
      <c r="U77" s="4">
        <f t="shared" si="52"/>
        <v>0</v>
      </c>
      <c r="V77" s="4" t="s">
        <v>53</v>
      </c>
      <c r="W77" s="4" t="s">
        <v>34</v>
      </c>
      <c r="X77" s="4">
        <v>3</v>
      </c>
      <c r="Y77" s="4">
        <f t="shared" si="53"/>
        <v>0</v>
      </c>
      <c r="Z77" s="4">
        <f t="shared" si="54"/>
        <v>0</v>
      </c>
    </row>
    <row r="78" spans="1:26" x14ac:dyDescent="0.3">
      <c r="A78" s="13">
        <f t="shared" si="45"/>
        <v>77</v>
      </c>
      <c r="B78" s="4" t="s">
        <v>30</v>
      </c>
      <c r="C78" s="5" t="s">
        <v>168</v>
      </c>
      <c r="D78" s="4" t="s">
        <v>169</v>
      </c>
      <c r="E78" s="4">
        <v>4</v>
      </c>
      <c r="F78" s="4">
        <v>800</v>
      </c>
      <c r="G78" s="4">
        <v>0</v>
      </c>
      <c r="H78" s="14">
        <f t="shared" si="46"/>
        <v>1175</v>
      </c>
      <c r="I78" s="14">
        <f t="shared" si="10"/>
        <v>0</v>
      </c>
      <c r="J78" s="14">
        <f t="shared" si="47"/>
        <v>293.75</v>
      </c>
      <c r="K78" s="14">
        <f t="shared" si="48"/>
        <v>0</v>
      </c>
      <c r="L78" s="4" t="s">
        <v>170</v>
      </c>
      <c r="M78" s="4" t="s">
        <v>38</v>
      </c>
      <c r="N78" s="4">
        <v>2</v>
      </c>
      <c r="O78" s="4">
        <f t="shared" si="49"/>
        <v>375</v>
      </c>
      <c r="P78" s="4">
        <f t="shared" si="50"/>
        <v>0</v>
      </c>
      <c r="Q78" s="4" t="s">
        <v>34</v>
      </c>
      <c r="R78" s="4" t="s">
        <v>34</v>
      </c>
      <c r="S78" s="4">
        <v>0</v>
      </c>
      <c r="T78" s="4">
        <f t="shared" si="51"/>
        <v>0</v>
      </c>
      <c r="U78" s="4">
        <f t="shared" si="52"/>
        <v>0</v>
      </c>
      <c r="V78" s="4" t="s">
        <v>34</v>
      </c>
      <c r="W78" s="4" t="s">
        <v>34</v>
      </c>
      <c r="X78" s="4">
        <v>0</v>
      </c>
      <c r="Y78" s="4">
        <f t="shared" si="53"/>
        <v>0</v>
      </c>
      <c r="Z78" s="4">
        <f t="shared" si="54"/>
        <v>0</v>
      </c>
    </row>
    <row r="79" spans="1:26" x14ac:dyDescent="0.3">
      <c r="A79" s="13">
        <f t="shared" si="45"/>
        <v>78</v>
      </c>
      <c r="B79" s="4" t="s">
        <v>60</v>
      </c>
      <c r="C79" s="5" t="s">
        <v>168</v>
      </c>
      <c r="D79" s="4" t="s">
        <v>171</v>
      </c>
      <c r="E79" s="4">
        <v>3</v>
      </c>
      <c r="F79" s="4">
        <v>550</v>
      </c>
      <c r="G79" s="4">
        <v>0</v>
      </c>
      <c r="H79" s="14">
        <f t="shared" si="46"/>
        <v>925</v>
      </c>
      <c r="I79" s="14">
        <f t="shared" si="10"/>
        <v>0</v>
      </c>
      <c r="J79" s="14">
        <f t="shared" si="47"/>
        <v>308.33333333333331</v>
      </c>
      <c r="K79" s="14">
        <f t="shared" si="48"/>
        <v>0</v>
      </c>
      <c r="L79" s="4" t="s">
        <v>170</v>
      </c>
      <c r="M79" s="4" t="s">
        <v>38</v>
      </c>
      <c r="N79" s="4">
        <v>2</v>
      </c>
      <c r="O79" s="4">
        <f t="shared" si="49"/>
        <v>375</v>
      </c>
      <c r="P79" s="4">
        <f t="shared" si="50"/>
        <v>0</v>
      </c>
      <c r="Q79" s="4" t="s">
        <v>34</v>
      </c>
      <c r="R79" s="4" t="s">
        <v>34</v>
      </c>
      <c r="S79" s="4">
        <v>0</v>
      </c>
      <c r="T79" s="4">
        <f t="shared" si="51"/>
        <v>0</v>
      </c>
      <c r="U79" s="4">
        <f t="shared" si="52"/>
        <v>0</v>
      </c>
      <c r="V79" s="4" t="s">
        <v>34</v>
      </c>
      <c r="W79" s="4" t="s">
        <v>34</v>
      </c>
      <c r="X79" s="4">
        <v>0</v>
      </c>
      <c r="Y79" s="4">
        <f t="shared" si="53"/>
        <v>0</v>
      </c>
      <c r="Z79" s="4">
        <f t="shared" si="54"/>
        <v>0</v>
      </c>
    </row>
    <row r="80" spans="1:26" x14ac:dyDescent="0.3">
      <c r="A80" s="13">
        <f t="shared" si="45"/>
        <v>79</v>
      </c>
      <c r="B80" s="4" t="s">
        <v>60</v>
      </c>
      <c r="C80" s="5" t="s">
        <v>168</v>
      </c>
      <c r="D80" s="4" t="s">
        <v>172</v>
      </c>
      <c r="E80" s="4">
        <v>4</v>
      </c>
      <c r="F80" s="4">
        <v>900</v>
      </c>
      <c r="G80" s="4">
        <v>0</v>
      </c>
      <c r="H80" s="14">
        <f t="shared" si="46"/>
        <v>1441.6666666666667</v>
      </c>
      <c r="I80" s="14">
        <f t="shared" si="10"/>
        <v>0</v>
      </c>
      <c r="J80" s="14">
        <f t="shared" si="47"/>
        <v>360.41666666666669</v>
      </c>
      <c r="K80" s="14">
        <f t="shared" si="48"/>
        <v>0</v>
      </c>
      <c r="L80" s="4" t="s">
        <v>170</v>
      </c>
      <c r="M80" s="4" t="s">
        <v>38</v>
      </c>
      <c r="N80" s="4">
        <v>2</v>
      </c>
      <c r="O80" s="4">
        <f t="shared" si="49"/>
        <v>375</v>
      </c>
      <c r="P80" s="4">
        <f t="shared" si="50"/>
        <v>0</v>
      </c>
      <c r="Q80" s="4" t="s">
        <v>160</v>
      </c>
      <c r="R80" s="4" t="s">
        <v>34</v>
      </c>
      <c r="S80" s="4">
        <v>1</v>
      </c>
      <c r="T80" s="4">
        <f t="shared" si="51"/>
        <v>166.66666666666666</v>
      </c>
      <c r="U80" s="4">
        <f t="shared" si="52"/>
        <v>0</v>
      </c>
      <c r="V80" s="4" t="s">
        <v>34</v>
      </c>
      <c r="W80" s="4" t="s">
        <v>34</v>
      </c>
      <c r="X80" s="4">
        <v>0</v>
      </c>
      <c r="Y80" s="4">
        <f t="shared" si="53"/>
        <v>0</v>
      </c>
      <c r="Z80" s="4">
        <f t="shared" si="54"/>
        <v>0</v>
      </c>
    </row>
    <row r="81" spans="1:26" x14ac:dyDescent="0.3">
      <c r="A81" s="13">
        <f t="shared" si="45"/>
        <v>80</v>
      </c>
      <c r="B81" s="4" t="s">
        <v>60</v>
      </c>
      <c r="C81" s="5" t="s">
        <v>168</v>
      </c>
      <c r="D81" s="4" t="s">
        <v>173</v>
      </c>
      <c r="E81" s="4">
        <v>4</v>
      </c>
      <c r="F81" s="4">
        <v>900</v>
      </c>
      <c r="G81" s="4">
        <v>0</v>
      </c>
      <c r="H81" s="14">
        <f t="shared" si="46"/>
        <v>1275</v>
      </c>
      <c r="I81" s="14">
        <f t="shared" si="10"/>
        <v>0</v>
      </c>
      <c r="J81" s="14">
        <f t="shared" si="47"/>
        <v>318.75</v>
      </c>
      <c r="K81" s="14">
        <f t="shared" si="48"/>
        <v>0</v>
      </c>
      <c r="L81" s="4" t="s">
        <v>170</v>
      </c>
      <c r="M81" s="4" t="s">
        <v>38</v>
      </c>
      <c r="N81" s="4">
        <v>2</v>
      </c>
      <c r="O81" s="4">
        <f t="shared" si="49"/>
        <v>375</v>
      </c>
      <c r="P81" s="4">
        <f t="shared" si="50"/>
        <v>0</v>
      </c>
      <c r="Q81" s="4" t="s">
        <v>111</v>
      </c>
      <c r="R81" s="4" t="s">
        <v>34</v>
      </c>
      <c r="S81" s="4">
        <v>1</v>
      </c>
      <c r="T81" s="4">
        <f t="shared" si="51"/>
        <v>0</v>
      </c>
      <c r="U81" s="4">
        <f t="shared" si="52"/>
        <v>0</v>
      </c>
      <c r="V81" s="4" t="s">
        <v>34</v>
      </c>
      <c r="W81" s="4" t="s">
        <v>34</v>
      </c>
      <c r="X81" s="4">
        <v>0</v>
      </c>
      <c r="Y81" s="4">
        <f t="shared" si="53"/>
        <v>0</v>
      </c>
      <c r="Z81" s="4">
        <f t="shared" si="54"/>
        <v>0</v>
      </c>
    </row>
    <row r="82" spans="1:26" x14ac:dyDescent="0.3">
      <c r="A82" s="13">
        <f t="shared" si="45"/>
        <v>81</v>
      </c>
      <c r="B82" s="4" t="s">
        <v>30</v>
      </c>
      <c r="C82" s="5" t="s">
        <v>174</v>
      </c>
      <c r="D82" s="4" t="s">
        <v>175</v>
      </c>
      <c r="E82" s="4">
        <v>3</v>
      </c>
      <c r="F82" s="4">
        <v>650</v>
      </c>
      <c r="G82" s="4">
        <v>0</v>
      </c>
      <c r="H82" s="14">
        <f t="shared" si="46"/>
        <v>816.66666666666674</v>
      </c>
      <c r="I82" s="14">
        <f t="shared" si="10"/>
        <v>0</v>
      </c>
      <c r="J82" s="14">
        <f t="shared" si="47"/>
        <v>272.22222222222223</v>
      </c>
      <c r="K82" s="14">
        <f t="shared" si="48"/>
        <v>0</v>
      </c>
      <c r="L82" s="4" t="s">
        <v>67</v>
      </c>
      <c r="M82" s="4" t="s">
        <v>292</v>
      </c>
      <c r="N82" s="4">
        <v>3</v>
      </c>
      <c r="O82" s="4">
        <f t="shared" si="49"/>
        <v>166.66666666666669</v>
      </c>
      <c r="P82" s="4">
        <f t="shared" si="50"/>
        <v>0</v>
      </c>
      <c r="Q82" s="4" t="s">
        <v>53</v>
      </c>
      <c r="R82" s="4" t="s">
        <v>34</v>
      </c>
      <c r="S82" s="4">
        <v>1</v>
      </c>
      <c r="T82" s="4">
        <f t="shared" si="51"/>
        <v>0</v>
      </c>
      <c r="U82" s="4">
        <f t="shared" si="52"/>
        <v>0</v>
      </c>
      <c r="V82" s="4" t="s">
        <v>34</v>
      </c>
      <c r="W82" s="4" t="s">
        <v>34</v>
      </c>
      <c r="X82" s="4">
        <v>0</v>
      </c>
      <c r="Y82" s="4">
        <f t="shared" si="53"/>
        <v>0</v>
      </c>
      <c r="Z82" s="4">
        <f t="shared" si="54"/>
        <v>0</v>
      </c>
    </row>
    <row r="83" spans="1:26" x14ac:dyDescent="0.3">
      <c r="A83" s="13">
        <f t="shared" si="45"/>
        <v>82</v>
      </c>
      <c r="B83" s="4" t="s">
        <v>30</v>
      </c>
      <c r="C83" s="5" t="s">
        <v>174</v>
      </c>
      <c r="D83" s="4" t="s">
        <v>176</v>
      </c>
      <c r="E83" s="4">
        <v>3</v>
      </c>
      <c r="F83" s="4">
        <v>800</v>
      </c>
      <c r="G83" s="4">
        <v>0</v>
      </c>
      <c r="H83" s="14">
        <f t="shared" si="46"/>
        <v>800</v>
      </c>
      <c r="I83" s="14">
        <f t="shared" si="10"/>
        <v>0</v>
      </c>
      <c r="J83" s="14">
        <f t="shared" si="47"/>
        <v>266.66666666666669</v>
      </c>
      <c r="K83" s="14">
        <f t="shared" si="48"/>
        <v>0</v>
      </c>
      <c r="L83" s="4" t="s">
        <v>63</v>
      </c>
      <c r="M83" s="4" t="s">
        <v>34</v>
      </c>
      <c r="N83" s="4">
        <v>2</v>
      </c>
      <c r="O83" s="4">
        <f t="shared" si="49"/>
        <v>0</v>
      </c>
      <c r="P83" s="4">
        <f t="shared" si="50"/>
        <v>0</v>
      </c>
      <c r="Q83" s="4" t="s">
        <v>34</v>
      </c>
      <c r="R83" s="4" t="s">
        <v>34</v>
      </c>
      <c r="S83" s="4">
        <v>0</v>
      </c>
      <c r="T83" s="4">
        <f t="shared" si="51"/>
        <v>0</v>
      </c>
      <c r="U83" s="4">
        <f t="shared" si="52"/>
        <v>0</v>
      </c>
      <c r="V83" s="4" t="s">
        <v>34</v>
      </c>
      <c r="W83" s="4" t="s">
        <v>34</v>
      </c>
      <c r="X83" s="4">
        <v>0</v>
      </c>
      <c r="Y83" s="4">
        <f t="shared" si="53"/>
        <v>0</v>
      </c>
      <c r="Z83" s="4">
        <f t="shared" si="54"/>
        <v>0</v>
      </c>
    </row>
    <row r="84" spans="1:26" x14ac:dyDescent="0.3">
      <c r="A84" s="13">
        <f t="shared" si="45"/>
        <v>83</v>
      </c>
      <c r="B84" s="4" t="s">
        <v>30</v>
      </c>
      <c r="C84" s="4" t="s">
        <v>177</v>
      </c>
      <c r="D84" s="4" t="s">
        <v>47</v>
      </c>
      <c r="E84" s="4">
        <v>2</v>
      </c>
      <c r="F84" s="4">
        <v>600</v>
      </c>
      <c r="G84" s="4">
        <v>0</v>
      </c>
      <c r="H84" s="14">
        <f t="shared" si="46"/>
        <v>1068.75</v>
      </c>
      <c r="I84" s="14">
        <f t="shared" si="10"/>
        <v>0</v>
      </c>
      <c r="J84" s="14">
        <f t="shared" si="47"/>
        <v>534.375</v>
      </c>
      <c r="K84" s="14">
        <f t="shared" si="48"/>
        <v>0</v>
      </c>
      <c r="L84" s="4" t="s">
        <v>178</v>
      </c>
      <c r="M84" s="4" t="s">
        <v>34</v>
      </c>
      <c r="N84" s="4">
        <v>3</v>
      </c>
      <c r="O84" s="4">
        <f t="shared" si="49"/>
        <v>168.75</v>
      </c>
      <c r="P84" s="4">
        <f t="shared" si="50"/>
        <v>0</v>
      </c>
      <c r="Q84" s="4" t="s">
        <v>179</v>
      </c>
      <c r="R84" s="4" t="s">
        <v>141</v>
      </c>
      <c r="S84" s="4">
        <v>1</v>
      </c>
      <c r="T84" s="4">
        <f t="shared" si="51"/>
        <v>150</v>
      </c>
      <c r="U84" s="4">
        <f t="shared" si="52"/>
        <v>0</v>
      </c>
      <c r="V84" s="4" t="s">
        <v>68</v>
      </c>
      <c r="W84" s="4" t="s">
        <v>69</v>
      </c>
      <c r="X84" s="4">
        <v>1</v>
      </c>
      <c r="Y84" s="4">
        <f t="shared" si="53"/>
        <v>150</v>
      </c>
      <c r="Z84" s="4">
        <f t="shared" si="54"/>
        <v>0</v>
      </c>
    </row>
    <row r="85" spans="1:26" x14ac:dyDescent="0.3">
      <c r="A85" s="13">
        <f t="shared" si="45"/>
        <v>84</v>
      </c>
      <c r="B85" s="4" t="s">
        <v>30</v>
      </c>
      <c r="C85" s="5" t="s">
        <v>177</v>
      </c>
      <c r="D85" s="4" t="s">
        <v>180</v>
      </c>
      <c r="E85" s="4">
        <v>2</v>
      </c>
      <c r="F85" s="4">
        <v>1000</v>
      </c>
      <c r="G85" s="4">
        <v>0</v>
      </c>
      <c r="H85" s="14">
        <f t="shared" si="46"/>
        <v>1150</v>
      </c>
      <c r="I85" s="14">
        <f t="shared" si="10"/>
        <v>0</v>
      </c>
      <c r="J85" s="14">
        <f t="shared" si="47"/>
        <v>575</v>
      </c>
      <c r="K85" s="14">
        <f t="shared" si="48"/>
        <v>0</v>
      </c>
      <c r="L85" s="4" t="s">
        <v>181</v>
      </c>
      <c r="M85" s="4" t="s">
        <v>34</v>
      </c>
      <c r="N85" s="4">
        <v>1</v>
      </c>
      <c r="O85" s="4">
        <f t="shared" si="49"/>
        <v>0</v>
      </c>
      <c r="P85" s="4">
        <f t="shared" si="50"/>
        <v>0</v>
      </c>
      <c r="Q85" s="4" t="s">
        <v>68</v>
      </c>
      <c r="R85" s="4" t="s">
        <v>69</v>
      </c>
      <c r="S85" s="4">
        <v>1</v>
      </c>
      <c r="T85" s="4">
        <f t="shared" si="51"/>
        <v>150</v>
      </c>
      <c r="U85" s="4">
        <f t="shared" si="52"/>
        <v>0</v>
      </c>
      <c r="V85" s="4" t="s">
        <v>34</v>
      </c>
      <c r="W85" s="4" t="s">
        <v>34</v>
      </c>
      <c r="X85" s="4">
        <v>0</v>
      </c>
      <c r="Y85" s="4">
        <f t="shared" si="53"/>
        <v>0</v>
      </c>
      <c r="Z85" s="4">
        <f t="shared" si="54"/>
        <v>0</v>
      </c>
    </row>
    <row r="86" spans="1:26" x14ac:dyDescent="0.3">
      <c r="A86" s="13">
        <f t="shared" si="45"/>
        <v>85</v>
      </c>
      <c r="B86" s="4" t="s">
        <v>30</v>
      </c>
      <c r="C86" s="5" t="s">
        <v>177</v>
      </c>
      <c r="D86" s="4" t="s">
        <v>178</v>
      </c>
      <c r="E86" s="4">
        <v>8</v>
      </c>
      <c r="F86" s="4">
        <v>450</v>
      </c>
      <c r="G86" s="4">
        <v>0</v>
      </c>
      <c r="H86" s="14">
        <f t="shared" si="46"/>
        <v>450</v>
      </c>
      <c r="I86" s="14">
        <f t="shared" si="10"/>
        <v>0</v>
      </c>
      <c r="J86" s="14">
        <f t="shared" si="47"/>
        <v>56.25</v>
      </c>
      <c r="K86" s="14">
        <f t="shared" si="48"/>
        <v>0</v>
      </c>
      <c r="L86" s="4" t="s">
        <v>182</v>
      </c>
      <c r="M86" s="4" t="s">
        <v>34</v>
      </c>
      <c r="N86" s="4">
        <v>1</v>
      </c>
      <c r="O86" s="4">
        <f t="shared" si="49"/>
        <v>0</v>
      </c>
      <c r="P86" s="4">
        <f t="shared" si="50"/>
        <v>0</v>
      </c>
      <c r="Q86" s="4" t="s">
        <v>34</v>
      </c>
      <c r="R86" s="4" t="s">
        <v>34</v>
      </c>
      <c r="S86" s="4">
        <v>0</v>
      </c>
      <c r="T86" s="4">
        <f t="shared" si="51"/>
        <v>0</v>
      </c>
      <c r="U86" s="4">
        <f t="shared" si="52"/>
        <v>0</v>
      </c>
      <c r="V86" s="4" t="s">
        <v>34</v>
      </c>
      <c r="W86" s="4" t="s">
        <v>34</v>
      </c>
      <c r="X86" s="4">
        <v>0</v>
      </c>
      <c r="Y86" s="4">
        <f t="shared" si="53"/>
        <v>0</v>
      </c>
      <c r="Z86" s="4">
        <f t="shared" si="54"/>
        <v>0</v>
      </c>
    </row>
    <row r="87" spans="1:26" x14ac:dyDescent="0.3">
      <c r="A87" s="13">
        <f t="shared" ref="A87:A121" si="55">ROW()-1</f>
        <v>86</v>
      </c>
      <c r="B87" s="4" t="s">
        <v>30</v>
      </c>
      <c r="C87" s="5" t="s">
        <v>177</v>
      </c>
      <c r="D87" s="4" t="s">
        <v>183</v>
      </c>
      <c r="E87" s="4">
        <v>2</v>
      </c>
      <c r="F87" s="4">
        <v>1000</v>
      </c>
      <c r="G87" s="4">
        <v>0</v>
      </c>
      <c r="H87" s="14">
        <f t="shared" ref="H87:H121" si="56">F87+O87+T87+Y87</f>
        <v>1406.25</v>
      </c>
      <c r="I87" s="14">
        <f t="shared" si="10"/>
        <v>0</v>
      </c>
      <c r="J87" s="14">
        <f t="shared" ref="J87:J121" si="57">H87/E87</f>
        <v>703.125</v>
      </c>
      <c r="K87" s="14">
        <f t="shared" ref="K87:K121" si="58">I87/E87</f>
        <v>0</v>
      </c>
      <c r="L87" s="4" t="s">
        <v>184</v>
      </c>
      <c r="M87" s="4" t="s">
        <v>34</v>
      </c>
      <c r="N87" s="4">
        <v>0</v>
      </c>
      <c r="O87" s="4">
        <f t="shared" si="49"/>
        <v>0</v>
      </c>
      <c r="P87" s="4">
        <f t="shared" si="50"/>
        <v>0</v>
      </c>
      <c r="Q87" s="4" t="s">
        <v>68</v>
      </c>
      <c r="R87" s="4" t="s">
        <v>69</v>
      </c>
      <c r="S87" s="4">
        <v>1</v>
      </c>
      <c r="T87" s="4">
        <f t="shared" si="51"/>
        <v>150</v>
      </c>
      <c r="U87" s="4">
        <f t="shared" si="52"/>
        <v>0</v>
      </c>
      <c r="V87" s="4" t="s">
        <v>125</v>
      </c>
      <c r="W87" s="4" t="s">
        <v>34</v>
      </c>
      <c r="X87" s="4">
        <v>1</v>
      </c>
      <c r="Y87" s="4">
        <f t="shared" si="53"/>
        <v>256.25</v>
      </c>
      <c r="Z87" s="4">
        <f t="shared" si="54"/>
        <v>0</v>
      </c>
    </row>
    <row r="88" spans="1:26" x14ac:dyDescent="0.3">
      <c r="A88" s="13">
        <f t="shared" si="55"/>
        <v>87</v>
      </c>
      <c r="B88" s="4" t="s">
        <v>30</v>
      </c>
      <c r="C88" s="5" t="s">
        <v>177</v>
      </c>
      <c r="D88" s="4" t="s">
        <v>185</v>
      </c>
      <c r="E88" s="4">
        <v>2</v>
      </c>
      <c r="F88" s="4">
        <v>1000</v>
      </c>
      <c r="G88" s="4">
        <v>0</v>
      </c>
      <c r="H88" s="14">
        <f t="shared" si="56"/>
        <v>1300</v>
      </c>
      <c r="I88" s="14">
        <f t="shared" ref="I88:I169" si="59">IF(C88="贸易",G88,P88+U88+Z88)</f>
        <v>0</v>
      </c>
      <c r="J88" s="14">
        <f t="shared" si="57"/>
        <v>650</v>
      </c>
      <c r="K88" s="14">
        <f t="shared" si="58"/>
        <v>0</v>
      </c>
      <c r="L88" s="4" t="s">
        <v>184</v>
      </c>
      <c r="M88" s="4" t="s">
        <v>34</v>
      </c>
      <c r="N88" s="4">
        <v>0</v>
      </c>
      <c r="O88" s="4">
        <f t="shared" si="49"/>
        <v>0</v>
      </c>
      <c r="P88" s="4">
        <f t="shared" si="50"/>
        <v>0</v>
      </c>
      <c r="Q88" s="4" t="s">
        <v>68</v>
      </c>
      <c r="R88" s="4" t="s">
        <v>69</v>
      </c>
      <c r="S88" s="4">
        <v>1</v>
      </c>
      <c r="T88" s="4">
        <f t="shared" si="51"/>
        <v>150</v>
      </c>
      <c r="U88" s="4">
        <f t="shared" si="52"/>
        <v>0</v>
      </c>
      <c r="V88" s="4" t="s">
        <v>179</v>
      </c>
      <c r="W88" s="4" t="s">
        <v>141</v>
      </c>
      <c r="X88" s="4">
        <v>1</v>
      </c>
      <c r="Y88" s="4">
        <f t="shared" si="53"/>
        <v>150</v>
      </c>
      <c r="Z88" s="4">
        <f t="shared" si="54"/>
        <v>0</v>
      </c>
    </row>
    <row r="89" spans="1:26" x14ac:dyDescent="0.3">
      <c r="A89" s="13">
        <f t="shared" si="55"/>
        <v>88</v>
      </c>
      <c r="B89" s="4" t="s">
        <v>30</v>
      </c>
      <c r="C89" s="5" t="s">
        <v>177</v>
      </c>
      <c r="D89" s="4" t="s">
        <v>159</v>
      </c>
      <c r="E89" s="4">
        <v>2</v>
      </c>
      <c r="F89" s="4">
        <v>800</v>
      </c>
      <c r="G89" s="4">
        <v>0</v>
      </c>
      <c r="H89" s="14">
        <f t="shared" si="56"/>
        <v>950</v>
      </c>
      <c r="I89" s="14">
        <f t="shared" si="59"/>
        <v>0</v>
      </c>
      <c r="J89" s="14">
        <f t="shared" si="57"/>
        <v>475</v>
      </c>
      <c r="K89" s="14">
        <f t="shared" si="58"/>
        <v>0</v>
      </c>
      <c r="L89" s="4" t="s">
        <v>186</v>
      </c>
      <c r="M89" s="4" t="s">
        <v>34</v>
      </c>
      <c r="N89" s="4">
        <v>1</v>
      </c>
      <c r="O89" s="4">
        <f t="shared" si="49"/>
        <v>0</v>
      </c>
      <c r="P89" s="4">
        <f t="shared" si="50"/>
        <v>0</v>
      </c>
      <c r="Q89" s="4" t="s">
        <v>68</v>
      </c>
      <c r="R89" s="4" t="s">
        <v>69</v>
      </c>
      <c r="S89" s="4">
        <v>1</v>
      </c>
      <c r="T89" s="4">
        <f t="shared" si="51"/>
        <v>150</v>
      </c>
      <c r="U89" s="4">
        <f t="shared" si="52"/>
        <v>0</v>
      </c>
      <c r="V89" s="4" t="s">
        <v>34</v>
      </c>
      <c r="W89" s="4" t="s">
        <v>34</v>
      </c>
      <c r="X89" s="4">
        <v>0</v>
      </c>
      <c r="Y89" s="4">
        <f t="shared" si="53"/>
        <v>0</v>
      </c>
      <c r="Z89" s="4">
        <f t="shared" si="54"/>
        <v>0</v>
      </c>
    </row>
    <row r="90" spans="1:26" x14ac:dyDescent="0.3">
      <c r="A90" s="13">
        <f t="shared" si="55"/>
        <v>89</v>
      </c>
      <c r="B90" s="4" t="s">
        <v>30</v>
      </c>
      <c r="C90" s="5" t="s">
        <v>187</v>
      </c>
      <c r="D90" s="4" t="s">
        <v>188</v>
      </c>
      <c r="E90" s="4">
        <v>2</v>
      </c>
      <c r="F90" s="4">
        <v>400</v>
      </c>
      <c r="G90" s="4">
        <v>0</v>
      </c>
      <c r="H90" s="14">
        <f t="shared" si="56"/>
        <v>400</v>
      </c>
      <c r="I90" s="14">
        <f t="shared" si="59"/>
        <v>0</v>
      </c>
      <c r="J90" s="14">
        <f t="shared" si="57"/>
        <v>200</v>
      </c>
      <c r="K90" s="14">
        <f t="shared" si="58"/>
        <v>0</v>
      </c>
      <c r="L90" s="4" t="s">
        <v>189</v>
      </c>
      <c r="M90" s="4" t="s">
        <v>34</v>
      </c>
      <c r="N90" s="4">
        <v>1</v>
      </c>
      <c r="O90" s="4">
        <f t="shared" si="49"/>
        <v>0</v>
      </c>
      <c r="P90" s="4">
        <f t="shared" si="50"/>
        <v>0</v>
      </c>
      <c r="Q90" s="4" t="s">
        <v>34</v>
      </c>
      <c r="R90" s="4" t="s">
        <v>34</v>
      </c>
      <c r="S90" s="4">
        <v>0</v>
      </c>
      <c r="T90" s="4">
        <f t="shared" si="51"/>
        <v>0</v>
      </c>
      <c r="U90" s="4">
        <f t="shared" si="52"/>
        <v>0</v>
      </c>
      <c r="V90" s="4" t="s">
        <v>34</v>
      </c>
      <c r="W90" s="4" t="s">
        <v>34</v>
      </c>
      <c r="X90" s="4">
        <v>0</v>
      </c>
      <c r="Y90" s="4">
        <f t="shared" si="53"/>
        <v>0</v>
      </c>
      <c r="Z90" s="4">
        <f t="shared" si="54"/>
        <v>0</v>
      </c>
    </row>
    <row r="91" spans="1:26" x14ac:dyDescent="0.3">
      <c r="A91" s="13">
        <f t="shared" si="55"/>
        <v>90</v>
      </c>
      <c r="B91" s="4" t="s">
        <v>30</v>
      </c>
      <c r="C91" s="5" t="s">
        <v>190</v>
      </c>
      <c r="D91" s="4" t="s">
        <v>191</v>
      </c>
      <c r="E91" s="4">
        <v>6</v>
      </c>
      <c r="F91" s="4">
        <v>1200</v>
      </c>
      <c r="G91" s="4">
        <v>0</v>
      </c>
      <c r="H91" s="14">
        <f t="shared" si="56"/>
        <v>1200</v>
      </c>
      <c r="I91" s="14">
        <f t="shared" si="59"/>
        <v>0</v>
      </c>
      <c r="J91" s="14">
        <f t="shared" si="57"/>
        <v>200</v>
      </c>
      <c r="K91" s="14">
        <f t="shared" si="58"/>
        <v>0</v>
      </c>
      <c r="L91" s="4" t="s">
        <v>192</v>
      </c>
      <c r="M91" s="4" t="s">
        <v>34</v>
      </c>
      <c r="N91" s="4">
        <v>4</v>
      </c>
      <c r="O91" s="4">
        <f t="shared" si="49"/>
        <v>0</v>
      </c>
      <c r="P91" s="4">
        <f t="shared" si="50"/>
        <v>0</v>
      </c>
      <c r="Q91" s="4" t="s">
        <v>34</v>
      </c>
      <c r="R91" s="4" t="s">
        <v>34</v>
      </c>
      <c r="S91" s="4">
        <v>0</v>
      </c>
      <c r="T91" s="4">
        <f t="shared" si="51"/>
        <v>0</v>
      </c>
      <c r="U91" s="4">
        <f t="shared" si="52"/>
        <v>0</v>
      </c>
      <c r="V91" s="4" t="s">
        <v>34</v>
      </c>
      <c r="W91" s="4" t="s">
        <v>34</v>
      </c>
      <c r="X91" s="4">
        <v>0</v>
      </c>
      <c r="Y91" s="4">
        <f t="shared" si="53"/>
        <v>0</v>
      </c>
      <c r="Z91" s="4">
        <f t="shared" si="54"/>
        <v>0</v>
      </c>
    </row>
    <row r="92" spans="1:26" x14ac:dyDescent="0.3">
      <c r="A92" s="13">
        <f t="shared" si="55"/>
        <v>91</v>
      </c>
      <c r="B92" s="4" t="s">
        <v>60</v>
      </c>
      <c r="C92" s="5" t="s">
        <v>190</v>
      </c>
      <c r="D92" s="4" t="s">
        <v>193</v>
      </c>
      <c r="E92" s="4">
        <v>3</v>
      </c>
      <c r="F92" s="4">
        <v>1000</v>
      </c>
      <c r="G92" s="4">
        <v>0</v>
      </c>
      <c r="H92" s="14">
        <f t="shared" si="56"/>
        <v>1538.6666666666665</v>
      </c>
      <c r="I92" s="14">
        <f t="shared" si="59"/>
        <v>0</v>
      </c>
      <c r="J92" s="14">
        <f t="shared" si="57"/>
        <v>512.8888888888888</v>
      </c>
      <c r="K92" s="14">
        <f t="shared" si="58"/>
        <v>0</v>
      </c>
      <c r="L92" s="4" t="s">
        <v>136</v>
      </c>
      <c r="M92" s="4" t="s">
        <v>34</v>
      </c>
      <c r="N92" s="4">
        <v>1</v>
      </c>
      <c r="O92" s="4">
        <f t="shared" si="49"/>
        <v>538.66666666666663</v>
      </c>
      <c r="P92" s="4">
        <f t="shared" si="50"/>
        <v>0</v>
      </c>
      <c r="Q92" s="4" t="s">
        <v>194</v>
      </c>
      <c r="R92" s="4" t="s">
        <v>34</v>
      </c>
      <c r="S92" s="4">
        <v>2</v>
      </c>
      <c r="T92" s="4">
        <f t="shared" si="51"/>
        <v>0</v>
      </c>
      <c r="U92" s="4">
        <f t="shared" si="52"/>
        <v>0</v>
      </c>
      <c r="V92" s="4" t="s">
        <v>34</v>
      </c>
      <c r="W92" s="4" t="s">
        <v>34</v>
      </c>
      <c r="X92" s="4">
        <v>0</v>
      </c>
      <c r="Y92" s="4">
        <f t="shared" si="53"/>
        <v>0</v>
      </c>
      <c r="Z92" s="4">
        <f t="shared" si="54"/>
        <v>0</v>
      </c>
    </row>
    <row r="93" spans="1:26" x14ac:dyDescent="0.3">
      <c r="A93" s="13">
        <f t="shared" si="55"/>
        <v>92</v>
      </c>
      <c r="B93" s="4" t="s">
        <v>60</v>
      </c>
      <c r="C93" s="5" t="s">
        <v>190</v>
      </c>
      <c r="D93" s="4" t="s">
        <v>195</v>
      </c>
      <c r="E93" s="4">
        <v>3</v>
      </c>
      <c r="F93" s="4">
        <v>1000</v>
      </c>
      <c r="G93" s="4">
        <v>0</v>
      </c>
      <c r="H93" s="14">
        <f t="shared" si="56"/>
        <v>1000</v>
      </c>
      <c r="I93" s="14">
        <f t="shared" si="59"/>
        <v>0</v>
      </c>
      <c r="J93" s="14">
        <f t="shared" si="57"/>
        <v>333.33333333333331</v>
      </c>
      <c r="K93" s="14">
        <f t="shared" si="58"/>
        <v>0</v>
      </c>
      <c r="L93" s="4" t="s">
        <v>111</v>
      </c>
      <c r="M93" s="4" t="s">
        <v>34</v>
      </c>
      <c r="N93" s="4">
        <v>2</v>
      </c>
      <c r="O93" s="4">
        <f t="shared" si="49"/>
        <v>0</v>
      </c>
      <c r="P93" s="4">
        <f t="shared" si="50"/>
        <v>0</v>
      </c>
      <c r="Q93" s="4" t="s">
        <v>194</v>
      </c>
      <c r="R93" s="4" t="s">
        <v>34</v>
      </c>
      <c r="S93" s="4">
        <v>2</v>
      </c>
      <c r="T93" s="4">
        <f t="shared" si="51"/>
        <v>0</v>
      </c>
      <c r="U93" s="4">
        <f t="shared" si="52"/>
        <v>0</v>
      </c>
      <c r="V93" s="4" t="s">
        <v>34</v>
      </c>
      <c r="W93" s="4" t="s">
        <v>34</v>
      </c>
      <c r="X93" s="4">
        <v>0</v>
      </c>
      <c r="Y93" s="4">
        <f t="shared" si="53"/>
        <v>0</v>
      </c>
      <c r="Z93" s="4">
        <f t="shared" si="54"/>
        <v>0</v>
      </c>
    </row>
    <row r="94" spans="1:26" x14ac:dyDescent="0.3">
      <c r="A94" s="13">
        <f t="shared" si="55"/>
        <v>93</v>
      </c>
      <c r="B94" s="4" t="s">
        <v>60</v>
      </c>
      <c r="C94" s="5" t="s">
        <v>190</v>
      </c>
      <c r="D94" s="4" t="s">
        <v>196</v>
      </c>
      <c r="E94" s="4">
        <v>3</v>
      </c>
      <c r="F94" s="4">
        <v>500</v>
      </c>
      <c r="G94" s="4">
        <v>0</v>
      </c>
      <c r="H94" s="14">
        <f t="shared" si="56"/>
        <v>1047.2222222222222</v>
      </c>
      <c r="I94" s="14">
        <f t="shared" si="59"/>
        <v>0</v>
      </c>
      <c r="J94" s="14">
        <f t="shared" si="57"/>
        <v>349.07407407407408</v>
      </c>
      <c r="K94" s="14">
        <f t="shared" si="58"/>
        <v>0</v>
      </c>
      <c r="L94" s="4" t="s">
        <v>197</v>
      </c>
      <c r="M94" s="4" t="s">
        <v>34</v>
      </c>
      <c r="N94" s="4">
        <v>2</v>
      </c>
      <c r="O94" s="4">
        <f t="shared" si="49"/>
        <v>380.55555555555554</v>
      </c>
      <c r="P94" s="4">
        <f t="shared" si="50"/>
        <v>0</v>
      </c>
      <c r="Q94" s="4" t="s">
        <v>160</v>
      </c>
      <c r="R94" s="4" t="s">
        <v>34</v>
      </c>
      <c r="S94" s="4">
        <v>1</v>
      </c>
      <c r="T94" s="4">
        <f t="shared" si="51"/>
        <v>166.66666666666666</v>
      </c>
      <c r="U94" s="4">
        <f t="shared" si="52"/>
        <v>0</v>
      </c>
      <c r="V94" s="4" t="s">
        <v>34</v>
      </c>
      <c r="W94" s="4" t="s">
        <v>34</v>
      </c>
      <c r="X94" s="4">
        <v>0</v>
      </c>
      <c r="Y94" s="4">
        <f t="shared" si="53"/>
        <v>0</v>
      </c>
      <c r="Z94" s="4">
        <f t="shared" si="54"/>
        <v>0</v>
      </c>
    </row>
    <row r="95" spans="1:26" x14ac:dyDescent="0.3">
      <c r="A95" s="13">
        <f t="shared" si="55"/>
        <v>94</v>
      </c>
      <c r="B95" s="4" t="s">
        <v>60</v>
      </c>
      <c r="C95" s="5" t="s">
        <v>190</v>
      </c>
      <c r="D95" s="4" t="s">
        <v>198</v>
      </c>
      <c r="E95" s="4">
        <v>3</v>
      </c>
      <c r="F95" s="4">
        <v>500</v>
      </c>
      <c r="G95" s="4">
        <v>0</v>
      </c>
      <c r="H95" s="14">
        <f t="shared" si="56"/>
        <v>928.51851851851848</v>
      </c>
      <c r="I95" s="14">
        <f t="shared" si="59"/>
        <v>0</v>
      </c>
      <c r="J95" s="14">
        <f t="shared" si="57"/>
        <v>309.50617283950618</v>
      </c>
      <c r="K95" s="14">
        <f t="shared" si="58"/>
        <v>0</v>
      </c>
      <c r="L95" s="4" t="s">
        <v>64</v>
      </c>
      <c r="M95" s="4" t="s">
        <v>34</v>
      </c>
      <c r="N95" s="4">
        <v>1</v>
      </c>
      <c r="O95" s="4">
        <f t="shared" si="49"/>
        <v>0</v>
      </c>
      <c r="P95" s="4">
        <f t="shared" si="50"/>
        <v>0</v>
      </c>
      <c r="Q95" s="4" t="s">
        <v>66</v>
      </c>
      <c r="R95" s="4" t="s">
        <v>67</v>
      </c>
      <c r="S95" s="4">
        <v>1</v>
      </c>
      <c r="T95" s="4">
        <f t="shared" si="51"/>
        <v>224.07407407407405</v>
      </c>
      <c r="U95" s="4">
        <f t="shared" si="52"/>
        <v>0</v>
      </c>
      <c r="V95" s="4" t="s">
        <v>199</v>
      </c>
      <c r="W95" s="4" t="s">
        <v>85</v>
      </c>
      <c r="X95" s="4">
        <v>1</v>
      </c>
      <c r="Y95" s="4">
        <f t="shared" si="53"/>
        <v>204.44444444444446</v>
      </c>
      <c r="Z95" s="4">
        <f t="shared" si="54"/>
        <v>0</v>
      </c>
    </row>
    <row r="96" spans="1:26" x14ac:dyDescent="0.3">
      <c r="A96" s="13">
        <f t="shared" si="55"/>
        <v>95</v>
      </c>
      <c r="B96" s="4" t="s">
        <v>60</v>
      </c>
      <c r="C96" s="5" t="s">
        <v>200</v>
      </c>
      <c r="D96" s="5" t="s">
        <v>201</v>
      </c>
      <c r="E96" s="4">
        <v>3</v>
      </c>
      <c r="F96" s="4">
        <v>1800</v>
      </c>
      <c r="G96" s="4">
        <v>0</v>
      </c>
      <c r="H96" s="14">
        <f t="shared" si="56"/>
        <v>2541.6666666666665</v>
      </c>
      <c r="I96" s="14">
        <f t="shared" si="59"/>
        <v>0</v>
      </c>
      <c r="J96" s="14">
        <f t="shared" si="57"/>
        <v>847.22222222222217</v>
      </c>
      <c r="K96" s="14">
        <f t="shared" si="58"/>
        <v>0</v>
      </c>
      <c r="L96" s="4" t="s">
        <v>180</v>
      </c>
      <c r="M96" s="4" t="s">
        <v>34</v>
      </c>
      <c r="N96" s="4">
        <v>1</v>
      </c>
      <c r="O96" s="4">
        <f t="shared" si="49"/>
        <v>575</v>
      </c>
      <c r="P96" s="4">
        <f t="shared" si="50"/>
        <v>0</v>
      </c>
      <c r="Q96" s="4" t="s">
        <v>33</v>
      </c>
      <c r="R96" s="4" t="s">
        <v>34</v>
      </c>
      <c r="S96" s="4">
        <v>3</v>
      </c>
      <c r="T96" s="4">
        <f t="shared" si="51"/>
        <v>0</v>
      </c>
      <c r="U96" s="4">
        <f t="shared" si="52"/>
        <v>0</v>
      </c>
      <c r="V96" s="4" t="s">
        <v>160</v>
      </c>
      <c r="W96" s="4" t="s">
        <v>34</v>
      </c>
      <c r="X96" s="4">
        <v>1</v>
      </c>
      <c r="Y96" s="4">
        <f t="shared" si="53"/>
        <v>166.66666666666666</v>
      </c>
      <c r="Z96" s="4">
        <f t="shared" si="54"/>
        <v>0</v>
      </c>
    </row>
    <row r="97" spans="1:26" x14ac:dyDescent="0.3">
      <c r="A97" s="13">
        <f t="shared" si="55"/>
        <v>96</v>
      </c>
      <c r="B97" s="4" t="s">
        <v>60</v>
      </c>
      <c r="C97" s="5" t="s">
        <v>200</v>
      </c>
      <c r="D97" s="5" t="s">
        <v>202</v>
      </c>
      <c r="E97" s="4">
        <v>3</v>
      </c>
      <c r="F97" s="4">
        <v>1800</v>
      </c>
      <c r="G97" s="4">
        <v>0</v>
      </c>
      <c r="H97" s="14">
        <f t="shared" si="56"/>
        <v>3825</v>
      </c>
      <c r="I97" s="14">
        <f t="shared" si="59"/>
        <v>0</v>
      </c>
      <c r="J97" s="14">
        <f t="shared" si="57"/>
        <v>1275</v>
      </c>
      <c r="K97" s="14">
        <f t="shared" si="58"/>
        <v>0</v>
      </c>
      <c r="L97" s="4" t="s">
        <v>180</v>
      </c>
      <c r="M97" s="4" t="s">
        <v>34</v>
      </c>
      <c r="N97" s="4">
        <v>1</v>
      </c>
      <c r="O97" s="4">
        <f t="shared" si="49"/>
        <v>575</v>
      </c>
      <c r="P97" s="4">
        <f t="shared" si="50"/>
        <v>0</v>
      </c>
      <c r="Q97" s="4" t="s">
        <v>203</v>
      </c>
      <c r="R97" s="4" t="s">
        <v>34</v>
      </c>
      <c r="S97" s="4">
        <v>3</v>
      </c>
      <c r="T97" s="4">
        <f t="shared" si="51"/>
        <v>1450</v>
      </c>
      <c r="U97" s="4">
        <f t="shared" si="52"/>
        <v>0</v>
      </c>
      <c r="V97" s="4" t="s">
        <v>34</v>
      </c>
      <c r="W97" s="4" t="s">
        <v>34</v>
      </c>
      <c r="X97" s="4">
        <v>0</v>
      </c>
      <c r="Y97" s="4">
        <f t="shared" si="53"/>
        <v>0</v>
      </c>
      <c r="Z97" s="4">
        <f t="shared" si="54"/>
        <v>0</v>
      </c>
    </row>
    <row r="98" spans="1:26" x14ac:dyDescent="0.3">
      <c r="A98" s="13">
        <f t="shared" si="55"/>
        <v>97</v>
      </c>
      <c r="B98" s="4" t="s">
        <v>60</v>
      </c>
      <c r="C98" s="5" t="s">
        <v>200</v>
      </c>
      <c r="D98" s="4" t="s">
        <v>204</v>
      </c>
      <c r="E98" s="4">
        <v>3</v>
      </c>
      <c r="F98" s="4">
        <v>900</v>
      </c>
      <c r="G98" s="4">
        <v>0</v>
      </c>
      <c r="H98" s="14">
        <f t="shared" si="56"/>
        <v>1575</v>
      </c>
      <c r="I98" s="14">
        <f t="shared" si="59"/>
        <v>0</v>
      </c>
      <c r="J98" s="14">
        <f t="shared" si="57"/>
        <v>525</v>
      </c>
      <c r="K98" s="14">
        <f t="shared" si="58"/>
        <v>0</v>
      </c>
      <c r="L98" s="4" t="s">
        <v>159</v>
      </c>
      <c r="M98" s="4" t="s">
        <v>34</v>
      </c>
      <c r="N98" s="4">
        <v>1</v>
      </c>
      <c r="O98" s="4">
        <f t="shared" ref="O98:O129" si="60">VLOOKUP(IF(M98="无",L98,L98&amp;"("&amp;M98&amp;")"),D:J,7,0)*N98</f>
        <v>475</v>
      </c>
      <c r="P98" s="4">
        <f t="shared" ref="P98:P104" si="61">VLOOKUP(IF(M98="无",L98,L98&amp;"("&amp;M98&amp;")"),D:K,8,0)*N98</f>
        <v>0</v>
      </c>
      <c r="Q98" s="4" t="s">
        <v>160</v>
      </c>
      <c r="R98" s="4" t="s">
        <v>34</v>
      </c>
      <c r="S98" s="4">
        <v>1</v>
      </c>
      <c r="T98" s="4">
        <f t="shared" ref="T98:T129" si="62">VLOOKUP(IF(R98="无",Q98,Q98&amp;"("&amp;R98&amp;")"),D:J,7,0)*S98</f>
        <v>166.66666666666666</v>
      </c>
      <c r="U98" s="4">
        <f t="shared" ref="U98:U104" si="63">VLOOKUP(IF(R98="无",Q98,Q98&amp;"("&amp;R98&amp;")"),D:K,8,0)*S98</f>
        <v>0</v>
      </c>
      <c r="V98" s="4" t="s">
        <v>85</v>
      </c>
      <c r="W98" s="4" t="s">
        <v>152</v>
      </c>
      <c r="X98" s="4">
        <v>1</v>
      </c>
      <c r="Y98" s="4">
        <f t="shared" ref="Y98:Y129" si="64">VLOOKUP(IF(W98="无",V98,V98&amp;"("&amp;W98&amp;")"),D:J,7,0)*X98</f>
        <v>33.333333333333336</v>
      </c>
      <c r="Z98" s="4">
        <f t="shared" ref="Z98:Z104" si="65">VLOOKUP(IF(W98="无",V98,V98&amp;"("&amp;W98&amp;")"),D:K,8,0)*X98</f>
        <v>0</v>
      </c>
    </row>
    <row r="99" spans="1:26" x14ac:dyDescent="0.3">
      <c r="A99" s="13">
        <f t="shared" si="55"/>
        <v>98</v>
      </c>
      <c r="B99" s="4" t="s">
        <v>60</v>
      </c>
      <c r="C99" s="5" t="s">
        <v>200</v>
      </c>
      <c r="D99" s="4" t="s">
        <v>205</v>
      </c>
      <c r="E99" s="4">
        <v>3</v>
      </c>
      <c r="F99" s="4">
        <v>900</v>
      </c>
      <c r="G99" s="4">
        <v>0</v>
      </c>
      <c r="H99" s="14">
        <f t="shared" si="56"/>
        <v>1575</v>
      </c>
      <c r="I99" s="14">
        <f t="shared" si="59"/>
        <v>0</v>
      </c>
      <c r="J99" s="14">
        <f t="shared" si="57"/>
        <v>525</v>
      </c>
      <c r="K99" s="14">
        <f t="shared" si="58"/>
        <v>0</v>
      </c>
      <c r="L99" s="4" t="s">
        <v>159</v>
      </c>
      <c r="M99" s="4" t="s">
        <v>34</v>
      </c>
      <c r="N99" s="4">
        <v>1</v>
      </c>
      <c r="O99" s="4">
        <f t="shared" si="60"/>
        <v>475</v>
      </c>
      <c r="P99" s="4">
        <f t="shared" si="61"/>
        <v>0</v>
      </c>
      <c r="Q99" s="4" t="s">
        <v>160</v>
      </c>
      <c r="R99" s="4" t="s">
        <v>34</v>
      </c>
      <c r="S99" s="4">
        <v>1</v>
      </c>
      <c r="T99" s="4">
        <f t="shared" si="62"/>
        <v>166.66666666666666</v>
      </c>
      <c r="U99" s="4">
        <f t="shared" si="63"/>
        <v>0</v>
      </c>
      <c r="V99" s="4" t="s">
        <v>85</v>
      </c>
      <c r="W99" s="4" t="s">
        <v>152</v>
      </c>
      <c r="X99" s="4">
        <v>1</v>
      </c>
      <c r="Y99" s="4">
        <f t="shared" si="64"/>
        <v>33.333333333333336</v>
      </c>
      <c r="Z99" s="4">
        <f t="shared" si="65"/>
        <v>0</v>
      </c>
    </row>
    <row r="100" spans="1:26" x14ac:dyDescent="0.3">
      <c r="A100" s="13">
        <f t="shared" si="55"/>
        <v>99</v>
      </c>
      <c r="B100" s="4" t="s">
        <v>30</v>
      </c>
      <c r="C100" s="4" t="s">
        <v>206</v>
      </c>
      <c r="D100" s="4" t="s">
        <v>135</v>
      </c>
      <c r="E100" s="4">
        <v>4</v>
      </c>
      <c r="F100" s="4">
        <v>500</v>
      </c>
      <c r="G100" s="4">
        <v>0</v>
      </c>
      <c r="H100" s="14">
        <f t="shared" si="56"/>
        <v>750</v>
      </c>
      <c r="I100" s="14">
        <f t="shared" si="59"/>
        <v>0</v>
      </c>
      <c r="J100" s="14">
        <f t="shared" si="57"/>
        <v>187.5</v>
      </c>
      <c r="K100" s="14">
        <f t="shared" si="58"/>
        <v>0</v>
      </c>
      <c r="L100" s="4" t="s">
        <v>38</v>
      </c>
      <c r="M100" s="4" t="s">
        <v>128</v>
      </c>
      <c r="N100" s="4">
        <v>1</v>
      </c>
      <c r="O100" s="4">
        <f t="shared" si="60"/>
        <v>250</v>
      </c>
      <c r="P100" s="4">
        <f t="shared" si="61"/>
        <v>0</v>
      </c>
      <c r="Q100" s="4" t="s">
        <v>34</v>
      </c>
      <c r="R100" s="4" t="s">
        <v>34</v>
      </c>
      <c r="S100" s="4">
        <v>0</v>
      </c>
      <c r="T100" s="4">
        <f t="shared" si="62"/>
        <v>0</v>
      </c>
      <c r="U100" s="4">
        <f t="shared" si="63"/>
        <v>0</v>
      </c>
      <c r="V100" s="4" t="s">
        <v>34</v>
      </c>
      <c r="W100" s="4" t="s">
        <v>34</v>
      </c>
      <c r="X100" s="4">
        <v>0</v>
      </c>
      <c r="Y100" s="4">
        <f t="shared" si="64"/>
        <v>0</v>
      </c>
      <c r="Z100" s="4">
        <f t="shared" si="65"/>
        <v>0</v>
      </c>
    </row>
    <row r="101" spans="1:26" x14ac:dyDescent="0.3">
      <c r="A101" s="13">
        <f t="shared" si="55"/>
        <v>100</v>
      </c>
      <c r="B101" s="4" t="s">
        <v>30</v>
      </c>
      <c r="C101" s="5" t="s">
        <v>107</v>
      </c>
      <c r="D101" s="4" t="s">
        <v>207</v>
      </c>
      <c r="E101" s="4">
        <v>8</v>
      </c>
      <c r="F101" s="4">
        <v>800</v>
      </c>
      <c r="G101" s="4">
        <v>0</v>
      </c>
      <c r="H101" s="14">
        <f t="shared" si="56"/>
        <v>800</v>
      </c>
      <c r="I101" s="14">
        <f t="shared" si="59"/>
        <v>0</v>
      </c>
      <c r="J101" s="14">
        <f t="shared" si="57"/>
        <v>100</v>
      </c>
      <c r="K101" s="14">
        <f t="shared" si="58"/>
        <v>0</v>
      </c>
      <c r="L101" s="4" t="s">
        <v>208</v>
      </c>
      <c r="M101" s="4" t="s">
        <v>128</v>
      </c>
      <c r="N101" s="4">
        <v>1</v>
      </c>
      <c r="O101" s="4">
        <f t="shared" si="60"/>
        <v>0</v>
      </c>
      <c r="P101" s="4">
        <f t="shared" si="61"/>
        <v>0</v>
      </c>
      <c r="Q101" s="4" t="s">
        <v>34</v>
      </c>
      <c r="R101" s="4" t="s">
        <v>34</v>
      </c>
      <c r="S101" s="4">
        <v>0</v>
      </c>
      <c r="T101" s="4">
        <f t="shared" si="62"/>
        <v>0</v>
      </c>
      <c r="U101" s="4">
        <f t="shared" si="63"/>
        <v>0</v>
      </c>
      <c r="V101" s="4" t="s">
        <v>34</v>
      </c>
      <c r="W101" s="4" t="s">
        <v>34</v>
      </c>
      <c r="X101" s="4">
        <v>0</v>
      </c>
      <c r="Y101" s="4">
        <f t="shared" si="64"/>
        <v>0</v>
      </c>
      <c r="Z101" s="4">
        <f t="shared" si="65"/>
        <v>0</v>
      </c>
    </row>
    <row r="102" spans="1:26" x14ac:dyDescent="0.3">
      <c r="A102" s="13">
        <f t="shared" si="55"/>
        <v>101</v>
      </c>
      <c r="B102" s="4" t="s">
        <v>30</v>
      </c>
      <c r="C102" s="5" t="s">
        <v>107</v>
      </c>
      <c r="D102" s="4" t="s">
        <v>209</v>
      </c>
      <c r="E102" s="4">
        <v>4</v>
      </c>
      <c r="F102" s="4">
        <v>500</v>
      </c>
      <c r="G102" s="4">
        <v>0</v>
      </c>
      <c r="H102" s="14">
        <f t="shared" si="56"/>
        <v>750</v>
      </c>
      <c r="I102" s="14">
        <f t="shared" si="59"/>
        <v>0</v>
      </c>
      <c r="J102" s="14">
        <f t="shared" si="57"/>
        <v>187.5</v>
      </c>
      <c r="K102" s="14">
        <f t="shared" si="58"/>
        <v>0</v>
      </c>
      <c r="L102" s="4" t="s">
        <v>38</v>
      </c>
      <c r="M102" s="4" t="s">
        <v>128</v>
      </c>
      <c r="N102" s="4">
        <v>1</v>
      </c>
      <c r="O102" s="4">
        <f t="shared" si="60"/>
        <v>250</v>
      </c>
      <c r="P102" s="4">
        <f t="shared" si="61"/>
        <v>0</v>
      </c>
      <c r="Q102" s="4" t="s">
        <v>34</v>
      </c>
      <c r="R102" s="4" t="s">
        <v>34</v>
      </c>
      <c r="S102" s="4">
        <v>0</v>
      </c>
      <c r="T102" s="4">
        <f t="shared" si="62"/>
        <v>0</v>
      </c>
      <c r="U102" s="4">
        <f t="shared" si="63"/>
        <v>0</v>
      </c>
      <c r="V102" s="4" t="s">
        <v>34</v>
      </c>
      <c r="W102" s="4" t="s">
        <v>34</v>
      </c>
      <c r="X102" s="4">
        <v>0</v>
      </c>
      <c r="Y102" s="4">
        <f t="shared" si="64"/>
        <v>0</v>
      </c>
      <c r="Z102" s="4">
        <f t="shared" si="65"/>
        <v>0</v>
      </c>
    </row>
    <row r="103" spans="1:26" x14ac:dyDescent="0.3">
      <c r="A103" s="13">
        <f t="shared" si="55"/>
        <v>102</v>
      </c>
      <c r="B103" s="4" t="s">
        <v>90</v>
      </c>
      <c r="C103" s="5" t="s">
        <v>120</v>
      </c>
      <c r="D103" s="4" t="s">
        <v>210</v>
      </c>
      <c r="E103" s="4">
        <v>3</v>
      </c>
      <c r="F103" s="4">
        <v>650</v>
      </c>
      <c r="G103" s="4">
        <v>0</v>
      </c>
      <c r="H103" s="14">
        <f t="shared" si="56"/>
        <v>1105</v>
      </c>
      <c r="I103" s="14">
        <f t="shared" si="59"/>
        <v>0</v>
      </c>
      <c r="J103" s="14">
        <f t="shared" si="57"/>
        <v>368.33333333333331</v>
      </c>
      <c r="K103" s="14">
        <f t="shared" si="58"/>
        <v>0</v>
      </c>
      <c r="L103" s="4" t="s">
        <v>37</v>
      </c>
      <c r="M103" s="4" t="s">
        <v>38</v>
      </c>
      <c r="N103" s="4">
        <v>2</v>
      </c>
      <c r="O103" s="4">
        <f t="shared" si="60"/>
        <v>380</v>
      </c>
      <c r="P103" s="4">
        <f t="shared" si="61"/>
        <v>0</v>
      </c>
      <c r="Q103" s="4" t="s">
        <v>71</v>
      </c>
      <c r="R103" s="4" t="s">
        <v>34</v>
      </c>
      <c r="S103" s="4">
        <v>1</v>
      </c>
      <c r="T103" s="4">
        <f t="shared" si="62"/>
        <v>75</v>
      </c>
      <c r="U103" s="4">
        <f t="shared" si="63"/>
        <v>0</v>
      </c>
      <c r="V103" s="4" t="s">
        <v>34</v>
      </c>
      <c r="W103" s="4" t="s">
        <v>34</v>
      </c>
      <c r="X103" s="4">
        <v>0</v>
      </c>
      <c r="Y103" s="4">
        <f t="shared" si="64"/>
        <v>0</v>
      </c>
      <c r="Z103" s="4">
        <f t="shared" si="65"/>
        <v>0</v>
      </c>
    </row>
    <row r="104" spans="1:26" x14ac:dyDescent="0.3">
      <c r="A104" s="13">
        <f t="shared" si="55"/>
        <v>103</v>
      </c>
      <c r="B104" s="4" t="s">
        <v>90</v>
      </c>
      <c r="C104" s="5" t="s">
        <v>211</v>
      </c>
      <c r="D104" s="4" t="s">
        <v>212</v>
      </c>
      <c r="E104" s="4">
        <v>2</v>
      </c>
      <c r="F104" s="4">
        <v>450</v>
      </c>
      <c r="G104" s="4">
        <v>0</v>
      </c>
      <c r="H104" s="14">
        <f t="shared" si="56"/>
        <v>766.66666666666674</v>
      </c>
      <c r="I104" s="14">
        <f t="shared" si="59"/>
        <v>0</v>
      </c>
      <c r="J104" s="14">
        <f t="shared" si="57"/>
        <v>383.33333333333337</v>
      </c>
      <c r="K104" s="14">
        <f t="shared" si="58"/>
        <v>0</v>
      </c>
      <c r="L104" s="4" t="s">
        <v>138</v>
      </c>
      <c r="M104" s="4" t="s">
        <v>34</v>
      </c>
      <c r="N104" s="4">
        <v>2</v>
      </c>
      <c r="O104" s="4">
        <f t="shared" si="60"/>
        <v>316.66666666666669</v>
      </c>
      <c r="P104" s="4">
        <f t="shared" si="61"/>
        <v>0</v>
      </c>
      <c r="Q104" s="4" t="s">
        <v>53</v>
      </c>
      <c r="R104" s="4" t="s">
        <v>34</v>
      </c>
      <c r="S104" s="4">
        <v>1</v>
      </c>
      <c r="T104" s="4">
        <f t="shared" si="62"/>
        <v>0</v>
      </c>
      <c r="U104" s="4">
        <f t="shared" si="63"/>
        <v>0</v>
      </c>
      <c r="V104" s="4" t="s">
        <v>34</v>
      </c>
      <c r="W104" s="4" t="s">
        <v>34</v>
      </c>
      <c r="X104" s="4">
        <v>0</v>
      </c>
      <c r="Y104" s="4">
        <f t="shared" si="64"/>
        <v>0</v>
      </c>
      <c r="Z104" s="4">
        <f t="shared" si="65"/>
        <v>0</v>
      </c>
    </row>
    <row r="105" spans="1:26" x14ac:dyDescent="0.3">
      <c r="A105" s="13">
        <f t="shared" si="55"/>
        <v>104</v>
      </c>
      <c r="B105" s="4" t="s">
        <v>34</v>
      </c>
      <c r="C105" s="5" t="s">
        <v>34</v>
      </c>
      <c r="D105" s="4" t="s">
        <v>34</v>
      </c>
      <c r="E105" s="4">
        <v>1</v>
      </c>
      <c r="F105" s="4">
        <v>0</v>
      </c>
      <c r="G105" s="4">
        <v>0</v>
      </c>
      <c r="H105" s="14">
        <f t="shared" si="56"/>
        <v>0</v>
      </c>
      <c r="I105" s="14">
        <f t="shared" si="59"/>
        <v>0</v>
      </c>
      <c r="J105" s="14">
        <f t="shared" si="57"/>
        <v>0</v>
      </c>
      <c r="K105" s="14">
        <f t="shared" si="58"/>
        <v>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3">
      <c r="A106" s="13">
        <f t="shared" si="55"/>
        <v>105</v>
      </c>
      <c r="B106" s="4" t="s">
        <v>30</v>
      </c>
      <c r="C106" s="4" t="s">
        <v>213</v>
      </c>
      <c r="D106" s="4" t="s">
        <v>214</v>
      </c>
      <c r="E106" s="4">
        <v>4</v>
      </c>
      <c r="F106" s="4">
        <v>1800</v>
      </c>
      <c r="G106" s="4">
        <v>0</v>
      </c>
      <c r="H106" s="14">
        <f t="shared" si="56"/>
        <v>2087.2222222222222</v>
      </c>
      <c r="I106" s="14">
        <f t="shared" si="59"/>
        <v>0</v>
      </c>
      <c r="J106" s="14">
        <f t="shared" si="57"/>
        <v>521.80555555555554</v>
      </c>
      <c r="K106" s="14">
        <f t="shared" si="58"/>
        <v>0</v>
      </c>
      <c r="L106" s="4" t="s">
        <v>83</v>
      </c>
      <c r="M106" s="4" t="str">
        <f>VLOOKUP(L106,生产选项!$B:$D,3,0)</f>
        <v>草场种植</v>
      </c>
      <c r="N106" s="4">
        <v>4</v>
      </c>
      <c r="O106" s="4">
        <f t="shared" ref="O106:O137" si="66">VLOOKUP(IF(M106="无",L106,L106&amp;"("&amp;M106&amp;")"),D:J,7,0)*N106</f>
        <v>106.66666666666667</v>
      </c>
      <c r="P106" s="4">
        <f t="shared" ref="P106:P137" si="67">VLOOKUP(IF(M106="无",L106,L106&amp;"("&amp;M106&amp;")"),D:K,8,0)*N106</f>
        <v>0</v>
      </c>
      <c r="Q106" s="4" t="s">
        <v>73</v>
      </c>
      <c r="R106" s="4" t="str">
        <f>VLOOKUP(Q106,生产选项!$B:$D,3,0)</f>
        <v>花朵</v>
      </c>
      <c r="S106" s="4">
        <v>1</v>
      </c>
      <c r="T106" s="4">
        <f t="shared" ref="T106:T137" si="68">VLOOKUP(IF(R106="无",Q106,Q106&amp;"("&amp;R106&amp;")"),D:J,7,0)*S106</f>
        <v>180.55555555555554</v>
      </c>
      <c r="U106" s="4">
        <f t="shared" ref="U106:U137" si="69">VLOOKUP(IF(R106="无",Q106,Q106&amp;"("&amp;R106&amp;")"),D:K,8,0)*S106</f>
        <v>0</v>
      </c>
      <c r="V106" s="4" t="s">
        <v>34</v>
      </c>
      <c r="W106" s="4" t="str">
        <f>VLOOKUP(V106,生产选项!$B:$C,2,0)</f>
        <v>无</v>
      </c>
      <c r="X106" s="4">
        <v>0</v>
      </c>
      <c r="Y106" s="4">
        <f t="shared" ref="Y106:Y137" si="70">VLOOKUP(IF(W106="无",V106,V106&amp;"("&amp;W106&amp;")"),D:J,7,0)*X106</f>
        <v>0</v>
      </c>
      <c r="Z106" s="4">
        <f t="shared" ref="Z106:Z137" si="71">VLOOKUP(IF(W106="无",V106,V106&amp;"("&amp;W106&amp;")"),D:K,8,0)*X106</f>
        <v>0</v>
      </c>
    </row>
    <row r="107" spans="1:26" x14ac:dyDescent="0.3">
      <c r="A107" s="13">
        <f t="shared" si="55"/>
        <v>106</v>
      </c>
      <c r="B107" s="4" t="s">
        <v>30</v>
      </c>
      <c r="C107" s="5" t="s">
        <v>40</v>
      </c>
      <c r="D107" s="5" t="s">
        <v>215</v>
      </c>
      <c r="E107" s="4">
        <v>1</v>
      </c>
      <c r="F107" s="4">
        <v>0</v>
      </c>
      <c r="G107" s="4">
        <v>0</v>
      </c>
      <c r="H107" s="14">
        <f t="shared" si="56"/>
        <v>0</v>
      </c>
      <c r="I107" s="14">
        <f t="shared" si="59"/>
        <v>0</v>
      </c>
      <c r="J107" s="14">
        <f t="shared" si="57"/>
        <v>0</v>
      </c>
      <c r="K107" s="14">
        <f t="shared" si="58"/>
        <v>0</v>
      </c>
      <c r="L107" s="4" t="s">
        <v>34</v>
      </c>
      <c r="M107" s="4" t="s">
        <v>34</v>
      </c>
      <c r="N107" s="4">
        <v>0</v>
      </c>
      <c r="O107" s="4">
        <f t="shared" si="66"/>
        <v>0</v>
      </c>
      <c r="P107" s="4">
        <f t="shared" si="67"/>
        <v>0</v>
      </c>
      <c r="Q107" s="4" t="s">
        <v>34</v>
      </c>
      <c r="R107" s="4" t="s">
        <v>34</v>
      </c>
      <c r="S107" s="4">
        <v>0</v>
      </c>
      <c r="T107" s="4">
        <f t="shared" si="68"/>
        <v>0</v>
      </c>
      <c r="U107" s="4">
        <f t="shared" si="69"/>
        <v>0</v>
      </c>
      <c r="V107" s="4" t="s">
        <v>34</v>
      </c>
      <c r="W107" s="4" t="s">
        <v>34</v>
      </c>
      <c r="X107" s="4">
        <v>0</v>
      </c>
      <c r="Y107" s="4">
        <f t="shared" si="70"/>
        <v>0</v>
      </c>
      <c r="Z107" s="4">
        <f t="shared" si="71"/>
        <v>0</v>
      </c>
    </row>
    <row r="108" spans="1:26" x14ac:dyDescent="0.3">
      <c r="A108" s="13">
        <f t="shared" si="55"/>
        <v>107</v>
      </c>
      <c r="B108" s="4" t="s">
        <v>30</v>
      </c>
      <c r="C108" s="5" t="s">
        <v>40</v>
      </c>
      <c r="D108" s="5" t="s">
        <v>216</v>
      </c>
      <c r="E108" s="4">
        <v>1</v>
      </c>
      <c r="F108" s="4">
        <v>0</v>
      </c>
      <c r="G108" s="4">
        <v>0</v>
      </c>
      <c r="H108" s="14">
        <f t="shared" ref="H108" si="72">F108+O108+T108+Y108</f>
        <v>0</v>
      </c>
      <c r="I108" s="14">
        <f t="shared" ref="I108" si="73">IF(C108="贸易",G108,P108+U108+Z108)</f>
        <v>0</v>
      </c>
      <c r="J108" s="14">
        <f t="shared" ref="J108" si="74">H108/E108</f>
        <v>0</v>
      </c>
      <c r="K108" s="14">
        <f t="shared" ref="K108" si="75">I108/E108</f>
        <v>0</v>
      </c>
      <c r="L108" s="4" t="s">
        <v>34</v>
      </c>
      <c r="M108" s="4" t="s">
        <v>34</v>
      </c>
      <c r="N108" s="4">
        <v>0</v>
      </c>
      <c r="O108" s="4">
        <f t="shared" si="66"/>
        <v>0</v>
      </c>
      <c r="P108" s="4">
        <f t="shared" si="67"/>
        <v>0</v>
      </c>
      <c r="Q108" s="4" t="s">
        <v>34</v>
      </c>
      <c r="R108" s="4" t="s">
        <v>34</v>
      </c>
      <c r="S108" s="4">
        <v>0</v>
      </c>
      <c r="T108" s="4">
        <f t="shared" si="68"/>
        <v>0</v>
      </c>
      <c r="U108" s="4">
        <f t="shared" si="69"/>
        <v>0</v>
      </c>
      <c r="V108" s="4" t="s">
        <v>34</v>
      </c>
      <c r="W108" s="4" t="s">
        <v>34</v>
      </c>
      <c r="X108" s="4">
        <v>0</v>
      </c>
      <c r="Y108" s="4">
        <f t="shared" si="70"/>
        <v>0</v>
      </c>
      <c r="Z108" s="4">
        <f t="shared" si="71"/>
        <v>0</v>
      </c>
    </row>
    <row r="109" spans="1:26" x14ac:dyDescent="0.3">
      <c r="A109" s="13">
        <f t="shared" si="55"/>
        <v>108</v>
      </c>
      <c r="B109" s="4" t="s">
        <v>30</v>
      </c>
      <c r="C109" s="4" t="s">
        <v>213</v>
      </c>
      <c r="D109" s="4" t="s">
        <v>89</v>
      </c>
      <c r="E109" s="4">
        <v>4</v>
      </c>
      <c r="F109" s="4">
        <v>900</v>
      </c>
      <c r="G109" s="4">
        <v>0</v>
      </c>
      <c r="H109" s="14">
        <f t="shared" si="56"/>
        <v>1060</v>
      </c>
      <c r="I109" s="14">
        <f t="shared" si="59"/>
        <v>0</v>
      </c>
      <c r="J109" s="14">
        <f t="shared" si="57"/>
        <v>265</v>
      </c>
      <c r="K109" s="14">
        <f t="shared" si="58"/>
        <v>0</v>
      </c>
      <c r="L109" s="4" t="s">
        <v>83</v>
      </c>
      <c r="M109" s="4" t="s">
        <v>311</v>
      </c>
      <c r="N109" s="4">
        <v>6</v>
      </c>
      <c r="O109" s="4">
        <f t="shared" si="66"/>
        <v>160</v>
      </c>
      <c r="P109" s="4">
        <f t="shared" si="67"/>
        <v>0</v>
      </c>
      <c r="Q109" s="4" t="s">
        <v>34</v>
      </c>
      <c r="R109" s="4" t="s">
        <v>34</v>
      </c>
      <c r="S109" s="4">
        <v>0</v>
      </c>
      <c r="T109" s="4">
        <f t="shared" si="68"/>
        <v>0</v>
      </c>
      <c r="U109" s="4">
        <f t="shared" si="69"/>
        <v>0</v>
      </c>
      <c r="V109" s="4" t="s">
        <v>34</v>
      </c>
      <c r="W109" s="4" t="s">
        <v>34</v>
      </c>
      <c r="X109" s="4">
        <v>0</v>
      </c>
      <c r="Y109" s="4">
        <f t="shared" si="70"/>
        <v>0</v>
      </c>
      <c r="Z109" s="4">
        <f t="shared" si="71"/>
        <v>0</v>
      </c>
    </row>
    <row r="110" spans="1:26" x14ac:dyDescent="0.3">
      <c r="A110" s="13">
        <f t="shared" si="55"/>
        <v>109</v>
      </c>
      <c r="B110" s="4" t="s">
        <v>90</v>
      </c>
      <c r="C110" s="5" t="s">
        <v>120</v>
      </c>
      <c r="D110" s="4" t="s">
        <v>217</v>
      </c>
      <c r="E110" s="4">
        <v>3</v>
      </c>
      <c r="F110" s="4">
        <v>800</v>
      </c>
      <c r="G110" s="4">
        <v>0</v>
      </c>
      <c r="H110" s="14">
        <f t="shared" si="56"/>
        <v>1424.0740740740741</v>
      </c>
      <c r="I110" s="14">
        <f t="shared" si="59"/>
        <v>0</v>
      </c>
      <c r="J110" s="14">
        <f t="shared" si="57"/>
        <v>474.6913580246914</v>
      </c>
      <c r="K110" s="14">
        <f t="shared" si="58"/>
        <v>0</v>
      </c>
      <c r="L110" s="4" t="s">
        <v>218</v>
      </c>
      <c r="M110" s="4" t="s">
        <v>34</v>
      </c>
      <c r="N110" s="4">
        <v>1</v>
      </c>
      <c r="O110" s="4">
        <f t="shared" si="66"/>
        <v>0</v>
      </c>
      <c r="P110" s="4">
        <f t="shared" si="67"/>
        <v>0</v>
      </c>
      <c r="Q110" s="4" t="s">
        <v>113</v>
      </c>
      <c r="R110" s="4" t="s">
        <v>34</v>
      </c>
      <c r="S110" s="4">
        <v>3</v>
      </c>
      <c r="T110" s="4">
        <f t="shared" si="68"/>
        <v>400</v>
      </c>
      <c r="U110" s="4">
        <f t="shared" si="69"/>
        <v>0</v>
      </c>
      <c r="V110" s="4" t="s">
        <v>66</v>
      </c>
      <c r="W110" s="4" t="s">
        <v>67</v>
      </c>
      <c r="X110" s="4">
        <v>1</v>
      </c>
      <c r="Y110" s="4">
        <f t="shared" si="70"/>
        <v>224.07407407407405</v>
      </c>
      <c r="Z110" s="4">
        <f t="shared" si="71"/>
        <v>0</v>
      </c>
    </row>
    <row r="111" spans="1:26" x14ac:dyDescent="0.3">
      <c r="A111" s="13">
        <f t="shared" si="55"/>
        <v>110</v>
      </c>
      <c r="B111" s="4" t="s">
        <v>90</v>
      </c>
      <c r="C111" s="5" t="s">
        <v>120</v>
      </c>
      <c r="D111" s="4" t="s">
        <v>219</v>
      </c>
      <c r="E111" s="4">
        <v>3</v>
      </c>
      <c r="F111" s="4">
        <v>800</v>
      </c>
      <c r="G111" s="4">
        <v>0</v>
      </c>
      <c r="H111" s="14">
        <f t="shared" si="56"/>
        <v>1578.3333333333333</v>
      </c>
      <c r="I111" s="14">
        <f t="shared" si="59"/>
        <v>0</v>
      </c>
      <c r="J111" s="14">
        <f t="shared" si="57"/>
        <v>526.11111111111109</v>
      </c>
      <c r="K111" s="14">
        <f t="shared" si="58"/>
        <v>0</v>
      </c>
      <c r="L111" s="4" t="s">
        <v>138</v>
      </c>
      <c r="M111" s="4" t="s">
        <v>34</v>
      </c>
      <c r="N111" s="4">
        <v>3</v>
      </c>
      <c r="O111" s="4">
        <f t="shared" si="66"/>
        <v>475</v>
      </c>
      <c r="P111" s="4">
        <f t="shared" si="67"/>
        <v>0</v>
      </c>
      <c r="Q111" s="4" t="s">
        <v>39</v>
      </c>
      <c r="R111" s="4" t="s">
        <v>290</v>
      </c>
      <c r="S111" s="4">
        <v>3</v>
      </c>
      <c r="T111" s="4">
        <f t="shared" si="68"/>
        <v>0</v>
      </c>
      <c r="U111" s="4">
        <f t="shared" si="69"/>
        <v>0</v>
      </c>
      <c r="V111" s="4" t="s">
        <v>119</v>
      </c>
      <c r="W111" s="4" t="s">
        <v>34</v>
      </c>
      <c r="X111" s="4">
        <v>2</v>
      </c>
      <c r="Y111" s="4">
        <f t="shared" si="70"/>
        <v>303.33333333333331</v>
      </c>
      <c r="Z111" s="4">
        <f t="shared" si="71"/>
        <v>0</v>
      </c>
    </row>
    <row r="112" spans="1:26" x14ac:dyDescent="0.3">
      <c r="A112" s="13">
        <f t="shared" si="55"/>
        <v>111</v>
      </c>
      <c r="B112" s="4" t="s">
        <v>30</v>
      </c>
      <c r="C112" s="4" t="s">
        <v>220</v>
      </c>
      <c r="D112" s="4" t="s">
        <v>197</v>
      </c>
      <c r="E112" s="4">
        <v>4</v>
      </c>
      <c r="F112" s="4">
        <v>650</v>
      </c>
      <c r="G112" s="4">
        <v>0</v>
      </c>
      <c r="H112" s="14">
        <f t="shared" si="56"/>
        <v>761.11111111111109</v>
      </c>
      <c r="I112" s="14">
        <f t="shared" si="59"/>
        <v>0</v>
      </c>
      <c r="J112" s="14">
        <f t="shared" si="57"/>
        <v>190.27777777777777</v>
      </c>
      <c r="K112" s="14">
        <f t="shared" si="58"/>
        <v>0</v>
      </c>
      <c r="L112" s="4" t="s">
        <v>67</v>
      </c>
      <c r="M112" s="4" t="s">
        <v>292</v>
      </c>
      <c r="N112" s="4">
        <v>2</v>
      </c>
      <c r="O112" s="4">
        <f t="shared" si="66"/>
        <v>111.11111111111111</v>
      </c>
      <c r="P112" s="4">
        <f t="shared" si="67"/>
        <v>0</v>
      </c>
      <c r="Q112" s="4" t="s">
        <v>34</v>
      </c>
      <c r="R112" s="4" t="s">
        <v>34</v>
      </c>
      <c r="S112" s="4">
        <v>0</v>
      </c>
      <c r="T112" s="4">
        <f t="shared" si="68"/>
        <v>0</v>
      </c>
      <c r="U112" s="4">
        <f t="shared" si="69"/>
        <v>0</v>
      </c>
      <c r="V112" s="4" t="s">
        <v>34</v>
      </c>
      <c r="W112" s="4" t="s">
        <v>34</v>
      </c>
      <c r="X112" s="4">
        <v>0</v>
      </c>
      <c r="Y112" s="4">
        <f t="shared" si="70"/>
        <v>0</v>
      </c>
      <c r="Z112" s="4">
        <f t="shared" si="71"/>
        <v>0</v>
      </c>
    </row>
    <row r="113" spans="1:26" x14ac:dyDescent="0.3">
      <c r="A113" s="13">
        <f t="shared" si="55"/>
        <v>112</v>
      </c>
      <c r="B113" s="4" t="s">
        <v>30</v>
      </c>
      <c r="C113" s="5" t="s">
        <v>220</v>
      </c>
      <c r="D113" s="4" t="s">
        <v>221</v>
      </c>
      <c r="E113" s="4">
        <v>4</v>
      </c>
      <c r="F113" s="4">
        <v>1600</v>
      </c>
      <c r="G113" s="4">
        <v>0</v>
      </c>
      <c r="H113" s="14">
        <f t="shared" si="56"/>
        <v>1822.2222222222222</v>
      </c>
      <c r="I113" s="14">
        <f t="shared" si="59"/>
        <v>0</v>
      </c>
      <c r="J113" s="14">
        <f t="shared" si="57"/>
        <v>455.55555555555554</v>
      </c>
      <c r="K113" s="14">
        <f t="shared" si="58"/>
        <v>0</v>
      </c>
      <c r="L113" s="4" t="s">
        <v>67</v>
      </c>
      <c r="M113" s="4" t="str">
        <f>VLOOKUP(L113,生产选项!$B:$D,3,0)</f>
        <v>花园种植</v>
      </c>
      <c r="N113" s="4">
        <v>4</v>
      </c>
      <c r="O113" s="4">
        <f t="shared" si="66"/>
        <v>222.22222222222223</v>
      </c>
      <c r="P113" s="4">
        <f t="shared" si="67"/>
        <v>0</v>
      </c>
      <c r="Q113" s="4" t="s">
        <v>34</v>
      </c>
      <c r="R113" s="4" t="str">
        <f>VLOOKUP(Q113,生产选项!B:C,2,0)</f>
        <v>无</v>
      </c>
      <c r="S113" s="4">
        <v>0</v>
      </c>
      <c r="T113" s="4">
        <f t="shared" si="68"/>
        <v>0</v>
      </c>
      <c r="U113" s="4">
        <f t="shared" si="69"/>
        <v>0</v>
      </c>
      <c r="V113" s="4" t="s">
        <v>34</v>
      </c>
      <c r="W113" s="4" t="str">
        <f>VLOOKUP(V113,生产选项!$B:$C,2,0)</f>
        <v>无</v>
      </c>
      <c r="X113" s="4">
        <v>0</v>
      </c>
      <c r="Y113" s="4">
        <f t="shared" si="70"/>
        <v>0</v>
      </c>
      <c r="Z113" s="4">
        <f t="shared" si="71"/>
        <v>0</v>
      </c>
    </row>
    <row r="114" spans="1:26" x14ac:dyDescent="0.3">
      <c r="A114" s="13">
        <f t="shared" si="55"/>
        <v>113</v>
      </c>
      <c r="B114" s="4" t="s">
        <v>30</v>
      </c>
      <c r="C114" s="5" t="s">
        <v>118</v>
      </c>
      <c r="D114" s="4" t="s">
        <v>222</v>
      </c>
      <c r="E114" s="4">
        <v>8</v>
      </c>
      <c r="F114" s="4">
        <v>2400</v>
      </c>
      <c r="G114" s="4">
        <v>0</v>
      </c>
      <c r="H114" s="14">
        <f t="shared" si="56"/>
        <v>2826.6666666666665</v>
      </c>
      <c r="I114" s="14">
        <f t="shared" si="59"/>
        <v>0</v>
      </c>
      <c r="J114" s="14">
        <f t="shared" si="57"/>
        <v>353.33333333333331</v>
      </c>
      <c r="K114" s="14">
        <f t="shared" si="58"/>
        <v>0</v>
      </c>
      <c r="L114" s="4" t="s">
        <v>113</v>
      </c>
      <c r="M114" s="4" t="s">
        <v>287</v>
      </c>
      <c r="N114" s="4">
        <v>4</v>
      </c>
      <c r="O114" s="4">
        <f t="shared" si="66"/>
        <v>0</v>
      </c>
      <c r="P114" s="4">
        <f t="shared" si="67"/>
        <v>0</v>
      </c>
      <c r="Q114" s="4" t="s">
        <v>83</v>
      </c>
      <c r="R114" s="4" t="s">
        <v>311</v>
      </c>
      <c r="S114" s="4">
        <v>16</v>
      </c>
      <c r="T114" s="4">
        <f t="shared" si="68"/>
        <v>426.66666666666669</v>
      </c>
      <c r="U114" s="4">
        <f t="shared" si="69"/>
        <v>0</v>
      </c>
      <c r="V114" s="4" t="s">
        <v>34</v>
      </c>
      <c r="W114" s="4" t="s">
        <v>34</v>
      </c>
      <c r="X114" s="4">
        <v>0</v>
      </c>
      <c r="Y114" s="4">
        <f t="shared" si="70"/>
        <v>0</v>
      </c>
      <c r="Z114" s="4">
        <f t="shared" si="71"/>
        <v>0</v>
      </c>
    </row>
    <row r="115" spans="1:26" x14ac:dyDescent="0.3">
      <c r="A115" s="13">
        <f t="shared" si="55"/>
        <v>114</v>
      </c>
      <c r="B115" s="4" t="s">
        <v>30</v>
      </c>
      <c r="C115" s="5" t="s">
        <v>40</v>
      </c>
      <c r="D115" s="5" t="s">
        <v>223</v>
      </c>
      <c r="E115" s="4">
        <v>1</v>
      </c>
      <c r="F115" s="4">
        <v>0</v>
      </c>
      <c r="G115" s="4">
        <v>0</v>
      </c>
      <c r="H115" s="14">
        <f t="shared" ref="H115" si="76">F115+O115+T115+Y115</f>
        <v>0</v>
      </c>
      <c r="I115" s="14">
        <f t="shared" ref="I115" si="77">IF(C115="贸易",G115,P115+U115+Z115)</f>
        <v>0</v>
      </c>
      <c r="J115" s="14">
        <f t="shared" ref="J115" si="78">H115/E115</f>
        <v>0</v>
      </c>
      <c r="K115" s="14">
        <f t="shared" ref="K115" si="79">I115/E115</f>
        <v>0</v>
      </c>
      <c r="L115" s="4" t="s">
        <v>34</v>
      </c>
      <c r="M115" s="4" t="s">
        <v>34</v>
      </c>
      <c r="N115" s="4">
        <v>0</v>
      </c>
      <c r="O115" s="4">
        <f t="shared" si="66"/>
        <v>0</v>
      </c>
      <c r="P115" s="4">
        <f t="shared" si="67"/>
        <v>0</v>
      </c>
      <c r="Q115" s="4" t="s">
        <v>34</v>
      </c>
      <c r="R115" s="4" t="s">
        <v>34</v>
      </c>
      <c r="S115" s="4">
        <v>0</v>
      </c>
      <c r="T115" s="4">
        <f t="shared" si="68"/>
        <v>0</v>
      </c>
      <c r="U115" s="4">
        <f t="shared" si="69"/>
        <v>0</v>
      </c>
      <c r="V115" s="4" t="s">
        <v>34</v>
      </c>
      <c r="W115" s="4" t="s">
        <v>34</v>
      </c>
      <c r="X115" s="4">
        <v>0</v>
      </c>
      <c r="Y115" s="4">
        <f t="shared" si="70"/>
        <v>0</v>
      </c>
      <c r="Z115" s="4">
        <f t="shared" si="71"/>
        <v>0</v>
      </c>
    </row>
    <row r="116" spans="1:26" x14ac:dyDescent="0.3">
      <c r="A116" s="13">
        <f t="shared" si="55"/>
        <v>115</v>
      </c>
      <c r="B116" s="4" t="s">
        <v>90</v>
      </c>
      <c r="C116" s="5" t="s">
        <v>120</v>
      </c>
      <c r="D116" s="4" t="s">
        <v>224</v>
      </c>
      <c r="E116" s="4">
        <v>3</v>
      </c>
      <c r="F116" s="4">
        <v>800</v>
      </c>
      <c r="G116" s="4">
        <v>0</v>
      </c>
      <c r="H116" s="14">
        <f t="shared" si="56"/>
        <v>1923.3333333333333</v>
      </c>
      <c r="I116" s="14">
        <f t="shared" si="59"/>
        <v>0</v>
      </c>
      <c r="J116" s="14">
        <f t="shared" si="57"/>
        <v>641.11111111111109</v>
      </c>
      <c r="K116" s="14">
        <f t="shared" si="58"/>
        <v>0</v>
      </c>
      <c r="L116" s="4" t="s">
        <v>37</v>
      </c>
      <c r="M116" s="4" t="s">
        <v>38</v>
      </c>
      <c r="N116" s="4">
        <v>2</v>
      </c>
      <c r="O116" s="4">
        <f t="shared" si="66"/>
        <v>380</v>
      </c>
      <c r="P116" s="4">
        <f t="shared" si="67"/>
        <v>0</v>
      </c>
      <c r="Q116" s="4" t="s">
        <v>113</v>
      </c>
      <c r="R116" s="4" t="s">
        <v>34</v>
      </c>
      <c r="S116" s="4">
        <v>3</v>
      </c>
      <c r="T116" s="4">
        <f t="shared" si="68"/>
        <v>400</v>
      </c>
      <c r="U116" s="4">
        <f t="shared" si="69"/>
        <v>0</v>
      </c>
      <c r="V116" s="4" t="s">
        <v>133</v>
      </c>
      <c r="W116" s="4" t="s">
        <v>34</v>
      </c>
      <c r="X116" s="4">
        <v>1</v>
      </c>
      <c r="Y116" s="4">
        <f t="shared" si="70"/>
        <v>343.33333333333331</v>
      </c>
      <c r="Z116" s="4">
        <f t="shared" si="71"/>
        <v>0</v>
      </c>
    </row>
    <row r="117" spans="1:26" x14ac:dyDescent="0.3">
      <c r="A117" s="13">
        <f t="shared" si="55"/>
        <v>116</v>
      </c>
      <c r="B117" s="4" t="s">
        <v>30</v>
      </c>
      <c r="C117" s="5" t="s">
        <v>225</v>
      </c>
      <c r="D117" s="4" t="s">
        <v>226</v>
      </c>
      <c r="E117" s="4">
        <v>5</v>
      </c>
      <c r="F117" s="4">
        <v>600</v>
      </c>
      <c r="G117" s="4">
        <v>0</v>
      </c>
      <c r="H117" s="14">
        <f t="shared" si="56"/>
        <v>600</v>
      </c>
      <c r="I117" s="14">
        <f t="shared" si="59"/>
        <v>0</v>
      </c>
      <c r="J117" s="14">
        <f t="shared" si="57"/>
        <v>120</v>
      </c>
      <c r="K117" s="14">
        <f t="shared" si="58"/>
        <v>0</v>
      </c>
      <c r="L117" s="4" t="s">
        <v>152</v>
      </c>
      <c r="M117" s="4" t="str">
        <f>VLOOKUP(L117,生产选项!$B:$D,3,0)</f>
        <v>大花盆采集</v>
      </c>
      <c r="N117" s="4">
        <v>2</v>
      </c>
      <c r="O117" s="4">
        <f t="shared" si="66"/>
        <v>0</v>
      </c>
      <c r="P117" s="4">
        <f t="shared" si="67"/>
        <v>0</v>
      </c>
      <c r="Q117" s="4" t="s">
        <v>34</v>
      </c>
      <c r="R117" s="4" t="str">
        <f>VLOOKUP(Q117,生产选项!B:C,2,0)</f>
        <v>无</v>
      </c>
      <c r="S117" s="4">
        <v>0</v>
      </c>
      <c r="T117" s="4">
        <f t="shared" si="68"/>
        <v>0</v>
      </c>
      <c r="U117" s="4">
        <f t="shared" si="69"/>
        <v>0</v>
      </c>
      <c r="V117" s="4" t="s">
        <v>34</v>
      </c>
      <c r="W117" s="4" t="str">
        <f>VLOOKUP(V117,生产选项!$B:$C,2,0)</f>
        <v>无</v>
      </c>
      <c r="X117" s="4">
        <v>0</v>
      </c>
      <c r="Y117" s="4">
        <f t="shared" si="70"/>
        <v>0</v>
      </c>
      <c r="Z117" s="4">
        <f t="shared" si="71"/>
        <v>0</v>
      </c>
    </row>
    <row r="118" spans="1:26" x14ac:dyDescent="0.3">
      <c r="A118" s="13">
        <f t="shared" si="55"/>
        <v>117</v>
      </c>
      <c r="B118" s="4" t="s">
        <v>30</v>
      </c>
      <c r="C118" s="5" t="s">
        <v>225</v>
      </c>
      <c r="D118" s="4" t="s">
        <v>227</v>
      </c>
      <c r="E118" s="4">
        <v>4</v>
      </c>
      <c r="F118" s="4">
        <v>600</v>
      </c>
      <c r="G118" s="4">
        <v>0</v>
      </c>
      <c r="H118" s="14">
        <f t="shared" si="56"/>
        <v>600</v>
      </c>
      <c r="I118" s="14">
        <f t="shared" si="59"/>
        <v>0</v>
      </c>
      <c r="J118" s="14">
        <f t="shared" si="57"/>
        <v>150</v>
      </c>
      <c r="K118" s="14">
        <f t="shared" si="58"/>
        <v>0</v>
      </c>
      <c r="L118" s="4" t="s">
        <v>69</v>
      </c>
      <c r="M118" s="4" t="str">
        <f>VLOOKUP(L118,生产选项!$B:$D,3,0)</f>
        <v>大花盆采集</v>
      </c>
      <c r="N118" s="4">
        <v>2</v>
      </c>
      <c r="O118" s="4">
        <f t="shared" si="66"/>
        <v>0</v>
      </c>
      <c r="P118" s="4">
        <f t="shared" si="67"/>
        <v>0</v>
      </c>
      <c r="Q118" s="4" t="s">
        <v>34</v>
      </c>
      <c r="R118" s="4" t="str">
        <f>VLOOKUP(Q118,生产选项!B:C,2,0)</f>
        <v>无</v>
      </c>
      <c r="S118" s="4">
        <v>0</v>
      </c>
      <c r="T118" s="4">
        <f t="shared" si="68"/>
        <v>0</v>
      </c>
      <c r="U118" s="4">
        <f t="shared" si="69"/>
        <v>0</v>
      </c>
      <c r="V118" s="4" t="s">
        <v>34</v>
      </c>
      <c r="W118" s="4" t="str">
        <f>VLOOKUP(V118,生产选项!$B:$C,2,0)</f>
        <v>无</v>
      </c>
      <c r="X118" s="4">
        <v>0</v>
      </c>
      <c r="Y118" s="4">
        <f t="shared" si="70"/>
        <v>0</v>
      </c>
      <c r="Z118" s="4">
        <f t="shared" si="71"/>
        <v>0</v>
      </c>
    </row>
    <row r="119" spans="1:26" x14ac:dyDescent="0.3">
      <c r="A119" s="13">
        <f t="shared" si="55"/>
        <v>118</v>
      </c>
      <c r="B119" s="4" t="s">
        <v>60</v>
      </c>
      <c r="C119" s="5" t="s">
        <v>225</v>
      </c>
      <c r="D119" s="4" t="s">
        <v>228</v>
      </c>
      <c r="E119" s="4">
        <v>3</v>
      </c>
      <c r="F119" s="4">
        <v>600</v>
      </c>
      <c r="G119" s="4">
        <v>0</v>
      </c>
      <c r="H119" s="14">
        <f t="shared" si="56"/>
        <v>600</v>
      </c>
      <c r="I119" s="14">
        <f t="shared" si="59"/>
        <v>0</v>
      </c>
      <c r="J119" s="14">
        <f t="shared" si="57"/>
        <v>200</v>
      </c>
      <c r="K119" s="14">
        <f t="shared" si="58"/>
        <v>0</v>
      </c>
      <c r="L119" s="4" t="s">
        <v>54</v>
      </c>
      <c r="M119" s="4" t="s">
        <v>34</v>
      </c>
      <c r="N119" s="4">
        <v>1</v>
      </c>
      <c r="O119" s="4">
        <f t="shared" si="66"/>
        <v>0</v>
      </c>
      <c r="P119" s="4">
        <f t="shared" si="67"/>
        <v>0</v>
      </c>
      <c r="Q119" s="4" t="s">
        <v>53</v>
      </c>
      <c r="R119" s="4" t="s">
        <v>34</v>
      </c>
      <c r="S119" s="4">
        <v>1</v>
      </c>
      <c r="T119" s="4">
        <f t="shared" si="68"/>
        <v>0</v>
      </c>
      <c r="U119" s="4">
        <f t="shared" si="69"/>
        <v>0</v>
      </c>
      <c r="V119" s="4" t="s">
        <v>34</v>
      </c>
      <c r="W119" s="4" t="s">
        <v>34</v>
      </c>
      <c r="X119" s="4">
        <v>0</v>
      </c>
      <c r="Y119" s="4">
        <f t="shared" si="70"/>
        <v>0</v>
      </c>
      <c r="Z119" s="4">
        <f t="shared" si="71"/>
        <v>0</v>
      </c>
    </row>
    <row r="120" spans="1:26" x14ac:dyDescent="0.3">
      <c r="A120" s="13">
        <f t="shared" si="55"/>
        <v>119</v>
      </c>
      <c r="B120" s="4" t="s">
        <v>60</v>
      </c>
      <c r="C120" s="5" t="s">
        <v>225</v>
      </c>
      <c r="D120" s="4" t="s">
        <v>229</v>
      </c>
      <c r="E120" s="4">
        <v>3</v>
      </c>
      <c r="F120" s="4">
        <v>600</v>
      </c>
      <c r="G120" s="4">
        <v>0</v>
      </c>
      <c r="H120" s="14">
        <f t="shared" si="56"/>
        <v>600</v>
      </c>
      <c r="I120" s="14">
        <f t="shared" si="59"/>
        <v>0</v>
      </c>
      <c r="J120" s="14">
        <f t="shared" si="57"/>
        <v>200</v>
      </c>
      <c r="K120" s="14">
        <f t="shared" si="58"/>
        <v>0</v>
      </c>
      <c r="L120" s="4" t="s">
        <v>230</v>
      </c>
      <c r="M120" s="4" t="s">
        <v>34</v>
      </c>
      <c r="N120" s="4">
        <v>1</v>
      </c>
      <c r="O120" s="4">
        <f t="shared" si="66"/>
        <v>0</v>
      </c>
      <c r="P120" s="4">
        <f t="shared" si="67"/>
        <v>0</v>
      </c>
      <c r="Q120" s="4" t="s">
        <v>34</v>
      </c>
      <c r="R120" s="4" t="s">
        <v>34</v>
      </c>
      <c r="S120" s="4">
        <v>0</v>
      </c>
      <c r="T120" s="4">
        <f t="shared" si="68"/>
        <v>0</v>
      </c>
      <c r="U120" s="4">
        <f t="shared" si="69"/>
        <v>0</v>
      </c>
      <c r="V120" s="4" t="s">
        <v>34</v>
      </c>
      <c r="W120" s="4" t="s">
        <v>34</v>
      </c>
      <c r="X120" s="4">
        <v>0</v>
      </c>
      <c r="Y120" s="4">
        <f t="shared" si="70"/>
        <v>0</v>
      </c>
      <c r="Z120" s="4">
        <f t="shared" si="71"/>
        <v>0</v>
      </c>
    </row>
    <row r="121" spans="1:26" x14ac:dyDescent="0.3">
      <c r="A121" s="13">
        <f t="shared" si="55"/>
        <v>120</v>
      </c>
      <c r="B121" s="4" t="s">
        <v>30</v>
      </c>
      <c r="C121" s="4" t="s">
        <v>40</v>
      </c>
      <c r="D121" s="4" t="s">
        <v>122</v>
      </c>
      <c r="E121" s="4">
        <v>1</v>
      </c>
      <c r="F121" s="4">
        <v>0</v>
      </c>
      <c r="G121" s="4">
        <v>0</v>
      </c>
      <c r="H121" s="14">
        <f t="shared" si="56"/>
        <v>0</v>
      </c>
      <c r="I121" s="14">
        <f t="shared" si="59"/>
        <v>0</v>
      </c>
      <c r="J121" s="14">
        <f t="shared" si="57"/>
        <v>0</v>
      </c>
      <c r="K121" s="14">
        <f t="shared" si="58"/>
        <v>0</v>
      </c>
      <c r="L121" s="4" t="s">
        <v>34</v>
      </c>
      <c r="M121" s="4" t="s">
        <v>34</v>
      </c>
      <c r="N121" s="4">
        <v>0</v>
      </c>
      <c r="O121" s="4">
        <f t="shared" si="66"/>
        <v>0</v>
      </c>
      <c r="P121" s="4">
        <f t="shared" si="67"/>
        <v>0</v>
      </c>
      <c r="Q121" s="4" t="s">
        <v>34</v>
      </c>
      <c r="R121" s="4" t="s">
        <v>34</v>
      </c>
      <c r="S121" s="4">
        <v>0</v>
      </c>
      <c r="T121" s="4">
        <f t="shared" si="68"/>
        <v>0</v>
      </c>
      <c r="U121" s="4">
        <f t="shared" si="69"/>
        <v>0</v>
      </c>
      <c r="V121" s="4" t="s">
        <v>34</v>
      </c>
      <c r="W121" s="4" t="s">
        <v>34</v>
      </c>
      <c r="X121" s="4">
        <v>0</v>
      </c>
      <c r="Y121" s="4">
        <f t="shared" si="70"/>
        <v>0</v>
      </c>
      <c r="Z121" s="4">
        <f t="shared" si="71"/>
        <v>0</v>
      </c>
    </row>
    <row r="122" spans="1:26" x14ac:dyDescent="0.3">
      <c r="A122" s="13">
        <f t="shared" ref="A122:A168" si="80">ROW()-1</f>
        <v>121</v>
      </c>
      <c r="B122" s="4" t="s">
        <v>30</v>
      </c>
      <c r="C122" s="4" t="s">
        <v>40</v>
      </c>
      <c r="D122" s="4" t="s">
        <v>145</v>
      </c>
      <c r="E122" s="4">
        <v>1</v>
      </c>
      <c r="F122" s="4">
        <v>0</v>
      </c>
      <c r="G122" s="4">
        <v>0</v>
      </c>
      <c r="H122" s="14">
        <f t="shared" ref="H122:H168" si="81">F122+O122+T122+Y122</f>
        <v>0</v>
      </c>
      <c r="I122" s="14">
        <f t="shared" si="59"/>
        <v>0</v>
      </c>
      <c r="J122" s="14">
        <f t="shared" ref="J122:J168" si="82">H122/E122</f>
        <v>0</v>
      </c>
      <c r="K122" s="14">
        <f t="shared" ref="K122:K168" si="83">I122/E122</f>
        <v>0</v>
      </c>
      <c r="L122" s="4" t="s">
        <v>34</v>
      </c>
      <c r="M122" s="4" t="s">
        <v>34</v>
      </c>
      <c r="N122" s="4">
        <v>0</v>
      </c>
      <c r="O122" s="4">
        <f t="shared" si="66"/>
        <v>0</v>
      </c>
      <c r="P122" s="4">
        <f t="shared" si="67"/>
        <v>0</v>
      </c>
      <c r="Q122" s="4" t="s">
        <v>34</v>
      </c>
      <c r="R122" s="4" t="s">
        <v>34</v>
      </c>
      <c r="S122" s="4">
        <v>0</v>
      </c>
      <c r="T122" s="4">
        <f t="shared" si="68"/>
        <v>0</v>
      </c>
      <c r="U122" s="4">
        <f t="shared" si="69"/>
        <v>0</v>
      </c>
      <c r="V122" s="4" t="s">
        <v>34</v>
      </c>
      <c r="W122" s="4" t="s">
        <v>34</v>
      </c>
      <c r="X122" s="4">
        <v>0</v>
      </c>
      <c r="Y122" s="4">
        <f t="shared" si="70"/>
        <v>0</v>
      </c>
      <c r="Z122" s="4">
        <f t="shared" si="71"/>
        <v>0</v>
      </c>
    </row>
    <row r="123" spans="1:26" x14ac:dyDescent="0.3">
      <c r="A123" s="13">
        <f t="shared" si="80"/>
        <v>122</v>
      </c>
      <c r="B123" s="4" t="s">
        <v>30</v>
      </c>
      <c r="C123" s="4" t="s">
        <v>40</v>
      </c>
      <c r="D123" s="4" t="s">
        <v>137</v>
      </c>
      <c r="E123" s="4">
        <v>1</v>
      </c>
      <c r="F123" s="4">
        <v>0</v>
      </c>
      <c r="G123" s="4">
        <v>0</v>
      </c>
      <c r="H123" s="14">
        <f t="shared" si="81"/>
        <v>0</v>
      </c>
      <c r="I123" s="14">
        <f t="shared" si="59"/>
        <v>0</v>
      </c>
      <c r="J123" s="14">
        <f t="shared" si="82"/>
        <v>0</v>
      </c>
      <c r="K123" s="14">
        <f t="shared" si="83"/>
        <v>0</v>
      </c>
      <c r="L123" s="4" t="s">
        <v>34</v>
      </c>
      <c r="M123" s="4" t="s">
        <v>34</v>
      </c>
      <c r="N123" s="4">
        <v>0</v>
      </c>
      <c r="O123" s="4">
        <f t="shared" si="66"/>
        <v>0</v>
      </c>
      <c r="P123" s="4">
        <f t="shared" si="67"/>
        <v>0</v>
      </c>
      <c r="Q123" s="4" t="s">
        <v>34</v>
      </c>
      <c r="R123" s="4" t="s">
        <v>34</v>
      </c>
      <c r="S123" s="4">
        <v>0</v>
      </c>
      <c r="T123" s="4">
        <f t="shared" si="68"/>
        <v>0</v>
      </c>
      <c r="U123" s="4">
        <f t="shared" si="69"/>
        <v>0</v>
      </c>
      <c r="V123" s="4" t="s">
        <v>34</v>
      </c>
      <c r="W123" s="4" t="s">
        <v>34</v>
      </c>
      <c r="X123" s="4">
        <v>0</v>
      </c>
      <c r="Y123" s="4">
        <f t="shared" si="70"/>
        <v>0</v>
      </c>
      <c r="Z123" s="4">
        <f t="shared" si="71"/>
        <v>0</v>
      </c>
    </row>
    <row r="124" spans="1:26" x14ac:dyDescent="0.3">
      <c r="A124" s="13">
        <f t="shared" si="80"/>
        <v>123</v>
      </c>
      <c r="B124" s="4" t="s">
        <v>30</v>
      </c>
      <c r="C124" s="5" t="s">
        <v>40</v>
      </c>
      <c r="D124" s="4" t="s">
        <v>218</v>
      </c>
      <c r="E124" s="4">
        <v>1</v>
      </c>
      <c r="F124" s="4">
        <v>0</v>
      </c>
      <c r="G124" s="4">
        <v>0</v>
      </c>
      <c r="H124" s="14">
        <f t="shared" si="81"/>
        <v>0</v>
      </c>
      <c r="I124" s="14">
        <f t="shared" si="59"/>
        <v>0</v>
      </c>
      <c r="J124" s="14">
        <f t="shared" si="82"/>
        <v>0</v>
      </c>
      <c r="K124" s="14">
        <f t="shared" si="83"/>
        <v>0</v>
      </c>
      <c r="L124" s="4" t="s">
        <v>34</v>
      </c>
      <c r="M124" s="4" t="s">
        <v>34</v>
      </c>
      <c r="N124" s="4">
        <v>0</v>
      </c>
      <c r="O124" s="4">
        <f t="shared" si="66"/>
        <v>0</v>
      </c>
      <c r="P124" s="4">
        <f t="shared" si="67"/>
        <v>0</v>
      </c>
      <c r="Q124" s="4" t="s">
        <v>34</v>
      </c>
      <c r="R124" s="4" t="s">
        <v>34</v>
      </c>
      <c r="S124" s="4">
        <v>0</v>
      </c>
      <c r="T124" s="4">
        <f t="shared" si="68"/>
        <v>0</v>
      </c>
      <c r="U124" s="4">
        <f t="shared" si="69"/>
        <v>0</v>
      </c>
      <c r="V124" s="4" t="s">
        <v>34</v>
      </c>
      <c r="W124" s="4" t="s">
        <v>34</v>
      </c>
      <c r="X124" s="4">
        <v>0</v>
      </c>
      <c r="Y124" s="4">
        <f t="shared" si="70"/>
        <v>0</v>
      </c>
      <c r="Z124" s="4">
        <f t="shared" si="71"/>
        <v>0</v>
      </c>
    </row>
    <row r="125" spans="1:26" x14ac:dyDescent="0.3">
      <c r="A125" s="13">
        <f t="shared" si="80"/>
        <v>124</v>
      </c>
      <c r="B125" s="4" t="s">
        <v>30</v>
      </c>
      <c r="C125" s="5" t="s">
        <v>40</v>
      </c>
      <c r="D125" s="4" t="s">
        <v>181</v>
      </c>
      <c r="E125" s="4">
        <v>1</v>
      </c>
      <c r="F125" s="4">
        <v>0</v>
      </c>
      <c r="G125" s="4">
        <v>0</v>
      </c>
      <c r="H125" s="14">
        <f t="shared" si="81"/>
        <v>0</v>
      </c>
      <c r="I125" s="14">
        <f t="shared" si="59"/>
        <v>0</v>
      </c>
      <c r="J125" s="14">
        <f t="shared" si="82"/>
        <v>0</v>
      </c>
      <c r="K125" s="14">
        <f t="shared" si="83"/>
        <v>0</v>
      </c>
      <c r="L125" s="4" t="s">
        <v>34</v>
      </c>
      <c r="M125" s="4" t="s">
        <v>34</v>
      </c>
      <c r="N125" s="4">
        <v>0</v>
      </c>
      <c r="O125" s="4">
        <f t="shared" si="66"/>
        <v>0</v>
      </c>
      <c r="P125" s="4">
        <f t="shared" si="67"/>
        <v>0</v>
      </c>
      <c r="Q125" s="4" t="s">
        <v>34</v>
      </c>
      <c r="R125" s="4" t="s">
        <v>34</v>
      </c>
      <c r="S125" s="4">
        <v>0</v>
      </c>
      <c r="T125" s="4">
        <f t="shared" si="68"/>
        <v>0</v>
      </c>
      <c r="U125" s="4">
        <f t="shared" si="69"/>
        <v>0</v>
      </c>
      <c r="V125" s="4" t="s">
        <v>34</v>
      </c>
      <c r="W125" s="4" t="s">
        <v>34</v>
      </c>
      <c r="X125" s="4">
        <v>0</v>
      </c>
      <c r="Y125" s="4">
        <f t="shared" si="70"/>
        <v>0</v>
      </c>
      <c r="Z125" s="4">
        <f t="shared" si="71"/>
        <v>0</v>
      </c>
    </row>
    <row r="126" spans="1:26" x14ac:dyDescent="0.3">
      <c r="A126" s="13">
        <f t="shared" si="80"/>
        <v>125</v>
      </c>
      <c r="B126" s="4" t="s">
        <v>30</v>
      </c>
      <c r="C126" s="5" t="s">
        <v>40</v>
      </c>
      <c r="D126" s="5" t="s">
        <v>231</v>
      </c>
      <c r="E126" s="4">
        <v>1</v>
      </c>
      <c r="F126" s="4">
        <v>0</v>
      </c>
      <c r="G126" s="4">
        <v>0</v>
      </c>
      <c r="H126" s="14">
        <f t="shared" si="81"/>
        <v>0</v>
      </c>
      <c r="I126" s="14">
        <f t="shared" si="59"/>
        <v>0</v>
      </c>
      <c r="J126" s="14">
        <f t="shared" si="82"/>
        <v>0</v>
      </c>
      <c r="K126" s="14">
        <f t="shared" si="83"/>
        <v>0</v>
      </c>
      <c r="L126" s="4" t="s">
        <v>34</v>
      </c>
      <c r="M126" s="4" t="s">
        <v>34</v>
      </c>
      <c r="N126" s="4">
        <v>0</v>
      </c>
      <c r="O126" s="4">
        <f t="shared" si="66"/>
        <v>0</v>
      </c>
      <c r="P126" s="4">
        <f t="shared" si="67"/>
        <v>0</v>
      </c>
      <c r="Q126" s="4" t="s">
        <v>34</v>
      </c>
      <c r="R126" s="4" t="s">
        <v>34</v>
      </c>
      <c r="S126" s="4">
        <v>0</v>
      </c>
      <c r="T126" s="4">
        <f t="shared" si="68"/>
        <v>0</v>
      </c>
      <c r="U126" s="4">
        <f t="shared" si="69"/>
        <v>0</v>
      </c>
      <c r="V126" s="4" t="s">
        <v>34</v>
      </c>
      <c r="W126" s="4" t="s">
        <v>34</v>
      </c>
      <c r="X126" s="4">
        <v>0</v>
      </c>
      <c r="Y126" s="4">
        <f t="shared" si="70"/>
        <v>0</v>
      </c>
      <c r="Z126" s="4">
        <f t="shared" si="71"/>
        <v>0</v>
      </c>
    </row>
    <row r="127" spans="1:26" x14ac:dyDescent="0.3">
      <c r="A127" s="13">
        <f t="shared" si="80"/>
        <v>126</v>
      </c>
      <c r="B127" s="4" t="s">
        <v>30</v>
      </c>
      <c r="C127" s="5" t="s">
        <v>40</v>
      </c>
      <c r="D127" s="5" t="s">
        <v>232</v>
      </c>
      <c r="E127" s="4">
        <v>1</v>
      </c>
      <c r="F127" s="4">
        <v>0</v>
      </c>
      <c r="G127" s="4">
        <v>0</v>
      </c>
      <c r="H127" s="14">
        <f t="shared" ref="H127" si="84">F127+O127+T127+Y127</f>
        <v>0</v>
      </c>
      <c r="I127" s="14">
        <f t="shared" si="59"/>
        <v>0</v>
      </c>
      <c r="J127" s="14">
        <f t="shared" ref="J127" si="85">H127/E127</f>
        <v>0</v>
      </c>
      <c r="K127" s="14">
        <f t="shared" ref="K127" si="86">I127/E127</f>
        <v>0</v>
      </c>
      <c r="L127" s="4" t="s">
        <v>34</v>
      </c>
      <c r="M127" s="4" t="s">
        <v>34</v>
      </c>
      <c r="N127" s="4">
        <v>0</v>
      </c>
      <c r="O127" s="4">
        <f t="shared" si="66"/>
        <v>0</v>
      </c>
      <c r="P127" s="4">
        <f t="shared" si="67"/>
        <v>0</v>
      </c>
      <c r="Q127" s="4" t="s">
        <v>34</v>
      </c>
      <c r="R127" s="4" t="s">
        <v>34</v>
      </c>
      <c r="S127" s="4">
        <v>0</v>
      </c>
      <c r="T127" s="4">
        <f t="shared" si="68"/>
        <v>0</v>
      </c>
      <c r="U127" s="4">
        <f t="shared" si="69"/>
        <v>0</v>
      </c>
      <c r="V127" s="4" t="s">
        <v>34</v>
      </c>
      <c r="W127" s="4" t="s">
        <v>34</v>
      </c>
      <c r="X127" s="4">
        <v>0</v>
      </c>
      <c r="Y127" s="4">
        <f t="shared" si="70"/>
        <v>0</v>
      </c>
      <c r="Z127" s="4">
        <f t="shared" si="71"/>
        <v>0</v>
      </c>
    </row>
    <row r="128" spans="1:26" x14ac:dyDescent="0.3">
      <c r="A128" s="13">
        <f t="shared" si="80"/>
        <v>127</v>
      </c>
      <c r="B128" s="4" t="s">
        <v>30</v>
      </c>
      <c r="C128" s="5" t="s">
        <v>233</v>
      </c>
      <c r="D128" s="5" t="s">
        <v>234</v>
      </c>
      <c r="E128" s="4">
        <v>1</v>
      </c>
      <c r="F128" s="4">
        <v>0</v>
      </c>
      <c r="G128" s="4">
        <v>0</v>
      </c>
      <c r="H128" s="14">
        <f t="shared" ref="H128" si="87">F128+O128+T128+Y128</f>
        <v>0</v>
      </c>
      <c r="I128" s="14">
        <f t="shared" ref="I128" si="88">IF(C128="贸易",G128,P128+U128+Z128)</f>
        <v>0</v>
      </c>
      <c r="J128" s="14">
        <f t="shared" ref="J128" si="89">H128/E128</f>
        <v>0</v>
      </c>
      <c r="K128" s="14">
        <f t="shared" ref="K128" si="90">I128/E128</f>
        <v>0</v>
      </c>
      <c r="L128" s="4" t="s">
        <v>34</v>
      </c>
      <c r="M128" s="4" t="s">
        <v>34</v>
      </c>
      <c r="N128" s="4">
        <v>0</v>
      </c>
      <c r="O128" s="4">
        <f t="shared" si="66"/>
        <v>0</v>
      </c>
      <c r="P128" s="4">
        <f t="shared" si="67"/>
        <v>0</v>
      </c>
      <c r="Q128" s="4" t="s">
        <v>34</v>
      </c>
      <c r="R128" s="4" t="s">
        <v>34</v>
      </c>
      <c r="S128" s="4">
        <v>0</v>
      </c>
      <c r="T128" s="4">
        <f t="shared" si="68"/>
        <v>0</v>
      </c>
      <c r="U128" s="4">
        <f t="shared" si="69"/>
        <v>0</v>
      </c>
      <c r="V128" s="4" t="s">
        <v>34</v>
      </c>
      <c r="W128" s="4" t="s">
        <v>34</v>
      </c>
      <c r="X128" s="4">
        <v>0</v>
      </c>
      <c r="Y128" s="4">
        <f t="shared" si="70"/>
        <v>0</v>
      </c>
      <c r="Z128" s="4">
        <f t="shared" si="71"/>
        <v>0</v>
      </c>
    </row>
    <row r="129" spans="1:26" x14ac:dyDescent="0.3">
      <c r="A129" s="13">
        <f t="shared" si="80"/>
        <v>128</v>
      </c>
      <c r="B129" s="4" t="s">
        <v>30</v>
      </c>
      <c r="C129" s="5" t="s">
        <v>233</v>
      </c>
      <c r="D129" s="5" t="s">
        <v>235</v>
      </c>
      <c r="E129" s="4">
        <v>1</v>
      </c>
      <c r="F129" s="4">
        <v>0</v>
      </c>
      <c r="G129" s="4">
        <v>0</v>
      </c>
      <c r="H129" s="14">
        <f t="shared" si="81"/>
        <v>0</v>
      </c>
      <c r="I129" s="14">
        <f t="shared" ref="I129:I132" si="91">IF(C129="贸易",G129,P129+U129+Z129)</f>
        <v>0</v>
      </c>
      <c r="J129" s="14">
        <f t="shared" si="82"/>
        <v>0</v>
      </c>
      <c r="K129" s="14">
        <f t="shared" si="83"/>
        <v>0</v>
      </c>
      <c r="L129" s="4" t="s">
        <v>34</v>
      </c>
      <c r="M129" s="4" t="s">
        <v>34</v>
      </c>
      <c r="N129" s="4">
        <v>0</v>
      </c>
      <c r="O129" s="4">
        <f t="shared" si="66"/>
        <v>0</v>
      </c>
      <c r="P129" s="4">
        <f t="shared" si="67"/>
        <v>0</v>
      </c>
      <c r="Q129" s="4" t="s">
        <v>34</v>
      </c>
      <c r="R129" s="4" t="s">
        <v>34</v>
      </c>
      <c r="S129" s="4">
        <v>0</v>
      </c>
      <c r="T129" s="4">
        <f t="shared" si="68"/>
        <v>0</v>
      </c>
      <c r="U129" s="4">
        <f t="shared" si="69"/>
        <v>0</v>
      </c>
      <c r="V129" s="4" t="s">
        <v>34</v>
      </c>
      <c r="W129" s="4" t="s">
        <v>34</v>
      </c>
      <c r="X129" s="4">
        <v>0</v>
      </c>
      <c r="Y129" s="4">
        <f t="shared" si="70"/>
        <v>0</v>
      </c>
      <c r="Z129" s="4">
        <f t="shared" si="71"/>
        <v>0</v>
      </c>
    </row>
    <row r="130" spans="1:26" x14ac:dyDescent="0.3">
      <c r="A130" s="13">
        <f t="shared" si="80"/>
        <v>129</v>
      </c>
      <c r="B130" s="4" t="s">
        <v>30</v>
      </c>
      <c r="C130" s="5" t="s">
        <v>40</v>
      </c>
      <c r="D130" s="5" t="s">
        <v>236</v>
      </c>
      <c r="E130" s="4">
        <v>1</v>
      </c>
      <c r="F130" s="4">
        <v>0</v>
      </c>
      <c r="G130" s="4">
        <v>0</v>
      </c>
      <c r="H130" s="14">
        <f t="shared" ref="H130:H133" si="92">F130+O130+T130+Y130</f>
        <v>0</v>
      </c>
      <c r="I130" s="14">
        <f t="shared" si="91"/>
        <v>0</v>
      </c>
      <c r="J130" s="14">
        <f t="shared" ref="J130:J133" si="93">H130/E130</f>
        <v>0</v>
      </c>
      <c r="K130" s="14">
        <f t="shared" ref="K130:K133" si="94">I130/E130</f>
        <v>0</v>
      </c>
      <c r="L130" s="4" t="s">
        <v>34</v>
      </c>
      <c r="M130" s="4" t="s">
        <v>34</v>
      </c>
      <c r="N130" s="4">
        <v>0</v>
      </c>
      <c r="O130" s="4">
        <f t="shared" si="66"/>
        <v>0</v>
      </c>
      <c r="P130" s="4">
        <f t="shared" si="67"/>
        <v>0</v>
      </c>
      <c r="Q130" s="4" t="s">
        <v>34</v>
      </c>
      <c r="R130" s="4" t="s">
        <v>34</v>
      </c>
      <c r="S130" s="4">
        <v>0</v>
      </c>
      <c r="T130" s="4">
        <f t="shared" si="68"/>
        <v>0</v>
      </c>
      <c r="U130" s="4">
        <f t="shared" si="69"/>
        <v>0</v>
      </c>
      <c r="V130" s="4" t="s">
        <v>34</v>
      </c>
      <c r="W130" s="4" t="s">
        <v>34</v>
      </c>
      <c r="X130" s="4">
        <v>0</v>
      </c>
      <c r="Y130" s="4">
        <f t="shared" si="70"/>
        <v>0</v>
      </c>
      <c r="Z130" s="4">
        <f t="shared" si="71"/>
        <v>0</v>
      </c>
    </row>
    <row r="131" spans="1:26" x14ac:dyDescent="0.3">
      <c r="A131" s="13">
        <f t="shared" si="80"/>
        <v>130</v>
      </c>
      <c r="B131" s="4" t="s">
        <v>30</v>
      </c>
      <c r="C131" s="5" t="s">
        <v>40</v>
      </c>
      <c r="D131" s="5" t="s">
        <v>237</v>
      </c>
      <c r="E131" s="4">
        <v>1</v>
      </c>
      <c r="F131" s="4">
        <v>0</v>
      </c>
      <c r="G131" s="4">
        <v>0</v>
      </c>
      <c r="H131" s="14">
        <f t="shared" si="92"/>
        <v>0</v>
      </c>
      <c r="I131" s="14">
        <f t="shared" si="91"/>
        <v>0</v>
      </c>
      <c r="J131" s="14">
        <f t="shared" si="93"/>
        <v>0</v>
      </c>
      <c r="K131" s="14">
        <f t="shared" si="94"/>
        <v>0</v>
      </c>
      <c r="L131" s="4" t="s">
        <v>34</v>
      </c>
      <c r="M131" s="4" t="s">
        <v>34</v>
      </c>
      <c r="N131" s="4">
        <v>0</v>
      </c>
      <c r="O131" s="4">
        <f t="shared" si="66"/>
        <v>0</v>
      </c>
      <c r="P131" s="4">
        <f t="shared" si="67"/>
        <v>0</v>
      </c>
      <c r="Q131" s="4" t="s">
        <v>34</v>
      </c>
      <c r="R131" s="4" t="s">
        <v>34</v>
      </c>
      <c r="S131" s="4">
        <v>0</v>
      </c>
      <c r="T131" s="4">
        <f t="shared" si="68"/>
        <v>0</v>
      </c>
      <c r="U131" s="4">
        <f t="shared" si="69"/>
        <v>0</v>
      </c>
      <c r="V131" s="4" t="s">
        <v>34</v>
      </c>
      <c r="W131" s="4" t="s">
        <v>34</v>
      </c>
      <c r="X131" s="4">
        <v>0</v>
      </c>
      <c r="Y131" s="4">
        <f t="shared" si="70"/>
        <v>0</v>
      </c>
      <c r="Z131" s="4">
        <f t="shared" si="71"/>
        <v>0</v>
      </c>
    </row>
    <row r="132" spans="1:26" x14ac:dyDescent="0.3">
      <c r="A132" s="13">
        <f t="shared" si="80"/>
        <v>131</v>
      </c>
      <c r="B132" s="4" t="s">
        <v>30</v>
      </c>
      <c r="C132" s="5" t="s">
        <v>233</v>
      </c>
      <c r="D132" s="5" t="s">
        <v>238</v>
      </c>
      <c r="E132" s="4">
        <v>1</v>
      </c>
      <c r="F132" s="4">
        <v>0</v>
      </c>
      <c r="G132" s="4">
        <v>0</v>
      </c>
      <c r="H132" s="14">
        <f t="shared" si="92"/>
        <v>0</v>
      </c>
      <c r="I132" s="14">
        <f t="shared" si="91"/>
        <v>0</v>
      </c>
      <c r="J132" s="14">
        <f t="shared" si="93"/>
        <v>0</v>
      </c>
      <c r="K132" s="14">
        <f t="shared" si="94"/>
        <v>0</v>
      </c>
      <c r="L132" s="4" t="s">
        <v>34</v>
      </c>
      <c r="M132" s="4" t="s">
        <v>34</v>
      </c>
      <c r="N132" s="4">
        <v>0</v>
      </c>
      <c r="O132" s="4">
        <f t="shared" si="66"/>
        <v>0</v>
      </c>
      <c r="P132" s="4">
        <f t="shared" si="67"/>
        <v>0</v>
      </c>
      <c r="Q132" s="4" t="s">
        <v>34</v>
      </c>
      <c r="R132" s="4" t="s">
        <v>34</v>
      </c>
      <c r="S132" s="4">
        <v>0</v>
      </c>
      <c r="T132" s="4">
        <f t="shared" si="68"/>
        <v>0</v>
      </c>
      <c r="U132" s="4">
        <f t="shared" si="69"/>
        <v>0</v>
      </c>
      <c r="V132" s="4" t="s">
        <v>34</v>
      </c>
      <c r="W132" s="4" t="s">
        <v>34</v>
      </c>
      <c r="X132" s="4">
        <v>0</v>
      </c>
      <c r="Y132" s="4">
        <f t="shared" si="70"/>
        <v>0</v>
      </c>
      <c r="Z132" s="4">
        <f t="shared" si="71"/>
        <v>0</v>
      </c>
    </row>
    <row r="133" spans="1:26" x14ac:dyDescent="0.3">
      <c r="A133" s="13">
        <f t="shared" si="80"/>
        <v>132</v>
      </c>
      <c r="B133" s="4" t="s">
        <v>30</v>
      </c>
      <c r="C133" s="5" t="s">
        <v>233</v>
      </c>
      <c r="D133" s="5" t="s">
        <v>239</v>
      </c>
      <c r="E133" s="4">
        <v>1</v>
      </c>
      <c r="F133" s="4">
        <v>0</v>
      </c>
      <c r="G133" s="4">
        <v>0</v>
      </c>
      <c r="H133" s="14">
        <f t="shared" si="92"/>
        <v>0</v>
      </c>
      <c r="I133" s="14">
        <f t="shared" ref="I133" si="95">IF(C133="贸易",G133,P133+U133+Z133)</f>
        <v>0</v>
      </c>
      <c r="J133" s="14">
        <f t="shared" si="93"/>
        <v>0</v>
      </c>
      <c r="K133" s="14">
        <f t="shared" si="94"/>
        <v>0</v>
      </c>
      <c r="L133" s="4" t="s">
        <v>34</v>
      </c>
      <c r="M133" s="4" t="s">
        <v>34</v>
      </c>
      <c r="N133" s="4">
        <v>0</v>
      </c>
      <c r="O133" s="4">
        <f t="shared" si="66"/>
        <v>0</v>
      </c>
      <c r="P133" s="4">
        <f t="shared" si="67"/>
        <v>0</v>
      </c>
      <c r="Q133" s="4" t="s">
        <v>34</v>
      </c>
      <c r="R133" s="4" t="s">
        <v>34</v>
      </c>
      <c r="S133" s="4">
        <v>0</v>
      </c>
      <c r="T133" s="4">
        <f t="shared" si="68"/>
        <v>0</v>
      </c>
      <c r="U133" s="4">
        <f t="shared" si="69"/>
        <v>0</v>
      </c>
      <c r="V133" s="4" t="s">
        <v>34</v>
      </c>
      <c r="W133" s="4" t="s">
        <v>34</v>
      </c>
      <c r="X133" s="4">
        <v>0</v>
      </c>
      <c r="Y133" s="4">
        <f t="shared" si="70"/>
        <v>0</v>
      </c>
      <c r="Z133" s="4">
        <f t="shared" si="71"/>
        <v>0</v>
      </c>
    </row>
    <row r="134" spans="1:26" x14ac:dyDescent="0.3">
      <c r="A134" s="13">
        <f t="shared" si="80"/>
        <v>133</v>
      </c>
      <c r="B134" s="4" t="s">
        <v>30</v>
      </c>
      <c r="C134" s="5" t="s">
        <v>40</v>
      </c>
      <c r="D134" s="4" t="s">
        <v>54</v>
      </c>
      <c r="E134" s="4">
        <v>1</v>
      </c>
      <c r="F134" s="4">
        <v>0</v>
      </c>
      <c r="G134" s="4">
        <v>0</v>
      </c>
      <c r="H134" s="14">
        <f t="shared" si="81"/>
        <v>0</v>
      </c>
      <c r="I134" s="14">
        <f t="shared" si="59"/>
        <v>0</v>
      </c>
      <c r="J134" s="14">
        <f t="shared" si="82"/>
        <v>0</v>
      </c>
      <c r="K134" s="14">
        <f t="shared" si="83"/>
        <v>0</v>
      </c>
      <c r="L134" s="4" t="s">
        <v>34</v>
      </c>
      <c r="M134" s="4" t="s">
        <v>34</v>
      </c>
      <c r="N134" s="4">
        <v>0</v>
      </c>
      <c r="O134" s="4">
        <f t="shared" si="66"/>
        <v>0</v>
      </c>
      <c r="P134" s="4">
        <f t="shared" si="67"/>
        <v>0</v>
      </c>
      <c r="Q134" s="4" t="s">
        <v>34</v>
      </c>
      <c r="R134" s="4" t="s">
        <v>34</v>
      </c>
      <c r="S134" s="4">
        <v>0</v>
      </c>
      <c r="T134" s="4">
        <f t="shared" si="68"/>
        <v>0</v>
      </c>
      <c r="U134" s="4">
        <f t="shared" si="69"/>
        <v>0</v>
      </c>
      <c r="V134" s="4" t="s">
        <v>34</v>
      </c>
      <c r="W134" s="4" t="s">
        <v>34</v>
      </c>
      <c r="X134" s="4">
        <v>0</v>
      </c>
      <c r="Y134" s="4">
        <f t="shared" si="70"/>
        <v>0</v>
      </c>
      <c r="Z134" s="4">
        <f t="shared" si="71"/>
        <v>0</v>
      </c>
    </row>
    <row r="135" spans="1:26" x14ac:dyDescent="0.3">
      <c r="A135" s="13">
        <f t="shared" si="80"/>
        <v>134</v>
      </c>
      <c r="B135" s="4" t="s">
        <v>30</v>
      </c>
      <c r="C135" s="5" t="s">
        <v>40</v>
      </c>
      <c r="D135" s="4" t="s">
        <v>230</v>
      </c>
      <c r="E135" s="4">
        <v>1</v>
      </c>
      <c r="F135" s="4">
        <v>0</v>
      </c>
      <c r="G135" s="4">
        <v>0</v>
      </c>
      <c r="H135" s="14">
        <f t="shared" si="81"/>
        <v>0</v>
      </c>
      <c r="I135" s="14">
        <f t="shared" si="59"/>
        <v>0</v>
      </c>
      <c r="J135" s="14">
        <f t="shared" si="82"/>
        <v>0</v>
      </c>
      <c r="K135" s="14">
        <f t="shared" si="83"/>
        <v>0</v>
      </c>
      <c r="L135" s="4" t="s">
        <v>34</v>
      </c>
      <c r="M135" s="4" t="s">
        <v>34</v>
      </c>
      <c r="N135" s="4">
        <v>0</v>
      </c>
      <c r="O135" s="4">
        <f t="shared" si="66"/>
        <v>0</v>
      </c>
      <c r="P135" s="4">
        <f t="shared" si="67"/>
        <v>0</v>
      </c>
      <c r="Q135" s="4" t="s">
        <v>34</v>
      </c>
      <c r="R135" s="4" t="s">
        <v>34</v>
      </c>
      <c r="S135" s="4">
        <v>0</v>
      </c>
      <c r="T135" s="4">
        <f t="shared" si="68"/>
        <v>0</v>
      </c>
      <c r="U135" s="4">
        <f t="shared" si="69"/>
        <v>0</v>
      </c>
      <c r="V135" s="4" t="s">
        <v>34</v>
      </c>
      <c r="W135" s="4" t="s">
        <v>34</v>
      </c>
      <c r="X135" s="4">
        <v>0</v>
      </c>
      <c r="Y135" s="4">
        <f t="shared" si="70"/>
        <v>0</v>
      </c>
      <c r="Z135" s="4">
        <f t="shared" si="71"/>
        <v>0</v>
      </c>
    </row>
    <row r="136" spans="1:26" x14ac:dyDescent="0.3">
      <c r="A136" s="13">
        <f t="shared" si="80"/>
        <v>135</v>
      </c>
      <c r="B136" s="4" t="s">
        <v>30</v>
      </c>
      <c r="C136" s="5" t="s">
        <v>40</v>
      </c>
      <c r="D136" s="5" t="s">
        <v>240</v>
      </c>
      <c r="E136" s="4">
        <v>1</v>
      </c>
      <c r="F136" s="4">
        <v>0</v>
      </c>
      <c r="G136" s="4">
        <v>0</v>
      </c>
      <c r="H136" s="14">
        <f t="shared" si="81"/>
        <v>0</v>
      </c>
      <c r="I136" s="14">
        <f t="shared" si="59"/>
        <v>0</v>
      </c>
      <c r="J136" s="14">
        <f t="shared" si="82"/>
        <v>0</v>
      </c>
      <c r="K136" s="14">
        <f t="shared" si="83"/>
        <v>0</v>
      </c>
      <c r="L136" s="4" t="s">
        <v>34</v>
      </c>
      <c r="M136" s="4" t="s">
        <v>34</v>
      </c>
      <c r="N136" s="4">
        <v>0</v>
      </c>
      <c r="O136" s="4">
        <f t="shared" si="66"/>
        <v>0</v>
      </c>
      <c r="P136" s="4">
        <f t="shared" si="67"/>
        <v>0</v>
      </c>
      <c r="Q136" s="4" t="s">
        <v>34</v>
      </c>
      <c r="R136" s="4" t="s">
        <v>34</v>
      </c>
      <c r="S136" s="4">
        <v>0</v>
      </c>
      <c r="T136" s="4">
        <f t="shared" si="68"/>
        <v>0</v>
      </c>
      <c r="U136" s="4">
        <f t="shared" si="69"/>
        <v>0</v>
      </c>
      <c r="V136" s="4" t="s">
        <v>34</v>
      </c>
      <c r="W136" s="4" t="s">
        <v>34</v>
      </c>
      <c r="X136" s="4">
        <v>0</v>
      </c>
      <c r="Y136" s="4">
        <f t="shared" si="70"/>
        <v>0</v>
      </c>
      <c r="Z136" s="4">
        <f t="shared" si="71"/>
        <v>0</v>
      </c>
    </row>
    <row r="137" spans="1:26" x14ac:dyDescent="0.3">
      <c r="A137" s="13">
        <f t="shared" si="80"/>
        <v>136</v>
      </c>
      <c r="B137" s="4" t="s">
        <v>30</v>
      </c>
      <c r="C137" s="5" t="s">
        <v>40</v>
      </c>
      <c r="D137" s="5" t="s">
        <v>241</v>
      </c>
      <c r="E137" s="4">
        <v>1</v>
      </c>
      <c r="F137" s="4">
        <v>0</v>
      </c>
      <c r="G137" s="4">
        <v>0</v>
      </c>
      <c r="H137" s="14">
        <f t="shared" ref="H137" si="96">F137+O137+T137+Y137</f>
        <v>0</v>
      </c>
      <c r="I137" s="14">
        <f t="shared" ref="I137" si="97">IF(C137="贸易",G137,P137+U137+Z137)</f>
        <v>0</v>
      </c>
      <c r="J137" s="14">
        <f t="shared" ref="J137" si="98">H137/E137</f>
        <v>0</v>
      </c>
      <c r="K137" s="14">
        <f t="shared" ref="K137" si="99">I137/E137</f>
        <v>0</v>
      </c>
      <c r="L137" s="4" t="s">
        <v>34</v>
      </c>
      <c r="M137" s="4" t="s">
        <v>34</v>
      </c>
      <c r="N137" s="4">
        <v>0</v>
      </c>
      <c r="O137" s="4">
        <f t="shared" si="66"/>
        <v>0</v>
      </c>
      <c r="P137" s="4">
        <f t="shared" si="67"/>
        <v>0</v>
      </c>
      <c r="Q137" s="4" t="s">
        <v>34</v>
      </c>
      <c r="R137" s="4" t="s">
        <v>34</v>
      </c>
      <c r="S137" s="4">
        <v>0</v>
      </c>
      <c r="T137" s="4">
        <f t="shared" si="68"/>
        <v>0</v>
      </c>
      <c r="U137" s="4">
        <f t="shared" si="69"/>
        <v>0</v>
      </c>
      <c r="V137" s="4" t="s">
        <v>34</v>
      </c>
      <c r="W137" s="4" t="s">
        <v>34</v>
      </c>
      <c r="X137" s="4">
        <v>0</v>
      </c>
      <c r="Y137" s="4">
        <f t="shared" si="70"/>
        <v>0</v>
      </c>
      <c r="Z137" s="4">
        <f t="shared" si="71"/>
        <v>0</v>
      </c>
    </row>
    <row r="138" spans="1:26" x14ac:dyDescent="0.3">
      <c r="A138" s="13">
        <f t="shared" si="80"/>
        <v>137</v>
      </c>
      <c r="B138" s="4" t="s">
        <v>30</v>
      </c>
      <c r="C138" s="5" t="s">
        <v>40</v>
      </c>
      <c r="D138" s="5" t="s">
        <v>242</v>
      </c>
      <c r="E138" s="4">
        <v>1</v>
      </c>
      <c r="F138" s="4">
        <v>0</v>
      </c>
      <c r="G138" s="4">
        <v>0</v>
      </c>
      <c r="H138" s="14">
        <f t="shared" si="81"/>
        <v>0</v>
      </c>
      <c r="I138" s="14">
        <f t="shared" si="59"/>
        <v>0</v>
      </c>
      <c r="J138" s="14">
        <f t="shared" si="82"/>
        <v>0</v>
      </c>
      <c r="K138" s="14">
        <f t="shared" si="83"/>
        <v>0</v>
      </c>
      <c r="L138" s="4" t="s">
        <v>34</v>
      </c>
      <c r="M138" s="4" t="s">
        <v>34</v>
      </c>
      <c r="N138" s="4">
        <v>0</v>
      </c>
      <c r="O138" s="4">
        <f t="shared" ref="O138:O169" si="100">VLOOKUP(IF(M138="无",L138,L138&amp;"("&amp;M138&amp;")"),D:J,7,0)*N138</f>
        <v>0</v>
      </c>
      <c r="P138" s="4">
        <f t="shared" ref="P138:P169" si="101">VLOOKUP(IF(M138="无",L138,L138&amp;"("&amp;M138&amp;")"),D:K,8,0)*N138</f>
        <v>0</v>
      </c>
      <c r="Q138" s="4" t="s">
        <v>34</v>
      </c>
      <c r="R138" s="4" t="s">
        <v>34</v>
      </c>
      <c r="S138" s="4">
        <v>0</v>
      </c>
      <c r="T138" s="4">
        <f t="shared" ref="T138:T169" si="102">VLOOKUP(IF(R138="无",Q138,Q138&amp;"("&amp;R138&amp;")"),D:J,7,0)*S138</f>
        <v>0</v>
      </c>
      <c r="U138" s="4">
        <f t="shared" ref="U138:U169" si="103">VLOOKUP(IF(R138="无",Q138,Q138&amp;"("&amp;R138&amp;")"),D:K,8,0)*S138</f>
        <v>0</v>
      </c>
      <c r="V138" s="4" t="s">
        <v>34</v>
      </c>
      <c r="W138" s="4" t="s">
        <v>34</v>
      </c>
      <c r="X138" s="4">
        <v>0</v>
      </c>
      <c r="Y138" s="4">
        <f t="shared" ref="Y138:Y169" si="104">VLOOKUP(IF(W138="无",V138,V138&amp;"("&amp;W138&amp;")"),D:J,7,0)*X138</f>
        <v>0</v>
      </c>
      <c r="Z138" s="4">
        <f t="shared" ref="Z138:Z169" si="105">VLOOKUP(IF(W138="无",V138,V138&amp;"("&amp;W138&amp;")"),D:K,8,0)*X138</f>
        <v>0</v>
      </c>
    </row>
    <row r="139" spans="1:26" x14ac:dyDescent="0.3">
      <c r="A139" s="13">
        <f t="shared" si="80"/>
        <v>138</v>
      </c>
      <c r="B139" s="4" t="s">
        <v>30</v>
      </c>
      <c r="C139" s="5" t="s">
        <v>40</v>
      </c>
      <c r="D139" s="5" t="s">
        <v>243</v>
      </c>
      <c r="E139" s="4">
        <v>1</v>
      </c>
      <c r="F139" s="4">
        <v>0</v>
      </c>
      <c r="G139" s="4">
        <v>0</v>
      </c>
      <c r="H139" s="14">
        <f t="shared" ref="H139" si="106">F139+O139+T139+Y139</f>
        <v>0</v>
      </c>
      <c r="I139" s="14">
        <f t="shared" ref="I139" si="107">IF(C139="贸易",G139,P139+U139+Z139)</f>
        <v>0</v>
      </c>
      <c r="J139" s="14">
        <f t="shared" ref="J139" si="108">H139/E139</f>
        <v>0</v>
      </c>
      <c r="K139" s="14">
        <f t="shared" ref="K139" si="109">I139/E139</f>
        <v>0</v>
      </c>
      <c r="L139" s="4" t="s">
        <v>34</v>
      </c>
      <c r="M139" s="4" t="s">
        <v>34</v>
      </c>
      <c r="N139" s="4">
        <v>0</v>
      </c>
      <c r="O139" s="4">
        <f t="shared" si="100"/>
        <v>0</v>
      </c>
      <c r="P139" s="4">
        <f t="shared" si="101"/>
        <v>0</v>
      </c>
      <c r="Q139" s="4" t="s">
        <v>34</v>
      </c>
      <c r="R139" s="4" t="s">
        <v>34</v>
      </c>
      <c r="S139" s="4">
        <v>0</v>
      </c>
      <c r="T139" s="4">
        <f t="shared" si="102"/>
        <v>0</v>
      </c>
      <c r="U139" s="4">
        <f t="shared" si="103"/>
        <v>0</v>
      </c>
      <c r="V139" s="4" t="s">
        <v>34</v>
      </c>
      <c r="W139" s="4" t="s">
        <v>34</v>
      </c>
      <c r="X139" s="4">
        <v>0</v>
      </c>
      <c r="Y139" s="4">
        <f t="shared" si="104"/>
        <v>0</v>
      </c>
      <c r="Z139" s="4">
        <f t="shared" si="105"/>
        <v>0</v>
      </c>
    </row>
    <row r="140" spans="1:26" x14ac:dyDescent="0.3">
      <c r="A140" s="13">
        <f t="shared" si="80"/>
        <v>139</v>
      </c>
      <c r="B140" s="4" t="s">
        <v>30</v>
      </c>
      <c r="C140" s="5" t="s">
        <v>40</v>
      </c>
      <c r="D140" s="4" t="s">
        <v>182</v>
      </c>
      <c r="E140" s="4">
        <v>1</v>
      </c>
      <c r="F140" s="4">
        <v>0</v>
      </c>
      <c r="G140" s="4">
        <v>0</v>
      </c>
      <c r="H140" s="14">
        <f t="shared" si="81"/>
        <v>0</v>
      </c>
      <c r="I140" s="14">
        <f t="shared" si="59"/>
        <v>0</v>
      </c>
      <c r="J140" s="14">
        <f t="shared" si="82"/>
        <v>0</v>
      </c>
      <c r="K140" s="14">
        <f t="shared" si="83"/>
        <v>0</v>
      </c>
      <c r="L140" s="4" t="s">
        <v>34</v>
      </c>
      <c r="M140" s="4" t="s">
        <v>34</v>
      </c>
      <c r="N140" s="4">
        <v>0</v>
      </c>
      <c r="O140" s="4">
        <f t="shared" si="100"/>
        <v>0</v>
      </c>
      <c r="P140" s="4">
        <f t="shared" si="101"/>
        <v>0</v>
      </c>
      <c r="Q140" s="4" t="s">
        <v>34</v>
      </c>
      <c r="R140" s="4" t="s">
        <v>34</v>
      </c>
      <c r="S140" s="4">
        <v>0</v>
      </c>
      <c r="T140" s="4">
        <f t="shared" si="102"/>
        <v>0</v>
      </c>
      <c r="U140" s="4">
        <f t="shared" si="103"/>
        <v>0</v>
      </c>
      <c r="V140" s="4" t="s">
        <v>34</v>
      </c>
      <c r="W140" s="4" t="s">
        <v>34</v>
      </c>
      <c r="X140" s="4">
        <v>0</v>
      </c>
      <c r="Y140" s="4">
        <f t="shared" si="104"/>
        <v>0</v>
      </c>
      <c r="Z140" s="4">
        <f t="shared" si="105"/>
        <v>0</v>
      </c>
    </row>
    <row r="141" spans="1:26" x14ac:dyDescent="0.3">
      <c r="A141" s="13">
        <f t="shared" si="80"/>
        <v>140</v>
      </c>
      <c r="B141" s="4" t="s">
        <v>30</v>
      </c>
      <c r="C141" s="5" t="s">
        <v>40</v>
      </c>
      <c r="D141" s="4" t="s">
        <v>192</v>
      </c>
      <c r="E141" s="4">
        <v>1</v>
      </c>
      <c r="F141" s="4">
        <v>0</v>
      </c>
      <c r="G141" s="4">
        <v>0</v>
      </c>
      <c r="H141" s="14">
        <f t="shared" si="81"/>
        <v>0</v>
      </c>
      <c r="I141" s="14">
        <f t="shared" si="59"/>
        <v>0</v>
      </c>
      <c r="J141" s="14">
        <f t="shared" si="82"/>
        <v>0</v>
      </c>
      <c r="K141" s="14">
        <f t="shared" si="83"/>
        <v>0</v>
      </c>
      <c r="L141" s="4" t="s">
        <v>34</v>
      </c>
      <c r="M141" s="4" t="s">
        <v>34</v>
      </c>
      <c r="N141" s="4">
        <v>0</v>
      </c>
      <c r="O141" s="4">
        <f t="shared" si="100"/>
        <v>0</v>
      </c>
      <c r="P141" s="4">
        <f t="shared" si="101"/>
        <v>0</v>
      </c>
      <c r="Q141" s="4" t="s">
        <v>34</v>
      </c>
      <c r="R141" s="4" t="s">
        <v>34</v>
      </c>
      <c r="S141" s="4">
        <v>0</v>
      </c>
      <c r="T141" s="4">
        <f t="shared" si="102"/>
        <v>0</v>
      </c>
      <c r="U141" s="4">
        <f t="shared" si="103"/>
        <v>0</v>
      </c>
      <c r="V141" s="4" t="s">
        <v>34</v>
      </c>
      <c r="W141" s="4" t="s">
        <v>34</v>
      </c>
      <c r="X141" s="4">
        <v>0</v>
      </c>
      <c r="Y141" s="4">
        <f t="shared" si="104"/>
        <v>0</v>
      </c>
      <c r="Z141" s="4">
        <f t="shared" si="105"/>
        <v>0</v>
      </c>
    </row>
    <row r="142" spans="1:26" x14ac:dyDescent="0.3">
      <c r="A142" s="13">
        <f t="shared" si="80"/>
        <v>141</v>
      </c>
      <c r="B142" s="4" t="s">
        <v>30</v>
      </c>
      <c r="C142" s="5" t="s">
        <v>40</v>
      </c>
      <c r="D142" s="4" t="s">
        <v>33</v>
      </c>
      <c r="E142" s="4">
        <v>1</v>
      </c>
      <c r="F142" s="4">
        <v>0</v>
      </c>
      <c r="G142" s="4">
        <v>0</v>
      </c>
      <c r="H142" s="14">
        <f t="shared" si="81"/>
        <v>0</v>
      </c>
      <c r="I142" s="14">
        <f t="shared" si="59"/>
        <v>0</v>
      </c>
      <c r="J142" s="14">
        <f t="shared" si="82"/>
        <v>0</v>
      </c>
      <c r="K142" s="14">
        <f t="shared" si="83"/>
        <v>0</v>
      </c>
      <c r="L142" s="4" t="s">
        <v>34</v>
      </c>
      <c r="M142" s="4" t="s">
        <v>34</v>
      </c>
      <c r="N142" s="4">
        <v>0</v>
      </c>
      <c r="O142" s="4">
        <f t="shared" si="100"/>
        <v>0</v>
      </c>
      <c r="P142" s="4">
        <f t="shared" si="101"/>
        <v>0</v>
      </c>
      <c r="Q142" s="4" t="s">
        <v>34</v>
      </c>
      <c r="R142" s="4" t="s">
        <v>34</v>
      </c>
      <c r="S142" s="4">
        <v>0</v>
      </c>
      <c r="T142" s="4">
        <f t="shared" si="102"/>
        <v>0</v>
      </c>
      <c r="U142" s="4">
        <f t="shared" si="103"/>
        <v>0</v>
      </c>
      <c r="V142" s="4" t="s">
        <v>34</v>
      </c>
      <c r="W142" s="4" t="s">
        <v>34</v>
      </c>
      <c r="X142" s="4">
        <v>0</v>
      </c>
      <c r="Y142" s="4">
        <f t="shared" si="104"/>
        <v>0</v>
      </c>
      <c r="Z142" s="4">
        <f t="shared" si="105"/>
        <v>0</v>
      </c>
    </row>
    <row r="143" spans="1:26" x14ac:dyDescent="0.3">
      <c r="A143" s="13">
        <f t="shared" si="80"/>
        <v>142</v>
      </c>
      <c r="B143" s="4" t="s">
        <v>30</v>
      </c>
      <c r="C143" s="5" t="s">
        <v>40</v>
      </c>
      <c r="D143" s="4" t="s">
        <v>141</v>
      </c>
      <c r="E143" s="4">
        <v>1</v>
      </c>
      <c r="F143" s="4">
        <v>0</v>
      </c>
      <c r="G143" s="4">
        <v>0</v>
      </c>
      <c r="H143" s="14">
        <f t="shared" si="81"/>
        <v>0</v>
      </c>
      <c r="I143" s="14">
        <f t="shared" si="59"/>
        <v>0</v>
      </c>
      <c r="J143" s="14">
        <f t="shared" si="82"/>
        <v>0</v>
      </c>
      <c r="K143" s="14">
        <f t="shared" si="83"/>
        <v>0</v>
      </c>
      <c r="L143" s="4" t="s">
        <v>34</v>
      </c>
      <c r="M143" s="4" t="s">
        <v>34</v>
      </c>
      <c r="N143" s="4">
        <v>0</v>
      </c>
      <c r="O143" s="4">
        <f t="shared" si="100"/>
        <v>0</v>
      </c>
      <c r="P143" s="4">
        <f t="shared" si="101"/>
        <v>0</v>
      </c>
      <c r="Q143" s="4" t="s">
        <v>34</v>
      </c>
      <c r="R143" s="4" t="s">
        <v>34</v>
      </c>
      <c r="S143" s="4">
        <v>0</v>
      </c>
      <c r="T143" s="4">
        <f t="shared" si="102"/>
        <v>0</v>
      </c>
      <c r="U143" s="4">
        <f t="shared" si="103"/>
        <v>0</v>
      </c>
      <c r="V143" s="4" t="s">
        <v>34</v>
      </c>
      <c r="W143" s="4" t="s">
        <v>34</v>
      </c>
      <c r="X143" s="4">
        <v>0</v>
      </c>
      <c r="Y143" s="4">
        <f t="shared" si="104"/>
        <v>0</v>
      </c>
      <c r="Z143" s="4">
        <f t="shared" si="105"/>
        <v>0</v>
      </c>
    </row>
    <row r="144" spans="1:26" x14ac:dyDescent="0.3">
      <c r="A144" s="13">
        <f t="shared" si="80"/>
        <v>143</v>
      </c>
      <c r="B144" s="4" t="s">
        <v>30</v>
      </c>
      <c r="C144" s="5" t="s">
        <v>40</v>
      </c>
      <c r="D144" s="4" t="s">
        <v>189</v>
      </c>
      <c r="E144" s="4">
        <v>1</v>
      </c>
      <c r="F144" s="4">
        <v>0</v>
      </c>
      <c r="G144" s="4">
        <v>0</v>
      </c>
      <c r="H144" s="14">
        <f t="shared" si="81"/>
        <v>0</v>
      </c>
      <c r="I144" s="14">
        <f t="shared" si="59"/>
        <v>0</v>
      </c>
      <c r="J144" s="14">
        <f t="shared" si="82"/>
        <v>0</v>
      </c>
      <c r="K144" s="14">
        <f t="shared" si="83"/>
        <v>0</v>
      </c>
      <c r="L144" s="4" t="s">
        <v>34</v>
      </c>
      <c r="M144" s="4" t="s">
        <v>34</v>
      </c>
      <c r="N144" s="4">
        <v>0</v>
      </c>
      <c r="O144" s="4">
        <f t="shared" si="100"/>
        <v>0</v>
      </c>
      <c r="P144" s="4">
        <f t="shared" si="101"/>
        <v>0</v>
      </c>
      <c r="Q144" s="4" t="s">
        <v>34</v>
      </c>
      <c r="R144" s="4" t="s">
        <v>34</v>
      </c>
      <c r="S144" s="4">
        <v>0</v>
      </c>
      <c r="T144" s="4">
        <f t="shared" si="102"/>
        <v>0</v>
      </c>
      <c r="U144" s="4">
        <f t="shared" si="103"/>
        <v>0</v>
      </c>
      <c r="V144" s="4" t="s">
        <v>34</v>
      </c>
      <c r="W144" s="4" t="s">
        <v>34</v>
      </c>
      <c r="X144" s="4">
        <v>0</v>
      </c>
      <c r="Y144" s="4">
        <f t="shared" si="104"/>
        <v>0</v>
      </c>
      <c r="Z144" s="4">
        <f t="shared" si="105"/>
        <v>0</v>
      </c>
    </row>
    <row r="145" spans="1:26" x14ac:dyDescent="0.3">
      <c r="A145" s="13">
        <f t="shared" si="80"/>
        <v>144</v>
      </c>
      <c r="B145" s="4" t="s">
        <v>30</v>
      </c>
      <c r="C145" s="5" t="s">
        <v>40</v>
      </c>
      <c r="D145" s="4" t="s">
        <v>53</v>
      </c>
      <c r="E145" s="4">
        <v>1</v>
      </c>
      <c r="F145" s="4">
        <v>0</v>
      </c>
      <c r="G145" s="4">
        <v>0</v>
      </c>
      <c r="H145" s="14">
        <f t="shared" si="81"/>
        <v>0</v>
      </c>
      <c r="I145" s="14">
        <f t="shared" si="59"/>
        <v>0</v>
      </c>
      <c r="J145" s="14">
        <f t="shared" si="82"/>
        <v>0</v>
      </c>
      <c r="K145" s="14">
        <f t="shared" si="83"/>
        <v>0</v>
      </c>
      <c r="L145" s="4" t="s">
        <v>34</v>
      </c>
      <c r="M145" s="4" t="s">
        <v>34</v>
      </c>
      <c r="N145" s="4">
        <v>0</v>
      </c>
      <c r="O145" s="4">
        <f t="shared" si="100"/>
        <v>0</v>
      </c>
      <c r="P145" s="4">
        <f t="shared" si="101"/>
        <v>0</v>
      </c>
      <c r="Q145" s="4" t="s">
        <v>34</v>
      </c>
      <c r="R145" s="4" t="s">
        <v>34</v>
      </c>
      <c r="S145" s="4">
        <v>0</v>
      </c>
      <c r="T145" s="4">
        <f t="shared" si="102"/>
        <v>0</v>
      </c>
      <c r="U145" s="4">
        <f t="shared" si="103"/>
        <v>0</v>
      </c>
      <c r="V145" s="4" t="s">
        <v>34</v>
      </c>
      <c r="W145" s="4" t="s">
        <v>34</v>
      </c>
      <c r="X145" s="4">
        <v>0</v>
      </c>
      <c r="Y145" s="4">
        <f t="shared" si="104"/>
        <v>0</v>
      </c>
      <c r="Z145" s="4">
        <f t="shared" si="105"/>
        <v>0</v>
      </c>
    </row>
    <row r="146" spans="1:26" x14ac:dyDescent="0.3">
      <c r="A146" s="13">
        <f t="shared" si="80"/>
        <v>145</v>
      </c>
      <c r="B146" s="4" t="s">
        <v>30</v>
      </c>
      <c r="C146" s="5" t="s">
        <v>40</v>
      </c>
      <c r="D146" s="5" t="s">
        <v>244</v>
      </c>
      <c r="E146" s="4">
        <v>1</v>
      </c>
      <c r="F146" s="4">
        <v>0</v>
      </c>
      <c r="G146" s="4">
        <v>0</v>
      </c>
      <c r="H146" s="14">
        <f t="shared" si="81"/>
        <v>0</v>
      </c>
      <c r="I146" s="14">
        <f t="shared" si="59"/>
        <v>0</v>
      </c>
      <c r="J146" s="14">
        <f t="shared" si="82"/>
        <v>0</v>
      </c>
      <c r="K146" s="14">
        <f t="shared" si="83"/>
        <v>0</v>
      </c>
      <c r="L146" s="4" t="s">
        <v>34</v>
      </c>
      <c r="M146" s="4" t="s">
        <v>34</v>
      </c>
      <c r="N146" s="4">
        <v>0</v>
      </c>
      <c r="O146" s="4">
        <f t="shared" si="100"/>
        <v>0</v>
      </c>
      <c r="P146" s="4">
        <f t="shared" si="101"/>
        <v>0</v>
      </c>
      <c r="Q146" s="4" t="s">
        <v>34</v>
      </c>
      <c r="R146" s="4" t="s">
        <v>34</v>
      </c>
      <c r="S146" s="4">
        <v>0</v>
      </c>
      <c r="T146" s="4">
        <f t="shared" si="102"/>
        <v>0</v>
      </c>
      <c r="U146" s="4">
        <f t="shared" si="103"/>
        <v>0</v>
      </c>
      <c r="V146" s="4" t="s">
        <v>34</v>
      </c>
      <c r="W146" s="4" t="s">
        <v>34</v>
      </c>
      <c r="X146" s="4">
        <v>0</v>
      </c>
      <c r="Y146" s="4">
        <f t="shared" si="104"/>
        <v>0</v>
      </c>
      <c r="Z146" s="4">
        <f t="shared" si="105"/>
        <v>0</v>
      </c>
    </row>
    <row r="147" spans="1:26" x14ac:dyDescent="0.3">
      <c r="A147" s="13">
        <f t="shared" si="80"/>
        <v>146</v>
      </c>
      <c r="B147" s="4" t="s">
        <v>30</v>
      </c>
      <c r="C147" s="5" t="s">
        <v>40</v>
      </c>
      <c r="D147" s="5" t="s">
        <v>245</v>
      </c>
      <c r="E147" s="4">
        <v>1</v>
      </c>
      <c r="F147" s="4">
        <v>0</v>
      </c>
      <c r="G147" s="4">
        <v>0</v>
      </c>
      <c r="H147" s="14">
        <f t="shared" si="81"/>
        <v>0</v>
      </c>
      <c r="I147" s="14">
        <f t="shared" si="59"/>
        <v>0</v>
      </c>
      <c r="J147" s="14">
        <f t="shared" si="82"/>
        <v>0</v>
      </c>
      <c r="K147" s="14">
        <f t="shared" si="83"/>
        <v>0</v>
      </c>
      <c r="L147" s="4" t="s">
        <v>34</v>
      </c>
      <c r="M147" s="4" t="s">
        <v>34</v>
      </c>
      <c r="N147" s="4">
        <v>0</v>
      </c>
      <c r="O147" s="4">
        <f t="shared" si="100"/>
        <v>0</v>
      </c>
      <c r="P147" s="4">
        <f t="shared" si="101"/>
        <v>0</v>
      </c>
      <c r="Q147" s="4" t="s">
        <v>34</v>
      </c>
      <c r="R147" s="4" t="s">
        <v>34</v>
      </c>
      <c r="S147" s="4">
        <v>0</v>
      </c>
      <c r="T147" s="4">
        <f t="shared" si="102"/>
        <v>0</v>
      </c>
      <c r="U147" s="4">
        <f t="shared" si="103"/>
        <v>0</v>
      </c>
      <c r="V147" s="4" t="s">
        <v>34</v>
      </c>
      <c r="W147" s="4" t="s">
        <v>34</v>
      </c>
      <c r="X147" s="4">
        <v>0</v>
      </c>
      <c r="Y147" s="4">
        <f t="shared" si="104"/>
        <v>0</v>
      </c>
      <c r="Z147" s="4">
        <f t="shared" si="105"/>
        <v>0</v>
      </c>
    </row>
    <row r="148" spans="1:26" x14ac:dyDescent="0.3">
      <c r="A148" s="13">
        <f t="shared" si="80"/>
        <v>147</v>
      </c>
      <c r="B148" s="4" t="s">
        <v>30</v>
      </c>
      <c r="C148" s="5" t="s">
        <v>233</v>
      </c>
      <c r="D148" s="5" t="s">
        <v>246</v>
      </c>
      <c r="E148" s="4">
        <v>1</v>
      </c>
      <c r="F148" s="4">
        <v>0</v>
      </c>
      <c r="G148" s="4">
        <v>0</v>
      </c>
      <c r="H148" s="14">
        <f t="shared" si="81"/>
        <v>0</v>
      </c>
      <c r="I148" s="14">
        <f t="shared" si="59"/>
        <v>0</v>
      </c>
      <c r="J148" s="14">
        <f t="shared" si="82"/>
        <v>0</v>
      </c>
      <c r="K148" s="14">
        <f t="shared" si="83"/>
        <v>0</v>
      </c>
      <c r="L148" s="4" t="s">
        <v>34</v>
      </c>
      <c r="M148" s="4" t="s">
        <v>34</v>
      </c>
      <c r="N148" s="4">
        <v>0</v>
      </c>
      <c r="O148" s="4">
        <f t="shared" si="100"/>
        <v>0</v>
      </c>
      <c r="P148" s="4">
        <f t="shared" si="101"/>
        <v>0</v>
      </c>
      <c r="Q148" s="4" t="s">
        <v>34</v>
      </c>
      <c r="R148" s="4" t="s">
        <v>34</v>
      </c>
      <c r="S148" s="4">
        <v>0</v>
      </c>
      <c r="T148" s="4">
        <f t="shared" si="102"/>
        <v>0</v>
      </c>
      <c r="U148" s="4">
        <f t="shared" si="103"/>
        <v>0</v>
      </c>
      <c r="V148" s="4" t="s">
        <v>34</v>
      </c>
      <c r="W148" s="4" t="s">
        <v>34</v>
      </c>
      <c r="X148" s="4">
        <v>0</v>
      </c>
      <c r="Y148" s="4">
        <f t="shared" si="104"/>
        <v>0</v>
      </c>
      <c r="Z148" s="4">
        <f t="shared" si="105"/>
        <v>0</v>
      </c>
    </row>
    <row r="149" spans="1:26" x14ac:dyDescent="0.3">
      <c r="A149" s="13">
        <f t="shared" si="80"/>
        <v>148</v>
      </c>
      <c r="B149" s="4" t="s">
        <v>30</v>
      </c>
      <c r="C149" s="5" t="s">
        <v>233</v>
      </c>
      <c r="D149" s="5" t="s">
        <v>247</v>
      </c>
      <c r="E149" s="4">
        <v>1</v>
      </c>
      <c r="F149" s="4">
        <v>0</v>
      </c>
      <c r="G149" s="4">
        <v>0</v>
      </c>
      <c r="H149" s="14">
        <f t="shared" si="81"/>
        <v>0</v>
      </c>
      <c r="I149" s="14">
        <f t="shared" si="59"/>
        <v>0</v>
      </c>
      <c r="J149" s="14">
        <f t="shared" si="82"/>
        <v>0</v>
      </c>
      <c r="K149" s="14">
        <f t="shared" si="83"/>
        <v>0</v>
      </c>
      <c r="L149" s="4" t="s">
        <v>34</v>
      </c>
      <c r="M149" s="4" t="s">
        <v>34</v>
      </c>
      <c r="N149" s="4">
        <v>0</v>
      </c>
      <c r="O149" s="4">
        <f t="shared" si="100"/>
        <v>0</v>
      </c>
      <c r="P149" s="4">
        <f t="shared" si="101"/>
        <v>0</v>
      </c>
      <c r="Q149" s="4" t="s">
        <v>34</v>
      </c>
      <c r="R149" s="4" t="s">
        <v>34</v>
      </c>
      <c r="S149" s="4">
        <v>0</v>
      </c>
      <c r="T149" s="4">
        <f t="shared" si="102"/>
        <v>0</v>
      </c>
      <c r="U149" s="4">
        <f t="shared" si="103"/>
        <v>0</v>
      </c>
      <c r="V149" s="4" t="s">
        <v>34</v>
      </c>
      <c r="W149" s="4" t="s">
        <v>34</v>
      </c>
      <c r="X149" s="4">
        <v>0</v>
      </c>
      <c r="Y149" s="4">
        <f t="shared" si="104"/>
        <v>0</v>
      </c>
      <c r="Z149" s="4">
        <f t="shared" si="105"/>
        <v>0</v>
      </c>
    </row>
    <row r="150" spans="1:26" x14ac:dyDescent="0.3">
      <c r="A150" s="13">
        <f t="shared" si="80"/>
        <v>149</v>
      </c>
      <c r="B150" s="4" t="s">
        <v>30</v>
      </c>
      <c r="C150" s="5" t="s">
        <v>40</v>
      </c>
      <c r="D150" s="5" t="s">
        <v>248</v>
      </c>
      <c r="E150" s="4">
        <v>1</v>
      </c>
      <c r="F150" s="4">
        <v>0</v>
      </c>
      <c r="G150" s="4">
        <v>0</v>
      </c>
      <c r="H150" s="14">
        <f t="shared" ref="H150:H153" si="110">F150+O150+T150+Y150</f>
        <v>0</v>
      </c>
      <c r="I150" s="14">
        <f t="shared" ref="I150:I153" si="111">IF(C150="贸易",G150,P150+U150+Z150)</f>
        <v>0</v>
      </c>
      <c r="J150" s="14">
        <f t="shared" ref="J150:J153" si="112">H150/E150</f>
        <v>0</v>
      </c>
      <c r="K150" s="14">
        <f t="shared" ref="K150:K153" si="113">I150/E150</f>
        <v>0</v>
      </c>
      <c r="L150" s="4" t="s">
        <v>34</v>
      </c>
      <c r="M150" s="4" t="s">
        <v>34</v>
      </c>
      <c r="N150" s="4">
        <v>0</v>
      </c>
      <c r="O150" s="4">
        <f t="shared" si="100"/>
        <v>0</v>
      </c>
      <c r="P150" s="4">
        <f t="shared" si="101"/>
        <v>0</v>
      </c>
      <c r="Q150" s="4" t="s">
        <v>34</v>
      </c>
      <c r="R150" s="4" t="s">
        <v>34</v>
      </c>
      <c r="S150" s="4">
        <v>0</v>
      </c>
      <c r="T150" s="4">
        <f t="shared" si="102"/>
        <v>0</v>
      </c>
      <c r="U150" s="4">
        <f t="shared" si="103"/>
        <v>0</v>
      </c>
      <c r="V150" s="4" t="s">
        <v>34</v>
      </c>
      <c r="W150" s="4" t="s">
        <v>34</v>
      </c>
      <c r="X150" s="4">
        <v>0</v>
      </c>
      <c r="Y150" s="4">
        <f t="shared" si="104"/>
        <v>0</v>
      </c>
      <c r="Z150" s="4">
        <f t="shared" si="105"/>
        <v>0</v>
      </c>
    </row>
    <row r="151" spans="1:26" x14ac:dyDescent="0.3">
      <c r="A151" s="13">
        <f t="shared" si="80"/>
        <v>150</v>
      </c>
      <c r="B151" s="4" t="s">
        <v>30</v>
      </c>
      <c r="C151" s="5" t="s">
        <v>40</v>
      </c>
      <c r="D151" s="5" t="s">
        <v>249</v>
      </c>
      <c r="E151" s="4">
        <v>1</v>
      </c>
      <c r="F151" s="4">
        <v>0</v>
      </c>
      <c r="G151" s="4">
        <v>0</v>
      </c>
      <c r="H151" s="14">
        <f t="shared" si="110"/>
        <v>0</v>
      </c>
      <c r="I151" s="14">
        <f t="shared" si="111"/>
        <v>0</v>
      </c>
      <c r="J151" s="14">
        <f t="shared" si="112"/>
        <v>0</v>
      </c>
      <c r="K151" s="14">
        <f t="shared" si="113"/>
        <v>0</v>
      </c>
      <c r="L151" s="4" t="s">
        <v>34</v>
      </c>
      <c r="M151" s="4" t="s">
        <v>34</v>
      </c>
      <c r="N151" s="4">
        <v>0</v>
      </c>
      <c r="O151" s="4">
        <f t="shared" si="100"/>
        <v>0</v>
      </c>
      <c r="P151" s="4">
        <f t="shared" si="101"/>
        <v>0</v>
      </c>
      <c r="Q151" s="4" t="s">
        <v>34</v>
      </c>
      <c r="R151" s="4" t="s">
        <v>34</v>
      </c>
      <c r="S151" s="4">
        <v>0</v>
      </c>
      <c r="T151" s="4">
        <f t="shared" si="102"/>
        <v>0</v>
      </c>
      <c r="U151" s="4">
        <f t="shared" si="103"/>
        <v>0</v>
      </c>
      <c r="V151" s="4" t="s">
        <v>34</v>
      </c>
      <c r="W151" s="4" t="s">
        <v>34</v>
      </c>
      <c r="X151" s="4">
        <v>0</v>
      </c>
      <c r="Y151" s="4">
        <f t="shared" si="104"/>
        <v>0</v>
      </c>
      <c r="Z151" s="4">
        <f t="shared" si="105"/>
        <v>0</v>
      </c>
    </row>
    <row r="152" spans="1:26" x14ac:dyDescent="0.3">
      <c r="A152" s="13">
        <f t="shared" si="80"/>
        <v>151</v>
      </c>
      <c r="B152" s="4" t="s">
        <v>30</v>
      </c>
      <c r="C152" s="5" t="s">
        <v>233</v>
      </c>
      <c r="D152" s="5" t="s">
        <v>250</v>
      </c>
      <c r="E152" s="4">
        <v>1</v>
      </c>
      <c r="F152" s="4">
        <v>0</v>
      </c>
      <c r="G152" s="4">
        <v>0</v>
      </c>
      <c r="H152" s="14">
        <f t="shared" si="110"/>
        <v>0</v>
      </c>
      <c r="I152" s="14">
        <f t="shared" si="111"/>
        <v>0</v>
      </c>
      <c r="J152" s="14">
        <f t="shared" si="112"/>
        <v>0</v>
      </c>
      <c r="K152" s="14">
        <f t="shared" si="113"/>
        <v>0</v>
      </c>
      <c r="L152" s="4" t="s">
        <v>34</v>
      </c>
      <c r="M152" s="4" t="s">
        <v>34</v>
      </c>
      <c r="N152" s="4">
        <v>0</v>
      </c>
      <c r="O152" s="4">
        <f t="shared" si="100"/>
        <v>0</v>
      </c>
      <c r="P152" s="4">
        <f t="shared" si="101"/>
        <v>0</v>
      </c>
      <c r="Q152" s="4" t="s">
        <v>34</v>
      </c>
      <c r="R152" s="4" t="s">
        <v>34</v>
      </c>
      <c r="S152" s="4">
        <v>0</v>
      </c>
      <c r="T152" s="4">
        <f t="shared" si="102"/>
        <v>0</v>
      </c>
      <c r="U152" s="4">
        <f t="shared" si="103"/>
        <v>0</v>
      </c>
      <c r="V152" s="4" t="s">
        <v>34</v>
      </c>
      <c r="W152" s="4" t="s">
        <v>34</v>
      </c>
      <c r="X152" s="4">
        <v>0</v>
      </c>
      <c r="Y152" s="4">
        <f t="shared" si="104"/>
        <v>0</v>
      </c>
      <c r="Z152" s="4">
        <f t="shared" si="105"/>
        <v>0</v>
      </c>
    </row>
    <row r="153" spans="1:26" x14ac:dyDescent="0.3">
      <c r="A153" s="13">
        <f t="shared" si="80"/>
        <v>152</v>
      </c>
      <c r="B153" s="4" t="s">
        <v>30</v>
      </c>
      <c r="C153" s="5" t="s">
        <v>233</v>
      </c>
      <c r="D153" s="5" t="s">
        <v>251</v>
      </c>
      <c r="E153" s="4">
        <v>1</v>
      </c>
      <c r="F153" s="4">
        <v>0</v>
      </c>
      <c r="G153" s="4">
        <v>0</v>
      </c>
      <c r="H153" s="14">
        <f t="shared" si="110"/>
        <v>0</v>
      </c>
      <c r="I153" s="14">
        <f t="shared" si="111"/>
        <v>0</v>
      </c>
      <c r="J153" s="14">
        <f t="shared" si="112"/>
        <v>0</v>
      </c>
      <c r="K153" s="14">
        <f t="shared" si="113"/>
        <v>0</v>
      </c>
      <c r="L153" s="4" t="s">
        <v>34</v>
      </c>
      <c r="M153" s="4" t="s">
        <v>34</v>
      </c>
      <c r="N153" s="4">
        <v>0</v>
      </c>
      <c r="O153" s="4">
        <f t="shared" si="100"/>
        <v>0</v>
      </c>
      <c r="P153" s="4">
        <f t="shared" si="101"/>
        <v>0</v>
      </c>
      <c r="Q153" s="4" t="s">
        <v>34</v>
      </c>
      <c r="R153" s="4" t="s">
        <v>34</v>
      </c>
      <c r="S153" s="4">
        <v>0</v>
      </c>
      <c r="T153" s="4">
        <f t="shared" si="102"/>
        <v>0</v>
      </c>
      <c r="U153" s="4">
        <f t="shared" si="103"/>
        <v>0</v>
      </c>
      <c r="V153" s="4" t="s">
        <v>34</v>
      </c>
      <c r="W153" s="4" t="s">
        <v>34</v>
      </c>
      <c r="X153" s="4">
        <v>0</v>
      </c>
      <c r="Y153" s="4">
        <f t="shared" si="104"/>
        <v>0</v>
      </c>
      <c r="Z153" s="4">
        <f t="shared" si="105"/>
        <v>0</v>
      </c>
    </row>
    <row r="154" spans="1:26" x14ac:dyDescent="0.3">
      <c r="A154" s="13">
        <f t="shared" si="80"/>
        <v>153</v>
      </c>
      <c r="B154" s="4" t="s">
        <v>30</v>
      </c>
      <c r="C154" s="5" t="s">
        <v>40</v>
      </c>
      <c r="D154" s="4" t="s">
        <v>184</v>
      </c>
      <c r="E154" s="4">
        <v>1</v>
      </c>
      <c r="F154" s="4">
        <v>0</v>
      </c>
      <c r="G154" s="4">
        <v>0</v>
      </c>
      <c r="H154" s="14">
        <f t="shared" si="81"/>
        <v>0</v>
      </c>
      <c r="I154" s="14">
        <f t="shared" si="59"/>
        <v>0</v>
      </c>
      <c r="J154" s="14">
        <f t="shared" si="82"/>
        <v>0</v>
      </c>
      <c r="K154" s="14">
        <f t="shared" si="83"/>
        <v>0</v>
      </c>
      <c r="L154" s="4" t="s">
        <v>34</v>
      </c>
      <c r="M154" s="4" t="s">
        <v>34</v>
      </c>
      <c r="N154" s="4">
        <v>0</v>
      </c>
      <c r="O154" s="4">
        <f t="shared" si="100"/>
        <v>0</v>
      </c>
      <c r="P154" s="4">
        <f t="shared" si="101"/>
        <v>0</v>
      </c>
      <c r="Q154" s="4" t="s">
        <v>34</v>
      </c>
      <c r="R154" s="4" t="s">
        <v>34</v>
      </c>
      <c r="S154" s="4">
        <v>0</v>
      </c>
      <c r="T154" s="4">
        <f t="shared" si="102"/>
        <v>0</v>
      </c>
      <c r="U154" s="4">
        <f t="shared" si="103"/>
        <v>0</v>
      </c>
      <c r="V154" s="4" t="s">
        <v>34</v>
      </c>
      <c r="W154" s="4" t="s">
        <v>34</v>
      </c>
      <c r="X154" s="4">
        <v>0</v>
      </c>
      <c r="Y154" s="4">
        <f t="shared" si="104"/>
        <v>0</v>
      </c>
      <c r="Z154" s="4">
        <f t="shared" si="105"/>
        <v>0</v>
      </c>
    </row>
    <row r="155" spans="1:26" x14ac:dyDescent="0.3">
      <c r="A155" s="13">
        <f t="shared" si="80"/>
        <v>154</v>
      </c>
      <c r="B155" s="4" t="s">
        <v>30</v>
      </c>
      <c r="C155" s="5" t="s">
        <v>40</v>
      </c>
      <c r="D155" s="4" t="s">
        <v>186</v>
      </c>
      <c r="E155" s="4">
        <v>1</v>
      </c>
      <c r="F155" s="4">
        <v>0</v>
      </c>
      <c r="G155" s="4">
        <v>0</v>
      </c>
      <c r="H155" s="14">
        <f t="shared" si="81"/>
        <v>0</v>
      </c>
      <c r="I155" s="14">
        <f t="shared" si="59"/>
        <v>0</v>
      </c>
      <c r="J155" s="14">
        <f t="shared" si="82"/>
        <v>0</v>
      </c>
      <c r="K155" s="14">
        <f t="shared" si="83"/>
        <v>0</v>
      </c>
      <c r="L155" s="4" t="s">
        <v>34</v>
      </c>
      <c r="M155" s="4" t="s">
        <v>34</v>
      </c>
      <c r="N155" s="4">
        <v>0</v>
      </c>
      <c r="O155" s="4">
        <f t="shared" si="100"/>
        <v>0</v>
      </c>
      <c r="P155" s="4">
        <f t="shared" si="101"/>
        <v>0</v>
      </c>
      <c r="Q155" s="4" t="s">
        <v>34</v>
      </c>
      <c r="R155" s="4" t="s">
        <v>34</v>
      </c>
      <c r="S155" s="4">
        <v>0</v>
      </c>
      <c r="T155" s="4">
        <f t="shared" si="102"/>
        <v>0</v>
      </c>
      <c r="U155" s="4">
        <f t="shared" si="103"/>
        <v>0</v>
      </c>
      <c r="V155" s="4" t="s">
        <v>34</v>
      </c>
      <c r="W155" s="4" t="s">
        <v>34</v>
      </c>
      <c r="X155" s="4">
        <v>0</v>
      </c>
      <c r="Y155" s="4">
        <f t="shared" si="104"/>
        <v>0</v>
      </c>
      <c r="Z155" s="4">
        <f t="shared" si="105"/>
        <v>0</v>
      </c>
    </row>
    <row r="156" spans="1:26" x14ac:dyDescent="0.3">
      <c r="A156" s="13">
        <f t="shared" si="80"/>
        <v>155</v>
      </c>
      <c r="B156" s="4" t="s">
        <v>30</v>
      </c>
      <c r="C156" s="5" t="s">
        <v>40</v>
      </c>
      <c r="D156" s="5" t="s">
        <v>252</v>
      </c>
      <c r="E156" s="4">
        <v>4</v>
      </c>
      <c r="F156" s="4">
        <v>1000</v>
      </c>
      <c r="G156" s="4">
        <v>0</v>
      </c>
      <c r="H156" s="14">
        <f t="shared" si="81"/>
        <v>1000</v>
      </c>
      <c r="I156" s="14">
        <f t="shared" si="59"/>
        <v>0</v>
      </c>
      <c r="J156" s="14">
        <f t="shared" si="82"/>
        <v>250</v>
      </c>
      <c r="K156" s="14">
        <f t="shared" si="83"/>
        <v>0</v>
      </c>
      <c r="L156" s="4" t="s">
        <v>34</v>
      </c>
      <c r="M156" s="4" t="s">
        <v>34</v>
      </c>
      <c r="N156" s="4">
        <v>0</v>
      </c>
      <c r="O156" s="4">
        <f t="shared" si="100"/>
        <v>0</v>
      </c>
      <c r="P156" s="4">
        <f t="shared" si="101"/>
        <v>0</v>
      </c>
      <c r="Q156" s="4" t="s">
        <v>34</v>
      </c>
      <c r="R156" s="4" t="s">
        <v>34</v>
      </c>
      <c r="S156" s="4">
        <v>0</v>
      </c>
      <c r="T156" s="4">
        <f t="shared" si="102"/>
        <v>0</v>
      </c>
      <c r="U156" s="4">
        <f t="shared" si="103"/>
        <v>0</v>
      </c>
      <c r="V156" s="4" t="s">
        <v>34</v>
      </c>
      <c r="W156" s="4" t="s">
        <v>34</v>
      </c>
      <c r="X156" s="4">
        <v>0</v>
      </c>
      <c r="Y156" s="4">
        <f t="shared" si="104"/>
        <v>0</v>
      </c>
      <c r="Z156" s="4">
        <f t="shared" si="105"/>
        <v>0</v>
      </c>
    </row>
    <row r="157" spans="1:26" x14ac:dyDescent="0.3">
      <c r="A157" s="13">
        <f t="shared" si="80"/>
        <v>156</v>
      </c>
      <c r="B157" s="4" t="s">
        <v>30</v>
      </c>
      <c r="C157" s="5" t="s">
        <v>40</v>
      </c>
      <c r="D157" s="5" t="s">
        <v>253</v>
      </c>
      <c r="E157" s="4">
        <v>1</v>
      </c>
      <c r="F157" s="4">
        <v>0</v>
      </c>
      <c r="G157" s="4">
        <v>0</v>
      </c>
      <c r="H157" s="14">
        <f t="shared" ref="H157:H158" si="114">F157+O157+T157+Y157</f>
        <v>0</v>
      </c>
      <c r="I157" s="14">
        <f t="shared" ref="I157:I158" si="115">IF(C157="贸易",G157,P157+U157+Z157)</f>
        <v>0</v>
      </c>
      <c r="J157" s="14">
        <f t="shared" ref="J157:J158" si="116">H157/E157</f>
        <v>0</v>
      </c>
      <c r="K157" s="14">
        <f t="shared" ref="K157:K158" si="117">I157/E157</f>
        <v>0</v>
      </c>
      <c r="L157" s="4" t="s">
        <v>34</v>
      </c>
      <c r="M157" s="4" t="s">
        <v>34</v>
      </c>
      <c r="N157" s="4">
        <v>0</v>
      </c>
      <c r="O157" s="4">
        <f t="shared" si="100"/>
        <v>0</v>
      </c>
      <c r="P157" s="4">
        <f t="shared" si="101"/>
        <v>0</v>
      </c>
      <c r="Q157" s="4" t="s">
        <v>34</v>
      </c>
      <c r="R157" s="4" t="s">
        <v>34</v>
      </c>
      <c r="S157" s="4">
        <v>0</v>
      </c>
      <c r="T157" s="4">
        <f t="shared" si="102"/>
        <v>0</v>
      </c>
      <c r="U157" s="4">
        <f t="shared" si="103"/>
        <v>0</v>
      </c>
      <c r="V157" s="4" t="s">
        <v>34</v>
      </c>
      <c r="W157" s="4" t="s">
        <v>34</v>
      </c>
      <c r="X157" s="4">
        <v>0</v>
      </c>
      <c r="Y157" s="4">
        <f t="shared" si="104"/>
        <v>0</v>
      </c>
      <c r="Z157" s="4">
        <f t="shared" si="105"/>
        <v>0</v>
      </c>
    </row>
    <row r="158" spans="1:26" x14ac:dyDescent="0.3">
      <c r="A158" s="13">
        <f t="shared" si="80"/>
        <v>157</v>
      </c>
      <c r="B158" s="4" t="s">
        <v>30</v>
      </c>
      <c r="C158" s="5" t="s">
        <v>40</v>
      </c>
      <c r="D158" s="5" t="s">
        <v>254</v>
      </c>
      <c r="E158" s="4">
        <v>1</v>
      </c>
      <c r="F158" s="4">
        <v>0</v>
      </c>
      <c r="G158" s="4">
        <v>0</v>
      </c>
      <c r="H158" s="14">
        <f t="shared" si="114"/>
        <v>0</v>
      </c>
      <c r="I158" s="14">
        <f t="shared" si="115"/>
        <v>0</v>
      </c>
      <c r="J158" s="14">
        <f t="shared" si="116"/>
        <v>0</v>
      </c>
      <c r="K158" s="14">
        <f t="shared" si="117"/>
        <v>0</v>
      </c>
      <c r="L158" s="4" t="s">
        <v>34</v>
      </c>
      <c r="M158" s="4" t="s">
        <v>34</v>
      </c>
      <c r="N158" s="4">
        <v>0</v>
      </c>
      <c r="O158" s="4">
        <f t="shared" si="100"/>
        <v>0</v>
      </c>
      <c r="P158" s="4">
        <f t="shared" si="101"/>
        <v>0</v>
      </c>
      <c r="Q158" s="4" t="s">
        <v>34</v>
      </c>
      <c r="R158" s="4" t="s">
        <v>34</v>
      </c>
      <c r="S158" s="4">
        <v>0</v>
      </c>
      <c r="T158" s="4">
        <f t="shared" si="102"/>
        <v>0</v>
      </c>
      <c r="U158" s="4">
        <f t="shared" si="103"/>
        <v>0</v>
      </c>
      <c r="V158" s="4" t="s">
        <v>34</v>
      </c>
      <c r="W158" s="4" t="s">
        <v>34</v>
      </c>
      <c r="X158" s="4">
        <v>0</v>
      </c>
      <c r="Y158" s="4">
        <f t="shared" si="104"/>
        <v>0</v>
      </c>
      <c r="Z158" s="4">
        <f t="shared" si="105"/>
        <v>0</v>
      </c>
    </row>
    <row r="159" spans="1:26" x14ac:dyDescent="0.3">
      <c r="A159" s="13">
        <f t="shared" si="80"/>
        <v>158</v>
      </c>
      <c r="B159" s="4" t="s">
        <v>30</v>
      </c>
      <c r="C159" s="5" t="s">
        <v>40</v>
      </c>
      <c r="D159" s="4" t="s">
        <v>63</v>
      </c>
      <c r="E159" s="4">
        <v>1</v>
      </c>
      <c r="F159" s="4">
        <v>0</v>
      </c>
      <c r="G159" s="4">
        <v>0</v>
      </c>
      <c r="H159" s="14">
        <f t="shared" si="81"/>
        <v>0</v>
      </c>
      <c r="I159" s="14">
        <f t="shared" si="59"/>
        <v>0</v>
      </c>
      <c r="J159" s="14">
        <f t="shared" si="82"/>
        <v>0</v>
      </c>
      <c r="K159" s="14">
        <f t="shared" si="83"/>
        <v>0</v>
      </c>
      <c r="L159" s="4" t="s">
        <v>34</v>
      </c>
      <c r="M159" s="4" t="s">
        <v>34</v>
      </c>
      <c r="N159" s="4">
        <v>0</v>
      </c>
      <c r="O159" s="4">
        <f t="shared" si="100"/>
        <v>0</v>
      </c>
      <c r="P159" s="4">
        <f t="shared" si="101"/>
        <v>0</v>
      </c>
      <c r="Q159" s="4" t="s">
        <v>34</v>
      </c>
      <c r="R159" s="4" t="s">
        <v>34</v>
      </c>
      <c r="S159" s="4">
        <v>0</v>
      </c>
      <c r="T159" s="4">
        <f t="shared" si="102"/>
        <v>0</v>
      </c>
      <c r="U159" s="4">
        <f t="shared" si="103"/>
        <v>0</v>
      </c>
      <c r="V159" s="4" t="s">
        <v>34</v>
      </c>
      <c r="W159" s="4" t="s">
        <v>34</v>
      </c>
      <c r="X159" s="4">
        <v>0</v>
      </c>
      <c r="Y159" s="4">
        <f t="shared" si="104"/>
        <v>0</v>
      </c>
      <c r="Z159" s="4">
        <f t="shared" si="105"/>
        <v>0</v>
      </c>
    </row>
    <row r="160" spans="1:26" x14ac:dyDescent="0.3">
      <c r="A160" s="13">
        <f t="shared" si="80"/>
        <v>159</v>
      </c>
      <c r="B160" s="4" t="s">
        <v>30</v>
      </c>
      <c r="C160" s="5" t="s">
        <v>40</v>
      </c>
      <c r="D160" s="4" t="s">
        <v>149</v>
      </c>
      <c r="E160" s="4">
        <v>1</v>
      </c>
      <c r="F160" s="4">
        <v>0</v>
      </c>
      <c r="G160" s="4">
        <v>0</v>
      </c>
      <c r="H160" s="14">
        <f t="shared" si="81"/>
        <v>0</v>
      </c>
      <c r="I160" s="14">
        <f t="shared" si="59"/>
        <v>0</v>
      </c>
      <c r="J160" s="14">
        <f t="shared" si="82"/>
        <v>0</v>
      </c>
      <c r="K160" s="14">
        <f t="shared" si="83"/>
        <v>0</v>
      </c>
      <c r="L160" s="4" t="s">
        <v>34</v>
      </c>
      <c r="M160" s="4" t="s">
        <v>34</v>
      </c>
      <c r="N160" s="4">
        <v>0</v>
      </c>
      <c r="O160" s="4">
        <f t="shared" si="100"/>
        <v>0</v>
      </c>
      <c r="P160" s="4">
        <f t="shared" si="101"/>
        <v>0</v>
      </c>
      <c r="Q160" s="4" t="s">
        <v>34</v>
      </c>
      <c r="R160" s="4" t="s">
        <v>34</v>
      </c>
      <c r="S160" s="4">
        <v>0</v>
      </c>
      <c r="T160" s="4">
        <f t="shared" si="102"/>
        <v>0</v>
      </c>
      <c r="U160" s="4">
        <f t="shared" si="103"/>
        <v>0</v>
      </c>
      <c r="V160" s="4" t="s">
        <v>34</v>
      </c>
      <c r="W160" s="4" t="s">
        <v>34</v>
      </c>
      <c r="X160" s="4">
        <v>0</v>
      </c>
      <c r="Y160" s="4">
        <f t="shared" si="104"/>
        <v>0</v>
      </c>
      <c r="Z160" s="4">
        <f t="shared" si="105"/>
        <v>0</v>
      </c>
    </row>
    <row r="161" spans="1:26" x14ac:dyDescent="0.3">
      <c r="A161" s="13">
        <f t="shared" si="80"/>
        <v>160</v>
      </c>
      <c r="B161" s="4" t="s">
        <v>30</v>
      </c>
      <c r="C161" s="5" t="s">
        <v>40</v>
      </c>
      <c r="D161" s="4" t="s">
        <v>142</v>
      </c>
      <c r="E161" s="4">
        <v>1</v>
      </c>
      <c r="F161" s="4">
        <v>0</v>
      </c>
      <c r="G161" s="4">
        <v>0</v>
      </c>
      <c r="H161" s="14">
        <f t="shared" si="81"/>
        <v>0</v>
      </c>
      <c r="I161" s="14">
        <f t="shared" si="59"/>
        <v>0</v>
      </c>
      <c r="J161" s="14">
        <f t="shared" si="82"/>
        <v>0</v>
      </c>
      <c r="K161" s="14">
        <f t="shared" si="83"/>
        <v>0</v>
      </c>
      <c r="L161" s="4" t="s">
        <v>34</v>
      </c>
      <c r="M161" s="4" t="s">
        <v>34</v>
      </c>
      <c r="N161" s="4">
        <v>0</v>
      </c>
      <c r="O161" s="4">
        <f t="shared" si="100"/>
        <v>0</v>
      </c>
      <c r="P161" s="4">
        <f t="shared" si="101"/>
        <v>0</v>
      </c>
      <c r="Q161" s="4" t="s">
        <v>34</v>
      </c>
      <c r="R161" s="4" t="s">
        <v>34</v>
      </c>
      <c r="S161" s="4">
        <v>0</v>
      </c>
      <c r="T161" s="4">
        <f t="shared" si="102"/>
        <v>0</v>
      </c>
      <c r="U161" s="4">
        <f t="shared" si="103"/>
        <v>0</v>
      </c>
      <c r="V161" s="4" t="s">
        <v>34</v>
      </c>
      <c r="W161" s="4" t="s">
        <v>34</v>
      </c>
      <c r="X161" s="4">
        <v>0</v>
      </c>
      <c r="Y161" s="4">
        <f t="shared" si="104"/>
        <v>0</v>
      </c>
      <c r="Z161" s="4">
        <f t="shared" si="105"/>
        <v>0</v>
      </c>
    </row>
    <row r="162" spans="1:26" x14ac:dyDescent="0.3">
      <c r="A162" s="13">
        <f t="shared" si="80"/>
        <v>161</v>
      </c>
      <c r="B162" s="4" t="s">
        <v>30</v>
      </c>
      <c r="C162" s="5" t="s">
        <v>40</v>
      </c>
      <c r="D162" s="4" t="s">
        <v>130</v>
      </c>
      <c r="E162" s="4">
        <v>1</v>
      </c>
      <c r="F162" s="4">
        <v>0</v>
      </c>
      <c r="G162" s="4">
        <v>0</v>
      </c>
      <c r="H162" s="14">
        <f t="shared" si="81"/>
        <v>0</v>
      </c>
      <c r="I162" s="14">
        <f t="shared" si="59"/>
        <v>0</v>
      </c>
      <c r="J162" s="14">
        <f t="shared" si="82"/>
        <v>0</v>
      </c>
      <c r="K162" s="14">
        <f t="shared" si="83"/>
        <v>0</v>
      </c>
      <c r="L162" s="4" t="s">
        <v>34</v>
      </c>
      <c r="M162" s="4" t="s">
        <v>34</v>
      </c>
      <c r="N162" s="4">
        <v>0</v>
      </c>
      <c r="O162" s="4">
        <f t="shared" si="100"/>
        <v>0</v>
      </c>
      <c r="P162" s="4">
        <f t="shared" si="101"/>
        <v>0</v>
      </c>
      <c r="Q162" s="4" t="s">
        <v>34</v>
      </c>
      <c r="R162" s="4" t="s">
        <v>34</v>
      </c>
      <c r="S162" s="4">
        <v>0</v>
      </c>
      <c r="T162" s="4">
        <f t="shared" si="102"/>
        <v>0</v>
      </c>
      <c r="U162" s="4">
        <f t="shared" si="103"/>
        <v>0</v>
      </c>
      <c r="V162" s="4" t="s">
        <v>34</v>
      </c>
      <c r="W162" s="4" t="s">
        <v>34</v>
      </c>
      <c r="X162" s="4">
        <v>0</v>
      </c>
      <c r="Y162" s="4">
        <f t="shared" si="104"/>
        <v>0</v>
      </c>
      <c r="Z162" s="4">
        <f t="shared" si="105"/>
        <v>0</v>
      </c>
    </row>
    <row r="163" spans="1:26" x14ac:dyDescent="0.3">
      <c r="A163" s="13">
        <f t="shared" si="80"/>
        <v>162</v>
      </c>
      <c r="B163" s="4" t="s">
        <v>30</v>
      </c>
      <c r="C163" s="5" t="s">
        <v>40</v>
      </c>
      <c r="D163" s="4" t="s">
        <v>255</v>
      </c>
      <c r="E163" s="4">
        <v>1</v>
      </c>
      <c r="F163" s="4">
        <v>0</v>
      </c>
      <c r="G163" s="4">
        <v>0</v>
      </c>
      <c r="H163" s="14">
        <f t="shared" si="81"/>
        <v>0</v>
      </c>
      <c r="I163" s="14">
        <f t="shared" si="59"/>
        <v>0</v>
      </c>
      <c r="J163" s="14">
        <f t="shared" si="82"/>
        <v>0</v>
      </c>
      <c r="K163" s="14">
        <f t="shared" si="83"/>
        <v>0</v>
      </c>
      <c r="L163" s="4" t="s">
        <v>34</v>
      </c>
      <c r="M163" s="4" t="s">
        <v>34</v>
      </c>
      <c r="N163" s="4">
        <v>0</v>
      </c>
      <c r="O163" s="4">
        <f t="shared" si="100"/>
        <v>0</v>
      </c>
      <c r="P163" s="4">
        <f t="shared" si="101"/>
        <v>0</v>
      </c>
      <c r="Q163" s="4" t="s">
        <v>34</v>
      </c>
      <c r="R163" s="4" t="s">
        <v>34</v>
      </c>
      <c r="S163" s="4">
        <v>0</v>
      </c>
      <c r="T163" s="4">
        <f t="shared" si="102"/>
        <v>0</v>
      </c>
      <c r="U163" s="4">
        <f t="shared" si="103"/>
        <v>0</v>
      </c>
      <c r="V163" s="4" t="s">
        <v>34</v>
      </c>
      <c r="W163" s="4" t="s">
        <v>34</v>
      </c>
      <c r="X163" s="4">
        <v>0</v>
      </c>
      <c r="Y163" s="4">
        <f t="shared" si="104"/>
        <v>0</v>
      </c>
      <c r="Z163" s="4">
        <f t="shared" si="105"/>
        <v>0</v>
      </c>
    </row>
    <row r="164" spans="1:26" x14ac:dyDescent="0.3">
      <c r="A164" s="13">
        <f t="shared" si="80"/>
        <v>163</v>
      </c>
      <c r="B164" s="5" t="s">
        <v>30</v>
      </c>
      <c r="C164" s="5" t="s">
        <v>40</v>
      </c>
      <c r="D164" s="4" t="s">
        <v>64</v>
      </c>
      <c r="E164" s="4">
        <v>1</v>
      </c>
      <c r="F164" s="4">
        <v>0</v>
      </c>
      <c r="G164" s="4">
        <v>0</v>
      </c>
      <c r="H164" s="14">
        <f t="shared" si="81"/>
        <v>0</v>
      </c>
      <c r="I164" s="14">
        <f t="shared" si="59"/>
        <v>0</v>
      </c>
      <c r="J164" s="14">
        <f t="shared" si="82"/>
        <v>0</v>
      </c>
      <c r="K164" s="14">
        <f t="shared" si="83"/>
        <v>0</v>
      </c>
      <c r="L164" s="4" t="s">
        <v>34</v>
      </c>
      <c r="M164" s="4" t="s">
        <v>34</v>
      </c>
      <c r="N164" s="4">
        <v>0</v>
      </c>
      <c r="O164" s="4">
        <f t="shared" si="100"/>
        <v>0</v>
      </c>
      <c r="P164" s="4">
        <f t="shared" si="101"/>
        <v>0</v>
      </c>
      <c r="Q164" s="4" t="s">
        <v>34</v>
      </c>
      <c r="R164" s="4" t="s">
        <v>34</v>
      </c>
      <c r="S164" s="4">
        <v>0</v>
      </c>
      <c r="T164" s="4">
        <f t="shared" si="102"/>
        <v>0</v>
      </c>
      <c r="U164" s="4">
        <f t="shared" si="103"/>
        <v>0</v>
      </c>
      <c r="V164" s="4" t="s">
        <v>34</v>
      </c>
      <c r="W164" s="4" t="s">
        <v>34</v>
      </c>
      <c r="X164" s="4">
        <v>0</v>
      </c>
      <c r="Y164" s="4">
        <f t="shared" si="104"/>
        <v>0</v>
      </c>
      <c r="Z164" s="4">
        <f t="shared" si="105"/>
        <v>0</v>
      </c>
    </row>
    <row r="165" spans="1:26" x14ac:dyDescent="0.3">
      <c r="A165" s="13">
        <f t="shared" si="80"/>
        <v>164</v>
      </c>
      <c r="B165" s="5" t="s">
        <v>30</v>
      </c>
      <c r="C165" s="5" t="s">
        <v>40</v>
      </c>
      <c r="D165" s="4" t="s">
        <v>111</v>
      </c>
      <c r="E165" s="4">
        <v>1</v>
      </c>
      <c r="F165" s="4">
        <v>0</v>
      </c>
      <c r="G165" s="4">
        <v>0</v>
      </c>
      <c r="H165" s="14">
        <f t="shared" si="81"/>
        <v>0</v>
      </c>
      <c r="I165" s="14">
        <f t="shared" si="59"/>
        <v>0</v>
      </c>
      <c r="J165" s="14">
        <f t="shared" si="82"/>
        <v>0</v>
      </c>
      <c r="K165" s="14">
        <f t="shared" si="83"/>
        <v>0</v>
      </c>
      <c r="L165" s="4" t="s">
        <v>34</v>
      </c>
      <c r="M165" s="4" t="s">
        <v>34</v>
      </c>
      <c r="N165" s="4">
        <v>0</v>
      </c>
      <c r="O165" s="4">
        <f t="shared" si="100"/>
        <v>0</v>
      </c>
      <c r="P165" s="4">
        <f t="shared" si="101"/>
        <v>0</v>
      </c>
      <c r="Q165" s="4" t="s">
        <v>34</v>
      </c>
      <c r="R165" s="4" t="s">
        <v>34</v>
      </c>
      <c r="S165" s="4">
        <v>0</v>
      </c>
      <c r="T165" s="4">
        <f t="shared" si="102"/>
        <v>0</v>
      </c>
      <c r="U165" s="4">
        <f t="shared" si="103"/>
        <v>0</v>
      </c>
      <c r="V165" s="4" t="s">
        <v>34</v>
      </c>
      <c r="W165" s="4" t="s">
        <v>34</v>
      </c>
      <c r="X165" s="4">
        <v>0</v>
      </c>
      <c r="Y165" s="4">
        <f t="shared" si="104"/>
        <v>0</v>
      </c>
      <c r="Z165" s="4">
        <f t="shared" si="105"/>
        <v>0</v>
      </c>
    </row>
    <row r="166" spans="1:26" x14ac:dyDescent="0.3">
      <c r="A166" s="13">
        <f t="shared" si="80"/>
        <v>165</v>
      </c>
      <c r="B166" s="5" t="s">
        <v>30</v>
      </c>
      <c r="C166" s="5" t="s">
        <v>40</v>
      </c>
      <c r="D166" s="4" t="s">
        <v>194</v>
      </c>
      <c r="E166" s="4">
        <v>1</v>
      </c>
      <c r="F166" s="4">
        <v>0</v>
      </c>
      <c r="G166" s="4">
        <v>0</v>
      </c>
      <c r="H166" s="14">
        <f t="shared" si="81"/>
        <v>0</v>
      </c>
      <c r="I166" s="14">
        <f t="shared" si="59"/>
        <v>0</v>
      </c>
      <c r="J166" s="14">
        <f t="shared" si="82"/>
        <v>0</v>
      </c>
      <c r="K166" s="14">
        <f t="shared" si="83"/>
        <v>0</v>
      </c>
      <c r="L166" s="4" t="s">
        <v>34</v>
      </c>
      <c r="M166" s="4" t="s">
        <v>34</v>
      </c>
      <c r="N166" s="4">
        <v>0</v>
      </c>
      <c r="O166" s="4">
        <f t="shared" si="100"/>
        <v>0</v>
      </c>
      <c r="P166" s="4">
        <f t="shared" si="101"/>
        <v>0</v>
      </c>
      <c r="Q166" s="4" t="s">
        <v>34</v>
      </c>
      <c r="R166" s="4" t="s">
        <v>34</v>
      </c>
      <c r="S166" s="4">
        <v>0</v>
      </c>
      <c r="T166" s="4">
        <f t="shared" si="102"/>
        <v>0</v>
      </c>
      <c r="U166" s="4">
        <f t="shared" si="103"/>
        <v>0</v>
      </c>
      <c r="V166" s="4" t="s">
        <v>34</v>
      </c>
      <c r="W166" s="4" t="s">
        <v>34</v>
      </c>
      <c r="X166" s="4">
        <v>0</v>
      </c>
      <c r="Y166" s="4">
        <f t="shared" si="104"/>
        <v>0</v>
      </c>
      <c r="Z166" s="4">
        <f t="shared" si="105"/>
        <v>0</v>
      </c>
    </row>
    <row r="167" spans="1:26" x14ac:dyDescent="0.3">
      <c r="A167" s="13">
        <f t="shared" si="80"/>
        <v>166</v>
      </c>
      <c r="B167" s="4" t="s">
        <v>90</v>
      </c>
      <c r="C167" s="5" t="s">
        <v>120</v>
      </c>
      <c r="D167" s="4" t="s">
        <v>256</v>
      </c>
      <c r="E167" s="4">
        <v>3</v>
      </c>
      <c r="F167" s="4">
        <v>900</v>
      </c>
      <c r="G167" s="4">
        <v>0</v>
      </c>
      <c r="H167" s="14">
        <f t="shared" si="81"/>
        <v>1945</v>
      </c>
      <c r="I167" s="14">
        <f t="shared" si="59"/>
        <v>0</v>
      </c>
      <c r="J167" s="14">
        <f t="shared" si="82"/>
        <v>648.33333333333337</v>
      </c>
      <c r="K167" s="14">
        <f t="shared" si="83"/>
        <v>0</v>
      </c>
      <c r="L167" s="4" t="s">
        <v>37</v>
      </c>
      <c r="M167" s="4" t="s">
        <v>38</v>
      </c>
      <c r="N167" s="4">
        <v>3</v>
      </c>
      <c r="O167" s="4">
        <f t="shared" si="100"/>
        <v>570</v>
      </c>
      <c r="P167" s="4">
        <f t="shared" si="101"/>
        <v>0</v>
      </c>
      <c r="Q167" s="4" t="s">
        <v>132</v>
      </c>
      <c r="R167" s="4" t="s">
        <v>308</v>
      </c>
      <c r="S167" s="4">
        <v>3</v>
      </c>
      <c r="T167" s="4">
        <f t="shared" si="102"/>
        <v>325</v>
      </c>
      <c r="U167" s="4">
        <f t="shared" si="103"/>
        <v>0</v>
      </c>
      <c r="V167" s="4" t="s">
        <v>71</v>
      </c>
      <c r="W167" s="4" t="s">
        <v>34</v>
      </c>
      <c r="X167" s="4">
        <v>2</v>
      </c>
      <c r="Y167" s="4">
        <f t="shared" si="104"/>
        <v>150</v>
      </c>
      <c r="Z167" s="4">
        <f t="shared" si="105"/>
        <v>0</v>
      </c>
    </row>
    <row r="168" spans="1:26" x14ac:dyDescent="0.3">
      <c r="A168" s="13">
        <f t="shared" si="80"/>
        <v>167</v>
      </c>
      <c r="B168" s="4" t="s">
        <v>60</v>
      </c>
      <c r="C168" s="5" t="s">
        <v>257</v>
      </c>
      <c r="D168" s="4" t="s">
        <v>258</v>
      </c>
      <c r="E168" s="4">
        <v>6</v>
      </c>
      <c r="F168" s="4">
        <v>1500</v>
      </c>
      <c r="G168" s="4">
        <v>0</v>
      </c>
      <c r="H168" s="14">
        <f t="shared" si="81"/>
        <v>1938.8888888888889</v>
      </c>
      <c r="I168" s="14">
        <f t="shared" si="59"/>
        <v>0</v>
      </c>
      <c r="J168" s="14">
        <f t="shared" si="82"/>
        <v>323.14814814814815</v>
      </c>
      <c r="K168" s="14">
        <f t="shared" si="83"/>
        <v>0</v>
      </c>
      <c r="L168" s="4" t="s">
        <v>192</v>
      </c>
      <c r="M168" s="4" t="s">
        <v>34</v>
      </c>
      <c r="N168" s="4">
        <v>10</v>
      </c>
      <c r="O168" s="4">
        <f t="shared" si="100"/>
        <v>0</v>
      </c>
      <c r="P168" s="4">
        <f t="shared" si="101"/>
        <v>0</v>
      </c>
      <c r="Q168" s="4" t="s">
        <v>74</v>
      </c>
      <c r="R168" s="4" t="s">
        <v>67</v>
      </c>
      <c r="S168" s="4">
        <v>1</v>
      </c>
      <c r="T168" s="4">
        <f t="shared" si="102"/>
        <v>272.22222222222223</v>
      </c>
      <c r="U168" s="4">
        <f t="shared" si="103"/>
        <v>0</v>
      </c>
      <c r="V168" s="4" t="s">
        <v>160</v>
      </c>
      <c r="W168" s="4" t="s">
        <v>34</v>
      </c>
      <c r="X168" s="4">
        <v>1</v>
      </c>
      <c r="Y168" s="4">
        <f t="shared" si="104"/>
        <v>166.66666666666666</v>
      </c>
      <c r="Z168" s="4">
        <f t="shared" si="105"/>
        <v>0</v>
      </c>
    </row>
    <row r="169" spans="1:26" x14ac:dyDescent="0.3">
      <c r="A169" s="13">
        <f t="shared" ref="A169:A179" si="118">ROW()-1</f>
        <v>168</v>
      </c>
      <c r="B169" s="4" t="s">
        <v>60</v>
      </c>
      <c r="C169" s="5" t="s">
        <v>257</v>
      </c>
      <c r="D169" s="4" t="s">
        <v>259</v>
      </c>
      <c r="E169" s="4">
        <v>6</v>
      </c>
      <c r="F169" s="4">
        <v>1500</v>
      </c>
      <c r="G169" s="4">
        <v>0</v>
      </c>
      <c r="H169" s="14">
        <f t="shared" ref="H169:H179" si="119">F169+O169+T169+Y169</f>
        <v>3341.1111111111109</v>
      </c>
      <c r="I169" s="14">
        <f t="shared" si="59"/>
        <v>0</v>
      </c>
      <c r="J169" s="14">
        <f t="shared" ref="J169:J179" si="120">H169/E169</f>
        <v>556.85185185185185</v>
      </c>
      <c r="K169" s="14">
        <f t="shared" ref="K169:K179" si="121">I169/E169</f>
        <v>0</v>
      </c>
      <c r="L169" s="4" t="s">
        <v>88</v>
      </c>
      <c r="M169" s="4" t="str">
        <f>VLOOKUP(L169,生产选项!B:C,2,0)</f>
        <v>无</v>
      </c>
      <c r="N169" s="4">
        <v>2</v>
      </c>
      <c r="O169" s="4">
        <f t="shared" si="100"/>
        <v>1130</v>
      </c>
      <c r="P169" s="4">
        <f t="shared" si="101"/>
        <v>0</v>
      </c>
      <c r="Q169" s="4" t="s">
        <v>74</v>
      </c>
      <c r="R169" s="4" t="str">
        <f>VLOOKUP(Q169,生产选项!$B:$D,3,0)</f>
        <v>花朵</v>
      </c>
      <c r="S169" s="4">
        <v>2</v>
      </c>
      <c r="T169" s="4">
        <f t="shared" si="102"/>
        <v>544.44444444444446</v>
      </c>
      <c r="U169" s="4">
        <f t="shared" si="103"/>
        <v>0</v>
      </c>
      <c r="V169" s="4" t="s">
        <v>160</v>
      </c>
      <c r="W169" s="4" t="str">
        <f>VLOOKUP(V169,生产选项!$B:$C,2,0)</f>
        <v>无</v>
      </c>
      <c r="X169" s="4">
        <v>1</v>
      </c>
      <c r="Y169" s="4">
        <f t="shared" si="104"/>
        <v>166.66666666666666</v>
      </c>
      <c r="Z169" s="4">
        <f t="shared" si="105"/>
        <v>0</v>
      </c>
    </row>
    <row r="170" spans="1:26" x14ac:dyDescent="0.3">
      <c r="A170" s="13">
        <f t="shared" si="118"/>
        <v>169</v>
      </c>
      <c r="B170" s="4" t="s">
        <v>60</v>
      </c>
      <c r="C170" s="5" t="s">
        <v>257</v>
      </c>
      <c r="D170" s="4" t="s">
        <v>260</v>
      </c>
      <c r="E170" s="4">
        <v>6</v>
      </c>
      <c r="F170" s="4">
        <v>1500</v>
      </c>
      <c r="G170" s="4">
        <v>0</v>
      </c>
      <c r="H170" s="14">
        <f t="shared" si="119"/>
        <v>3407.6388888888887</v>
      </c>
      <c r="I170" s="14">
        <f t="shared" ref="I170:I179" si="122">IF(C170="贸易",G170,P170+U170+Z170)</f>
        <v>0</v>
      </c>
      <c r="J170" s="14">
        <f t="shared" si="120"/>
        <v>567.93981481481478</v>
      </c>
      <c r="K170" s="14">
        <f t="shared" si="121"/>
        <v>0</v>
      </c>
      <c r="L170" s="4" t="s">
        <v>261</v>
      </c>
      <c r="M170" s="4" t="s">
        <v>170</v>
      </c>
      <c r="N170" s="4">
        <v>5</v>
      </c>
      <c r="O170" s="4">
        <f t="shared" ref="O170:O201" si="123">VLOOKUP(IF(M170="无",L170,L170&amp;"("&amp;M170&amp;")"),D:J,7,0)*N170</f>
        <v>1468.75</v>
      </c>
      <c r="P170" s="4">
        <f t="shared" ref="P170:P179" si="124">VLOOKUP(IF(M170="无",L170,L170&amp;"("&amp;M170&amp;")"),D:K,8,0)*N170</f>
        <v>0</v>
      </c>
      <c r="Q170" s="4" t="s">
        <v>74</v>
      </c>
      <c r="R170" s="4" t="s">
        <v>67</v>
      </c>
      <c r="S170" s="4">
        <v>1</v>
      </c>
      <c r="T170" s="4">
        <f t="shared" ref="T170:T201" si="125">VLOOKUP(IF(R170="无",Q170,Q170&amp;"("&amp;R170&amp;")"),D:J,7,0)*S170</f>
        <v>272.22222222222223</v>
      </c>
      <c r="U170" s="4">
        <f t="shared" ref="U170:U179" si="126">VLOOKUP(IF(R170="无",Q170,Q170&amp;"("&amp;R170&amp;")"),D:K,8,0)*S170</f>
        <v>0</v>
      </c>
      <c r="V170" s="4" t="s">
        <v>160</v>
      </c>
      <c r="W170" s="4" t="s">
        <v>34</v>
      </c>
      <c r="X170" s="4">
        <v>1</v>
      </c>
      <c r="Y170" s="4">
        <f t="shared" ref="Y170:Y201" si="127">VLOOKUP(IF(W170="无",V170,V170&amp;"("&amp;W170&amp;")"),D:J,7,0)*X170</f>
        <v>166.66666666666666</v>
      </c>
      <c r="Z170" s="4">
        <f t="shared" ref="Z170:Z179" si="128">VLOOKUP(IF(W170="无",V170,V170&amp;"("&amp;W170&amp;")"),D:K,8,0)*X170</f>
        <v>0</v>
      </c>
    </row>
    <row r="171" spans="1:26" x14ac:dyDescent="0.3">
      <c r="A171" s="13">
        <f t="shared" si="118"/>
        <v>170</v>
      </c>
      <c r="B171" s="4" t="s">
        <v>30</v>
      </c>
      <c r="C171" s="5" t="s">
        <v>262</v>
      </c>
      <c r="D171" s="4" t="s">
        <v>263</v>
      </c>
      <c r="E171" s="4">
        <v>2</v>
      </c>
      <c r="F171" s="4">
        <v>600</v>
      </c>
      <c r="G171" s="4">
        <v>0</v>
      </c>
      <c r="H171" s="14">
        <f t="shared" si="119"/>
        <v>811.11111111111109</v>
      </c>
      <c r="I171" s="14">
        <f t="shared" si="122"/>
        <v>0</v>
      </c>
      <c r="J171" s="14">
        <f t="shared" si="120"/>
        <v>405.55555555555554</v>
      </c>
      <c r="K171" s="14">
        <f t="shared" si="121"/>
        <v>0</v>
      </c>
      <c r="L171" s="4" t="s">
        <v>82</v>
      </c>
      <c r="M171" s="4" t="str">
        <f>VLOOKUP(L171,生产选项!B:C,2,0)</f>
        <v>无</v>
      </c>
      <c r="N171" s="4">
        <v>1</v>
      </c>
      <c r="O171" s="4">
        <f t="shared" si="123"/>
        <v>211.11111111111111</v>
      </c>
      <c r="P171" s="4">
        <f t="shared" si="124"/>
        <v>0</v>
      </c>
      <c r="Q171" s="4" t="s">
        <v>111</v>
      </c>
      <c r="R171" s="4" t="str">
        <f>VLOOKUP(Q171,生产选项!B:C,2,0)</f>
        <v>无</v>
      </c>
      <c r="S171" s="4">
        <v>2</v>
      </c>
      <c r="T171" s="4">
        <f t="shared" si="125"/>
        <v>0</v>
      </c>
      <c r="U171" s="4">
        <f t="shared" si="126"/>
        <v>0</v>
      </c>
      <c r="V171" s="4" t="s">
        <v>34</v>
      </c>
      <c r="W171" s="4" t="str">
        <f>VLOOKUP(V171,生产选项!$B:$C,2,0)</f>
        <v>无</v>
      </c>
      <c r="X171" s="4">
        <v>0</v>
      </c>
      <c r="Y171" s="4">
        <f t="shared" si="127"/>
        <v>0</v>
      </c>
      <c r="Z171" s="4">
        <f t="shared" si="128"/>
        <v>0</v>
      </c>
    </row>
    <row r="172" spans="1:26" x14ac:dyDescent="0.3">
      <c r="A172" s="13">
        <f t="shared" si="118"/>
        <v>171</v>
      </c>
      <c r="B172" s="4" t="s">
        <v>30</v>
      </c>
      <c r="C172" s="5" t="s">
        <v>262</v>
      </c>
      <c r="D172" s="4" t="s">
        <v>264</v>
      </c>
      <c r="E172" s="4">
        <v>2</v>
      </c>
      <c r="F172" s="4">
        <v>600</v>
      </c>
      <c r="G172" s="4">
        <v>0</v>
      </c>
      <c r="H172" s="14">
        <f t="shared" si="119"/>
        <v>600</v>
      </c>
      <c r="I172" s="14">
        <f t="shared" si="122"/>
        <v>0</v>
      </c>
      <c r="J172" s="14">
        <f t="shared" si="120"/>
        <v>300</v>
      </c>
      <c r="K172" s="14">
        <f t="shared" si="121"/>
        <v>0</v>
      </c>
      <c r="L172" s="4" t="s">
        <v>63</v>
      </c>
      <c r="M172" s="4" t="s">
        <v>34</v>
      </c>
      <c r="N172" s="4">
        <v>1</v>
      </c>
      <c r="O172" s="4">
        <f t="shared" si="123"/>
        <v>0</v>
      </c>
      <c r="P172" s="4">
        <f t="shared" si="124"/>
        <v>0</v>
      </c>
      <c r="Q172" s="4" t="s">
        <v>34</v>
      </c>
      <c r="R172" s="4" t="s">
        <v>34</v>
      </c>
      <c r="S172" s="4">
        <v>0</v>
      </c>
      <c r="T172" s="4">
        <f t="shared" si="125"/>
        <v>0</v>
      </c>
      <c r="U172" s="4">
        <f t="shared" si="126"/>
        <v>0</v>
      </c>
      <c r="V172" s="4" t="s">
        <v>34</v>
      </c>
      <c r="W172" s="4" t="s">
        <v>34</v>
      </c>
      <c r="X172" s="4">
        <v>0</v>
      </c>
      <c r="Y172" s="4">
        <f t="shared" si="127"/>
        <v>0</v>
      </c>
      <c r="Z172" s="4">
        <f t="shared" si="128"/>
        <v>0</v>
      </c>
    </row>
    <row r="173" spans="1:26" x14ac:dyDescent="0.3">
      <c r="A173" s="13">
        <f t="shared" si="118"/>
        <v>172</v>
      </c>
      <c r="B173" s="4" t="s">
        <v>30</v>
      </c>
      <c r="C173" s="5" t="s">
        <v>262</v>
      </c>
      <c r="D173" s="4" t="s">
        <v>265</v>
      </c>
      <c r="E173" s="4">
        <v>2</v>
      </c>
      <c r="F173" s="4">
        <v>600</v>
      </c>
      <c r="G173" s="4">
        <v>0</v>
      </c>
      <c r="H173" s="14">
        <f t="shared" si="119"/>
        <v>884.44444444444446</v>
      </c>
      <c r="I173" s="14">
        <f t="shared" si="122"/>
        <v>0</v>
      </c>
      <c r="J173" s="14">
        <f t="shared" si="120"/>
        <v>442.22222222222223</v>
      </c>
      <c r="K173" s="14">
        <f t="shared" si="121"/>
        <v>0</v>
      </c>
      <c r="L173" s="4" t="s">
        <v>83</v>
      </c>
      <c r="M173" s="4" t="str">
        <f>VLOOKUP(L173,生产选项!$B:$D,3,0)</f>
        <v>草场种植</v>
      </c>
      <c r="N173" s="4">
        <v>2</v>
      </c>
      <c r="O173" s="4">
        <f t="shared" si="123"/>
        <v>53.333333333333336</v>
      </c>
      <c r="P173" s="4">
        <f t="shared" si="124"/>
        <v>0</v>
      </c>
      <c r="Q173" s="4" t="s">
        <v>67</v>
      </c>
      <c r="R173" s="4" t="str">
        <f>VLOOKUP(Q173,生产选项!$B:$D,3,0)</f>
        <v>花园种植</v>
      </c>
      <c r="S173" s="4">
        <v>2</v>
      </c>
      <c r="T173" s="4">
        <f t="shared" si="125"/>
        <v>111.11111111111111</v>
      </c>
      <c r="U173" s="4">
        <f t="shared" si="126"/>
        <v>0</v>
      </c>
      <c r="V173" s="4" t="s">
        <v>68</v>
      </c>
      <c r="W173" s="4" t="str">
        <f>VLOOKUP(V173,生产选项!$B:$D,3,0)</f>
        <v>木炭</v>
      </c>
      <c r="X173" s="4">
        <v>1</v>
      </c>
      <c r="Y173" s="4">
        <f t="shared" si="127"/>
        <v>120</v>
      </c>
      <c r="Z173" s="4">
        <f t="shared" si="128"/>
        <v>0</v>
      </c>
    </row>
    <row r="174" spans="1:26" x14ac:dyDescent="0.3">
      <c r="A174" s="13">
        <f t="shared" si="118"/>
        <v>173</v>
      </c>
      <c r="B174" s="4" t="s">
        <v>143</v>
      </c>
      <c r="C174" s="5" t="s">
        <v>262</v>
      </c>
      <c r="D174" s="4" t="s">
        <v>266</v>
      </c>
      <c r="E174" s="4">
        <v>3</v>
      </c>
      <c r="F174" s="4">
        <v>600</v>
      </c>
      <c r="G174" s="4">
        <v>0</v>
      </c>
      <c r="H174" s="14">
        <f t="shared" si="119"/>
        <v>1240</v>
      </c>
      <c r="I174" s="14">
        <f t="shared" si="122"/>
        <v>0</v>
      </c>
      <c r="J174" s="14">
        <f t="shared" si="120"/>
        <v>413.33333333333331</v>
      </c>
      <c r="K174" s="14">
        <f t="shared" si="121"/>
        <v>0</v>
      </c>
      <c r="L174" s="4" t="s">
        <v>267</v>
      </c>
      <c r="M174" s="4" t="s">
        <v>37</v>
      </c>
      <c r="N174" s="4">
        <v>2</v>
      </c>
      <c r="O174" s="4">
        <f t="shared" si="123"/>
        <v>640</v>
      </c>
      <c r="P174" s="4">
        <f t="shared" si="124"/>
        <v>0</v>
      </c>
      <c r="Q174" s="4" t="s">
        <v>34</v>
      </c>
      <c r="R174" s="4" t="s">
        <v>34</v>
      </c>
      <c r="S174" s="4">
        <v>0</v>
      </c>
      <c r="T174" s="4">
        <f t="shared" si="125"/>
        <v>0</v>
      </c>
      <c r="U174" s="4">
        <f t="shared" si="126"/>
        <v>0</v>
      </c>
      <c r="V174" s="4" t="s">
        <v>34</v>
      </c>
      <c r="W174" s="4" t="s">
        <v>34</v>
      </c>
      <c r="X174" s="4">
        <v>0</v>
      </c>
      <c r="Y174" s="4">
        <f t="shared" si="127"/>
        <v>0</v>
      </c>
      <c r="Z174" s="4">
        <f t="shared" si="128"/>
        <v>0</v>
      </c>
    </row>
    <row r="175" spans="1:26" x14ac:dyDescent="0.3">
      <c r="A175" s="13">
        <f t="shared" si="118"/>
        <v>174</v>
      </c>
      <c r="B175" s="4" t="s">
        <v>60</v>
      </c>
      <c r="C175" s="5" t="s">
        <v>262</v>
      </c>
      <c r="D175" s="4" t="s">
        <v>268</v>
      </c>
      <c r="E175" s="4">
        <v>3</v>
      </c>
      <c r="F175" s="4">
        <v>900</v>
      </c>
      <c r="G175" s="4">
        <v>0</v>
      </c>
      <c r="H175" s="14">
        <f t="shared" si="119"/>
        <v>1008.3333333333334</v>
      </c>
      <c r="I175" s="14">
        <f t="shared" si="122"/>
        <v>0</v>
      </c>
      <c r="J175" s="14">
        <f t="shared" si="120"/>
        <v>336.11111111111114</v>
      </c>
      <c r="K175" s="14">
        <f t="shared" si="121"/>
        <v>0</v>
      </c>
      <c r="L175" s="4" t="s">
        <v>78</v>
      </c>
      <c r="M175" s="4" t="str">
        <f>VLOOKUP(L175,生产选项!$B:$D,3,0)</f>
        <v>捕猎</v>
      </c>
      <c r="N175" s="4">
        <v>1</v>
      </c>
      <c r="O175" s="4">
        <f t="shared" si="123"/>
        <v>0</v>
      </c>
      <c r="P175" s="4">
        <f t="shared" si="124"/>
        <v>0</v>
      </c>
      <c r="Q175" s="4" t="s">
        <v>132</v>
      </c>
      <c r="R175" s="4" t="str">
        <f>VLOOKUP(Q175,生产选项!$B:$D,3,0)</f>
        <v>蘑菇农场种植</v>
      </c>
      <c r="S175" s="4">
        <v>1</v>
      </c>
      <c r="T175" s="4">
        <f t="shared" si="125"/>
        <v>108.33333333333333</v>
      </c>
      <c r="U175" s="4">
        <f t="shared" si="126"/>
        <v>0</v>
      </c>
      <c r="V175" s="4" t="s">
        <v>53</v>
      </c>
      <c r="W175" s="4" t="str">
        <f>VLOOKUP(V175,生产选项!$B:$C,2,0)</f>
        <v>无</v>
      </c>
      <c r="X175" s="4">
        <v>3</v>
      </c>
      <c r="Y175" s="4">
        <f t="shared" si="127"/>
        <v>0</v>
      </c>
      <c r="Z175" s="4">
        <f t="shared" si="128"/>
        <v>0</v>
      </c>
    </row>
    <row r="176" spans="1:26" x14ac:dyDescent="0.3">
      <c r="A176" s="13">
        <f t="shared" si="118"/>
        <v>175</v>
      </c>
      <c r="B176" s="4" t="s">
        <v>60</v>
      </c>
      <c r="C176" s="5" t="s">
        <v>262</v>
      </c>
      <c r="D176" s="4" t="s">
        <v>269</v>
      </c>
      <c r="E176" s="4">
        <v>3</v>
      </c>
      <c r="F176" s="4">
        <v>900</v>
      </c>
      <c r="G176" s="4">
        <v>0</v>
      </c>
      <c r="H176" s="14">
        <f t="shared" si="119"/>
        <v>900</v>
      </c>
      <c r="I176" s="14">
        <f t="shared" si="122"/>
        <v>0</v>
      </c>
      <c r="J176" s="14">
        <f t="shared" si="120"/>
        <v>300</v>
      </c>
      <c r="K176" s="14">
        <f t="shared" si="121"/>
        <v>0</v>
      </c>
      <c r="L176" s="4" t="s">
        <v>255</v>
      </c>
      <c r="M176" s="4" t="s">
        <v>34</v>
      </c>
      <c r="N176" s="4">
        <v>2</v>
      </c>
      <c r="O176" s="4">
        <f t="shared" si="123"/>
        <v>0</v>
      </c>
      <c r="P176" s="4">
        <f t="shared" si="124"/>
        <v>0</v>
      </c>
      <c r="Q176" s="4" t="s">
        <v>53</v>
      </c>
      <c r="R176" s="4" t="s">
        <v>34</v>
      </c>
      <c r="S176" s="4">
        <v>2</v>
      </c>
      <c r="T176" s="4">
        <f t="shared" si="125"/>
        <v>0</v>
      </c>
      <c r="U176" s="4">
        <f t="shared" si="126"/>
        <v>0</v>
      </c>
      <c r="V176" s="4" t="s">
        <v>34</v>
      </c>
      <c r="W176" s="4" t="s">
        <v>34</v>
      </c>
      <c r="X176" s="4">
        <v>0</v>
      </c>
      <c r="Y176" s="4">
        <f t="shared" si="127"/>
        <v>0</v>
      </c>
      <c r="Z176" s="4">
        <f t="shared" si="128"/>
        <v>0</v>
      </c>
    </row>
    <row r="177" spans="1:26" x14ac:dyDescent="0.3">
      <c r="A177" s="13">
        <f t="shared" si="118"/>
        <v>176</v>
      </c>
      <c r="B177" s="4" t="s">
        <v>60</v>
      </c>
      <c r="C177" s="5" t="s">
        <v>270</v>
      </c>
      <c r="D177" s="4" t="s">
        <v>271</v>
      </c>
      <c r="E177" s="4">
        <v>3</v>
      </c>
      <c r="F177" s="4">
        <v>850</v>
      </c>
      <c r="G177" s="4">
        <v>0</v>
      </c>
      <c r="H177" s="14">
        <f t="shared" si="119"/>
        <v>1272.2222222222222</v>
      </c>
      <c r="I177" s="14">
        <f t="shared" si="122"/>
        <v>0</v>
      </c>
      <c r="J177" s="14">
        <f t="shared" si="120"/>
        <v>424.07407407407408</v>
      </c>
      <c r="K177" s="14">
        <f t="shared" si="121"/>
        <v>0</v>
      </c>
      <c r="L177" s="4" t="s">
        <v>82</v>
      </c>
      <c r="M177" s="4" t="s">
        <v>34</v>
      </c>
      <c r="N177" s="4">
        <v>2</v>
      </c>
      <c r="O177" s="4">
        <f t="shared" si="123"/>
        <v>422.22222222222223</v>
      </c>
      <c r="P177" s="4">
        <f t="shared" si="124"/>
        <v>0</v>
      </c>
      <c r="Q177" s="4" t="s">
        <v>34</v>
      </c>
      <c r="R177" s="4" t="s">
        <v>34</v>
      </c>
      <c r="S177" s="4">
        <v>0</v>
      </c>
      <c r="T177" s="4">
        <f t="shared" si="125"/>
        <v>0</v>
      </c>
      <c r="U177" s="4">
        <f t="shared" si="126"/>
        <v>0</v>
      </c>
      <c r="V177" s="4" t="s">
        <v>34</v>
      </c>
      <c r="W177" s="4" t="s">
        <v>34</v>
      </c>
      <c r="X177" s="4">
        <v>0</v>
      </c>
      <c r="Y177" s="4">
        <f t="shared" si="127"/>
        <v>0</v>
      </c>
      <c r="Z177" s="4">
        <f t="shared" si="128"/>
        <v>0</v>
      </c>
    </row>
    <row r="178" spans="1:26" x14ac:dyDescent="0.3">
      <c r="A178" s="13">
        <f t="shared" si="118"/>
        <v>177</v>
      </c>
      <c r="B178" s="4" t="s">
        <v>60</v>
      </c>
      <c r="C178" s="5" t="s">
        <v>270</v>
      </c>
      <c r="D178" s="4" t="s">
        <v>272</v>
      </c>
      <c r="E178" s="4">
        <v>3</v>
      </c>
      <c r="F178" s="4">
        <v>1100</v>
      </c>
      <c r="G178" s="4">
        <v>0</v>
      </c>
      <c r="H178" s="14">
        <f t="shared" si="119"/>
        <v>3339.4444444444443</v>
      </c>
      <c r="I178" s="14">
        <f t="shared" si="122"/>
        <v>0</v>
      </c>
      <c r="J178" s="14">
        <f t="shared" si="120"/>
        <v>1113.148148148148</v>
      </c>
      <c r="K178" s="14">
        <f t="shared" si="121"/>
        <v>0</v>
      </c>
      <c r="L178" s="4" t="s">
        <v>88</v>
      </c>
      <c r="M178" s="4" t="s">
        <v>34</v>
      </c>
      <c r="N178" s="4">
        <v>3</v>
      </c>
      <c r="O178" s="4">
        <f t="shared" si="123"/>
        <v>1695</v>
      </c>
      <c r="P178" s="4">
        <f t="shared" si="124"/>
        <v>0</v>
      </c>
      <c r="Q178" s="4" t="s">
        <v>74</v>
      </c>
      <c r="R178" s="4" t="s">
        <v>67</v>
      </c>
      <c r="S178" s="4">
        <v>2</v>
      </c>
      <c r="T178" s="4">
        <f t="shared" si="125"/>
        <v>544.44444444444446</v>
      </c>
      <c r="U178" s="4">
        <f t="shared" si="126"/>
        <v>0</v>
      </c>
      <c r="V178" s="4" t="s">
        <v>34</v>
      </c>
      <c r="W178" s="4" t="s">
        <v>34</v>
      </c>
      <c r="X178" s="4">
        <v>0</v>
      </c>
      <c r="Y178" s="4">
        <f t="shared" si="127"/>
        <v>0</v>
      </c>
      <c r="Z178" s="4">
        <f t="shared" si="128"/>
        <v>0</v>
      </c>
    </row>
    <row r="179" spans="1:26" x14ac:dyDescent="0.3">
      <c r="A179" s="13">
        <f t="shared" si="118"/>
        <v>178</v>
      </c>
      <c r="B179" s="4" t="s">
        <v>30</v>
      </c>
      <c r="C179" s="4" t="s">
        <v>273</v>
      </c>
      <c r="D179" s="4" t="s">
        <v>203</v>
      </c>
      <c r="E179" s="4">
        <v>2</v>
      </c>
      <c r="F179" s="4">
        <v>800</v>
      </c>
      <c r="G179" s="4">
        <v>0</v>
      </c>
      <c r="H179" s="14">
        <f t="shared" si="119"/>
        <v>966.66666666666663</v>
      </c>
      <c r="I179" s="14">
        <f t="shared" si="122"/>
        <v>0</v>
      </c>
      <c r="J179" s="14">
        <f t="shared" si="120"/>
        <v>483.33333333333331</v>
      </c>
      <c r="K179" s="14">
        <f t="shared" si="121"/>
        <v>0</v>
      </c>
      <c r="L179" s="4" t="s">
        <v>49</v>
      </c>
      <c r="M179" s="4" t="s">
        <v>295</v>
      </c>
      <c r="N179" s="4">
        <v>1</v>
      </c>
      <c r="O179" s="4">
        <f t="shared" si="123"/>
        <v>0</v>
      </c>
      <c r="P179" s="4">
        <f t="shared" si="124"/>
        <v>0</v>
      </c>
      <c r="Q179" s="4" t="s">
        <v>160</v>
      </c>
      <c r="R179" s="4" t="s">
        <v>34</v>
      </c>
      <c r="S179" s="4">
        <v>1</v>
      </c>
      <c r="T179" s="4">
        <f t="shared" si="125"/>
        <v>166.66666666666666</v>
      </c>
      <c r="U179" s="4">
        <f t="shared" si="126"/>
        <v>0</v>
      </c>
      <c r="V179" s="4" t="s">
        <v>34</v>
      </c>
      <c r="W179" s="4" t="s">
        <v>34</v>
      </c>
      <c r="X179" s="4">
        <v>0</v>
      </c>
      <c r="Y179" s="4">
        <f t="shared" si="127"/>
        <v>0</v>
      </c>
      <c r="Z179" s="4">
        <f t="shared" si="128"/>
        <v>0</v>
      </c>
    </row>
  </sheetData>
  <autoFilter ref="A1:Z179" xr:uid="{00000000-0009-0000-0000-000001000000}"/>
  <sortState xmlns:xlrd2="http://schemas.microsoft.com/office/spreadsheetml/2017/richdata2" ref="B2:Z179">
    <sortCondition ref="B2:B179"/>
    <sortCondition ref="D2:D179"/>
    <sortCondition ref="J2:J179"/>
  </sortState>
  <phoneticPr fontId="6" type="noConversion"/>
  <conditionalFormatting sqref="J2:J179">
    <cfRule type="colorScale" priority="6">
      <colorScale>
        <cfvo type="min"/>
        <cfvo type="max"/>
        <color theme="4" tint="0.79995117038483843"/>
        <color theme="4" tint="-0.499984740745262"/>
      </colorScale>
    </cfRule>
  </conditionalFormatting>
  <conditionalFormatting sqref="K2:K179">
    <cfRule type="colorScale" priority="8">
      <colorScale>
        <cfvo type="min"/>
        <cfvo type="max"/>
        <color rgb="FFFF7128"/>
        <color rgb="FFFFEF9C"/>
      </colorScale>
    </cfRule>
  </conditionalFormatting>
  <dataValidations count="1">
    <dataValidation type="list" allowBlank="1" showInputMessage="1" showErrorMessage="1" sqref="M2:M179 R2:R179 W2:W179" xr:uid="{00000000-0002-0000-0100-000001000000}">
      <formula1>INDIRECT(L2)</formula1>
    </dataValidation>
  </dataValidations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生产选项!$B$2:$B$44</xm:f>
          </x14:formula1>
          <xm:sqref>L2:L179 V2:V179 Q2:Q179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A3B9-228E-4020-87C2-9DA730B796BD}">
  <dimension ref="A1:B4"/>
  <sheetViews>
    <sheetView workbookViewId="0">
      <selection activeCell="F8" sqref="F8"/>
    </sheetView>
  </sheetViews>
  <sheetFormatPr defaultRowHeight="14" x14ac:dyDescent="0.3"/>
  <cols>
    <col min="1" max="1" width="14.33203125" bestFit="1" customWidth="1"/>
  </cols>
  <sheetData>
    <row r="1" spans="1:2" x14ac:dyDescent="0.3">
      <c r="A1" s="30" t="s">
        <v>346</v>
      </c>
      <c r="B1" s="31" t="s">
        <v>347</v>
      </c>
    </row>
    <row r="2" spans="1:2" x14ac:dyDescent="0.3">
      <c r="A2" s="1" t="s">
        <v>348</v>
      </c>
      <c r="B2" s="4">
        <v>1000</v>
      </c>
    </row>
    <row r="3" spans="1:2" x14ac:dyDescent="0.3">
      <c r="A3" s="1" t="s">
        <v>334</v>
      </c>
      <c r="B3" s="4">
        <v>100</v>
      </c>
    </row>
    <row r="4" spans="1:2" x14ac:dyDescent="0.3">
      <c r="A4" s="1" t="s">
        <v>345</v>
      </c>
      <c r="B4" s="4">
        <f>B3/B2*100</f>
        <v>10</v>
      </c>
    </row>
  </sheetData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F232-6B96-45BC-9B4C-A0FD8C89A69A}">
  <dimension ref="A1:M179"/>
  <sheetViews>
    <sheetView workbookViewId="0">
      <selection activeCell="B1" sqref="B1"/>
    </sheetView>
  </sheetViews>
  <sheetFormatPr defaultRowHeight="14" x14ac:dyDescent="0.3"/>
  <cols>
    <col min="1" max="1" width="4.83203125" style="7" bestFit="1" customWidth="1"/>
    <col min="2" max="2" width="25.25" bestFit="1" customWidth="1"/>
    <col min="3" max="3" width="10.4140625" bestFit="1" customWidth="1"/>
    <col min="4" max="5" width="8.5" bestFit="1" customWidth="1"/>
    <col min="6" max="9" width="17.33203125" bestFit="1" customWidth="1"/>
    <col min="10" max="11" width="16.25" bestFit="1" customWidth="1"/>
    <col min="12" max="12" width="12.33203125" bestFit="1" customWidth="1"/>
    <col min="13" max="13" width="25.25" bestFit="1" customWidth="1"/>
  </cols>
  <sheetData>
    <row r="1" spans="1:13" x14ac:dyDescent="0.3">
      <c r="A1" s="9" t="s">
        <v>326</v>
      </c>
      <c r="B1" s="10" t="s">
        <v>335</v>
      </c>
      <c r="C1" s="32" t="s">
        <v>337</v>
      </c>
      <c r="D1" s="32" t="s">
        <v>338</v>
      </c>
      <c r="E1" s="32" t="s">
        <v>325</v>
      </c>
      <c r="F1" s="32" t="s">
        <v>343</v>
      </c>
      <c r="G1" s="10" t="s">
        <v>349</v>
      </c>
      <c r="H1" s="32" t="s">
        <v>344</v>
      </c>
      <c r="I1" s="10" t="s">
        <v>350</v>
      </c>
      <c r="J1" s="12" t="s">
        <v>339</v>
      </c>
      <c r="K1" s="12" t="s">
        <v>340</v>
      </c>
      <c r="L1" s="12" t="s">
        <v>341</v>
      </c>
      <c r="M1" s="12" t="s">
        <v>342</v>
      </c>
    </row>
    <row r="2" spans="1:13" x14ac:dyDescent="0.3">
      <c r="A2" s="13">
        <f>ROW()-1</f>
        <v>1</v>
      </c>
      <c r="B2" s="4" t="s">
        <v>32</v>
      </c>
      <c r="C2" s="4"/>
      <c r="D2" s="4"/>
      <c r="E2" s="4"/>
      <c r="F2" s="4"/>
      <c r="G2" s="4"/>
      <c r="H2" s="4"/>
      <c r="I2" s="4"/>
      <c r="J2" s="4">
        <f>VLOOKUP(B2,生产成本!D:K,7,0)*E2</f>
        <v>0</v>
      </c>
      <c r="K2" s="4">
        <f>VLOOKUP(B2,生产成本!D:K,8,0)*E2</f>
        <v>0</v>
      </c>
      <c r="L2" s="4">
        <f>G2-K2</f>
        <v>0</v>
      </c>
      <c r="M2" s="4" t="str">
        <f>IF(J2&lt;&gt;0,L2/J2,"生产人工成本为0，无法计算")</f>
        <v>生产人工成本为0，无法计算</v>
      </c>
    </row>
    <row r="3" spans="1:13" x14ac:dyDescent="0.3">
      <c r="A3" s="13">
        <f t="shared" ref="A3:A66" si="0">ROW()-1</f>
        <v>2</v>
      </c>
      <c r="B3" s="4" t="s">
        <v>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13">
        <f t="shared" si="0"/>
        <v>3</v>
      </c>
      <c r="B4" s="5" t="s">
        <v>41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13">
        <f t="shared" si="0"/>
        <v>4</v>
      </c>
      <c r="B5" s="5" t="s">
        <v>42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13">
        <f t="shared" si="0"/>
        <v>5</v>
      </c>
      <c r="B6" s="4" t="s">
        <v>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13">
        <f t="shared" si="0"/>
        <v>6</v>
      </c>
      <c r="B7" s="4" t="s">
        <v>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13">
        <f t="shared" si="0"/>
        <v>7</v>
      </c>
      <c r="B8" s="4" t="s">
        <v>46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13">
        <f t="shared" si="0"/>
        <v>8</v>
      </c>
      <c r="B9" s="4" t="s">
        <v>48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13">
        <f t="shared" si="0"/>
        <v>9</v>
      </c>
      <c r="B10" s="4" t="s">
        <v>50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13">
        <f t="shared" si="0"/>
        <v>10</v>
      </c>
      <c r="B11" s="5" t="s">
        <v>52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13">
        <f t="shared" si="0"/>
        <v>11</v>
      </c>
      <c r="B12" s="5" t="s">
        <v>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13">
        <f t="shared" si="0"/>
        <v>12</v>
      </c>
      <c r="B13" s="5" t="s">
        <v>57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13">
        <f t="shared" si="0"/>
        <v>13</v>
      </c>
      <c r="B14" s="5" t="s">
        <v>58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13">
        <f t="shared" si="0"/>
        <v>14</v>
      </c>
      <c r="B15" s="5" t="s">
        <v>59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13">
        <f t="shared" si="0"/>
        <v>15</v>
      </c>
      <c r="B16" s="4" t="s">
        <v>62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13">
        <f t="shared" si="0"/>
        <v>16</v>
      </c>
      <c r="B17" s="4" t="s">
        <v>65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13">
        <f t="shared" si="0"/>
        <v>17</v>
      </c>
      <c r="B18" s="4" t="s">
        <v>70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13">
        <f t="shared" si="0"/>
        <v>18</v>
      </c>
      <c r="B19" s="4" t="s">
        <v>72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13">
        <f t="shared" si="0"/>
        <v>19</v>
      </c>
      <c r="B20" s="4" t="s">
        <v>75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13">
        <f t="shared" si="0"/>
        <v>20</v>
      </c>
      <c r="B21" s="4" t="s">
        <v>77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13">
        <f t="shared" si="0"/>
        <v>21</v>
      </c>
      <c r="B22" s="4" t="s">
        <v>79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13">
        <f t="shared" si="0"/>
        <v>22</v>
      </c>
      <c r="B23" s="4" t="s">
        <v>80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13">
        <f t="shared" si="0"/>
        <v>23</v>
      </c>
      <c r="B24" s="4" t="s">
        <v>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13">
        <f t="shared" si="0"/>
        <v>24</v>
      </c>
      <c r="B25" s="4" t="s">
        <v>84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13">
        <f t="shared" si="0"/>
        <v>25</v>
      </c>
      <c r="B26" s="4" t="s">
        <v>86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13">
        <f t="shared" si="0"/>
        <v>26</v>
      </c>
      <c r="B27" s="4" t="s">
        <v>88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13">
        <f t="shared" si="0"/>
        <v>27</v>
      </c>
      <c r="B28" s="5" t="s">
        <v>91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A29" s="13">
        <f t="shared" si="0"/>
        <v>28</v>
      </c>
      <c r="B29" s="5" t="s">
        <v>92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13">
        <f t="shared" si="0"/>
        <v>29</v>
      </c>
      <c r="B30" s="5" t="s">
        <v>93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13">
        <f t="shared" si="0"/>
        <v>30</v>
      </c>
      <c r="B31" s="5" t="s">
        <v>94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 s="13">
        <f t="shared" si="0"/>
        <v>31</v>
      </c>
      <c r="B32" s="5" t="s">
        <v>96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13">
        <f t="shared" si="0"/>
        <v>32</v>
      </c>
      <c r="B33" s="5" t="s">
        <v>97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13">
        <f t="shared" si="0"/>
        <v>33</v>
      </c>
      <c r="B34" s="5" t="s">
        <v>98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13">
        <f t="shared" si="0"/>
        <v>34</v>
      </c>
      <c r="B35" s="5" t="s">
        <v>99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13">
        <f t="shared" si="0"/>
        <v>35</v>
      </c>
      <c r="B36" s="5" t="s">
        <v>100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13">
        <f t="shared" si="0"/>
        <v>36</v>
      </c>
      <c r="B37" s="5" t="s">
        <v>102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">
      <c r="A38" s="13">
        <f t="shared" si="0"/>
        <v>37</v>
      </c>
      <c r="B38" s="5" t="s">
        <v>103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">
      <c r="A39" s="13">
        <f t="shared" si="0"/>
        <v>38</v>
      </c>
      <c r="B39" s="5" t="s">
        <v>104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13">
        <f t="shared" si="0"/>
        <v>39</v>
      </c>
      <c r="B40" s="5" t="s">
        <v>105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13">
        <f t="shared" si="0"/>
        <v>40</v>
      </c>
      <c r="B41" s="5" t="s">
        <v>106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13">
        <f t="shared" si="0"/>
        <v>41</v>
      </c>
      <c r="B42" s="4" t="s">
        <v>108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13">
        <f t="shared" si="0"/>
        <v>42</v>
      </c>
      <c r="B43" s="5" t="s">
        <v>110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">
      <c r="A44" s="13">
        <f t="shared" si="0"/>
        <v>43</v>
      </c>
      <c r="B44" s="4" t="s">
        <v>113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">
      <c r="A45" s="13">
        <f t="shared" si="0"/>
        <v>44</v>
      </c>
      <c r="B45" s="5" t="s">
        <v>114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">
      <c r="A46" s="13">
        <f t="shared" si="0"/>
        <v>45</v>
      </c>
      <c r="B46" s="5" t="s">
        <v>115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">
      <c r="A47" s="13">
        <f t="shared" si="0"/>
        <v>46</v>
      </c>
      <c r="B47" s="5" t="s">
        <v>116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13">
        <f t="shared" si="0"/>
        <v>47</v>
      </c>
      <c r="B48" s="5" t="s">
        <v>117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">
      <c r="A49" s="13">
        <f t="shared" si="0"/>
        <v>48</v>
      </c>
      <c r="B49" s="4" t="s">
        <v>119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">
      <c r="A50" s="13">
        <f t="shared" si="0"/>
        <v>49</v>
      </c>
      <c r="B50" s="4" t="s">
        <v>121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">
      <c r="A51" s="13">
        <f t="shared" si="0"/>
        <v>50</v>
      </c>
      <c r="B51" s="5" t="s">
        <v>124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">
      <c r="A52" s="13">
        <f t="shared" si="0"/>
        <v>51</v>
      </c>
      <c r="B52" s="4" t="s">
        <v>126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13">
        <f t="shared" si="0"/>
        <v>52</v>
      </c>
      <c r="B53" s="4" t="s">
        <v>127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">
      <c r="A54" s="13">
        <f t="shared" si="0"/>
        <v>53</v>
      </c>
      <c r="B54" s="4" t="s">
        <v>129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">
      <c r="A55" s="13">
        <f t="shared" si="0"/>
        <v>54</v>
      </c>
      <c r="B55" s="4" t="s">
        <v>131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">
      <c r="A56" s="13">
        <f t="shared" si="0"/>
        <v>55</v>
      </c>
      <c r="B56" s="4" t="s">
        <v>133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13">
        <f t="shared" si="0"/>
        <v>56</v>
      </c>
      <c r="B57" s="4" t="s">
        <v>125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">
      <c r="A58" s="13">
        <f t="shared" si="0"/>
        <v>57</v>
      </c>
      <c r="B58" s="4" t="s">
        <v>136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">
      <c r="A59" s="13">
        <f t="shared" si="0"/>
        <v>58</v>
      </c>
      <c r="B59" s="4" t="s">
        <v>138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3">
      <c r="A60" s="13">
        <f t="shared" si="0"/>
        <v>59</v>
      </c>
      <c r="B60" s="4" t="s">
        <v>139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13">
        <f t="shared" si="0"/>
        <v>60</v>
      </c>
      <c r="B61" s="4" t="s">
        <v>140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3">
      <c r="A62" s="13">
        <f t="shared" si="0"/>
        <v>61</v>
      </c>
      <c r="B62" s="4" t="s">
        <v>71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3">
      <c r="A63" s="13">
        <f t="shared" si="0"/>
        <v>62</v>
      </c>
      <c r="B63" s="4" t="s">
        <v>144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A64" s="13">
        <f t="shared" si="0"/>
        <v>63</v>
      </c>
      <c r="B64" s="4" t="s">
        <v>146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13">
        <f t="shared" si="0"/>
        <v>64</v>
      </c>
      <c r="B65" s="4" t="s">
        <v>147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">
      <c r="A66" s="13">
        <f t="shared" si="0"/>
        <v>65</v>
      </c>
      <c r="B66" s="4" t="s">
        <v>148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3">
      <c r="A67" s="13">
        <f t="shared" ref="A67:A130" si="1">ROW()-1</f>
        <v>66</v>
      </c>
      <c r="B67" s="4" t="s">
        <v>151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3">
      <c r="A68" s="13">
        <f t="shared" si="1"/>
        <v>67</v>
      </c>
      <c r="B68" s="4" t="s">
        <v>153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3">
      <c r="A69" s="13">
        <f t="shared" si="1"/>
        <v>68</v>
      </c>
      <c r="B69" s="4" t="s">
        <v>154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3">
      <c r="A70" s="13">
        <f t="shared" si="1"/>
        <v>69</v>
      </c>
      <c r="B70" s="4" t="s">
        <v>155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3">
      <c r="A71" s="13">
        <f t="shared" si="1"/>
        <v>70</v>
      </c>
      <c r="B71" s="4" t="s">
        <v>157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3">
      <c r="A72" s="13">
        <f t="shared" si="1"/>
        <v>71</v>
      </c>
      <c r="B72" s="4" t="s">
        <v>160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3">
      <c r="A73" s="13">
        <f t="shared" si="1"/>
        <v>72</v>
      </c>
      <c r="B73" s="4" t="s">
        <v>161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3">
      <c r="A74" s="13">
        <f t="shared" si="1"/>
        <v>73</v>
      </c>
      <c r="B74" s="4" t="s">
        <v>162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3">
      <c r="A75" s="13">
        <f t="shared" si="1"/>
        <v>74</v>
      </c>
      <c r="B75" s="4" t="s">
        <v>165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3">
      <c r="A76" s="13">
        <f t="shared" si="1"/>
        <v>75</v>
      </c>
      <c r="B76" s="4" t="s">
        <v>166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3">
      <c r="A77" s="13">
        <f t="shared" si="1"/>
        <v>76</v>
      </c>
      <c r="B77" s="4" t="s">
        <v>167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3">
      <c r="A78" s="13">
        <f t="shared" si="1"/>
        <v>77</v>
      </c>
      <c r="B78" s="4" t="s">
        <v>169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3">
      <c r="A79" s="13">
        <f t="shared" si="1"/>
        <v>78</v>
      </c>
      <c r="B79" s="4" t="s">
        <v>171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3">
      <c r="A80" s="13">
        <f t="shared" si="1"/>
        <v>79</v>
      </c>
      <c r="B80" s="4" t="s">
        <v>172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3">
      <c r="A81" s="13">
        <f t="shared" si="1"/>
        <v>80</v>
      </c>
      <c r="B81" s="4" t="s">
        <v>173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3">
      <c r="A82" s="13">
        <f t="shared" si="1"/>
        <v>81</v>
      </c>
      <c r="B82" s="4" t="s">
        <v>175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3">
      <c r="A83" s="13">
        <f t="shared" si="1"/>
        <v>82</v>
      </c>
      <c r="B83" s="4" t="s">
        <v>176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3">
      <c r="A84" s="13">
        <f t="shared" si="1"/>
        <v>83</v>
      </c>
      <c r="B84" s="4" t="s">
        <v>47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3">
      <c r="A85" s="13">
        <f t="shared" si="1"/>
        <v>84</v>
      </c>
      <c r="B85" s="4" t="s">
        <v>180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3">
      <c r="A86" s="13">
        <f t="shared" si="1"/>
        <v>85</v>
      </c>
      <c r="B86" s="4" t="s">
        <v>178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3">
      <c r="A87" s="13">
        <f t="shared" si="1"/>
        <v>86</v>
      </c>
      <c r="B87" s="4" t="s">
        <v>183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3">
      <c r="A88" s="13">
        <f t="shared" si="1"/>
        <v>87</v>
      </c>
      <c r="B88" s="4" t="s">
        <v>185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3">
      <c r="A89" s="13">
        <f t="shared" si="1"/>
        <v>88</v>
      </c>
      <c r="B89" s="4" t="s">
        <v>159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3">
      <c r="A90" s="13">
        <f t="shared" si="1"/>
        <v>89</v>
      </c>
      <c r="B90" s="4" t="s">
        <v>188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3">
      <c r="A91" s="13">
        <f t="shared" si="1"/>
        <v>90</v>
      </c>
      <c r="B91" s="4" t="s">
        <v>191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3">
      <c r="A92" s="13">
        <f t="shared" si="1"/>
        <v>91</v>
      </c>
      <c r="B92" s="4" t="s">
        <v>193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3">
      <c r="A93" s="13">
        <f t="shared" si="1"/>
        <v>92</v>
      </c>
      <c r="B93" s="4" t="s">
        <v>195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3">
      <c r="A94" s="13">
        <f t="shared" si="1"/>
        <v>93</v>
      </c>
      <c r="B94" s="4" t="s">
        <v>196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3">
      <c r="A95" s="13">
        <f t="shared" si="1"/>
        <v>94</v>
      </c>
      <c r="B95" s="4" t="s">
        <v>198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3">
      <c r="A96" s="13">
        <f t="shared" si="1"/>
        <v>95</v>
      </c>
      <c r="B96" s="5" t="s">
        <v>201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3">
      <c r="A97" s="13">
        <f t="shared" si="1"/>
        <v>96</v>
      </c>
      <c r="B97" s="5" t="s">
        <v>202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3">
      <c r="A98" s="13">
        <f t="shared" si="1"/>
        <v>97</v>
      </c>
      <c r="B98" s="4" t="s">
        <v>204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3">
      <c r="A99" s="13">
        <f t="shared" si="1"/>
        <v>98</v>
      </c>
      <c r="B99" s="4" t="s">
        <v>205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3">
      <c r="A100" s="13">
        <f t="shared" si="1"/>
        <v>99</v>
      </c>
      <c r="B100" s="4" t="s">
        <v>135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3">
      <c r="A101" s="13">
        <f t="shared" si="1"/>
        <v>100</v>
      </c>
      <c r="B101" s="4" t="s">
        <v>207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3">
      <c r="A102" s="13">
        <f t="shared" si="1"/>
        <v>101</v>
      </c>
      <c r="B102" s="4" t="s">
        <v>209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3">
      <c r="A103" s="13">
        <f t="shared" si="1"/>
        <v>102</v>
      </c>
      <c r="B103" s="4" t="s">
        <v>210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3">
      <c r="A104" s="13">
        <f t="shared" si="1"/>
        <v>103</v>
      </c>
      <c r="B104" s="4" t="s">
        <v>212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3">
      <c r="A105" s="13">
        <f t="shared" si="1"/>
        <v>104</v>
      </c>
      <c r="B105" s="4" t="s">
        <v>34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3">
      <c r="A106" s="13">
        <f t="shared" si="1"/>
        <v>105</v>
      </c>
      <c r="B106" s="4" t="s">
        <v>214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3">
      <c r="A107" s="13">
        <f t="shared" si="1"/>
        <v>106</v>
      </c>
      <c r="B107" s="5" t="s">
        <v>215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3">
      <c r="A108" s="13">
        <f t="shared" si="1"/>
        <v>107</v>
      </c>
      <c r="B108" s="5" t="s">
        <v>216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3">
      <c r="A109" s="13">
        <f t="shared" si="1"/>
        <v>108</v>
      </c>
      <c r="B109" s="4" t="s">
        <v>89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3">
      <c r="A110" s="13">
        <f t="shared" si="1"/>
        <v>109</v>
      </c>
      <c r="B110" s="4" t="s">
        <v>217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3">
      <c r="A111" s="13">
        <f t="shared" si="1"/>
        <v>110</v>
      </c>
      <c r="B111" s="4" t="s">
        <v>219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3">
      <c r="A112" s="13">
        <f t="shared" si="1"/>
        <v>111</v>
      </c>
      <c r="B112" s="4" t="s">
        <v>197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3">
      <c r="A113" s="13">
        <f t="shared" si="1"/>
        <v>112</v>
      </c>
      <c r="B113" s="4" t="s">
        <v>221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3">
      <c r="A114" s="13">
        <f t="shared" si="1"/>
        <v>113</v>
      </c>
      <c r="B114" s="4" t="s">
        <v>222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3">
      <c r="A115" s="13">
        <f t="shared" si="1"/>
        <v>114</v>
      </c>
      <c r="B115" s="5" t="s">
        <v>223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3">
      <c r="A116" s="13">
        <f t="shared" si="1"/>
        <v>115</v>
      </c>
      <c r="B116" s="4" t="s">
        <v>224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3">
      <c r="A117" s="13">
        <f t="shared" si="1"/>
        <v>116</v>
      </c>
      <c r="B117" s="4" t="s">
        <v>226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3">
      <c r="A118" s="13">
        <f t="shared" si="1"/>
        <v>117</v>
      </c>
      <c r="B118" s="4" t="s">
        <v>227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3">
      <c r="A119" s="13">
        <f t="shared" si="1"/>
        <v>118</v>
      </c>
      <c r="B119" s="4" t="s">
        <v>228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3">
      <c r="A120" s="13">
        <f t="shared" si="1"/>
        <v>119</v>
      </c>
      <c r="B120" s="4" t="s">
        <v>229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3">
      <c r="A121" s="13">
        <f t="shared" si="1"/>
        <v>120</v>
      </c>
      <c r="B121" s="4" t="s">
        <v>122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3">
      <c r="A122" s="13">
        <f t="shared" si="1"/>
        <v>121</v>
      </c>
      <c r="B122" s="4" t="s">
        <v>145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3">
      <c r="A123" s="13">
        <f t="shared" si="1"/>
        <v>122</v>
      </c>
      <c r="B123" s="4" t="s">
        <v>137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3">
      <c r="A124" s="13">
        <f t="shared" si="1"/>
        <v>123</v>
      </c>
      <c r="B124" s="4" t="s">
        <v>218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3">
      <c r="A125" s="13">
        <f t="shared" si="1"/>
        <v>124</v>
      </c>
      <c r="B125" s="4" t="s">
        <v>181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3">
      <c r="A126" s="13">
        <f t="shared" si="1"/>
        <v>125</v>
      </c>
      <c r="B126" s="5" t="s">
        <v>231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3">
      <c r="A127" s="13">
        <f t="shared" si="1"/>
        <v>126</v>
      </c>
      <c r="B127" s="5" t="s">
        <v>232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3">
      <c r="A128" s="13">
        <f t="shared" si="1"/>
        <v>127</v>
      </c>
      <c r="B128" s="5" t="s">
        <v>234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3">
      <c r="A129" s="13">
        <f t="shared" si="1"/>
        <v>128</v>
      </c>
      <c r="B129" s="5" t="s">
        <v>235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3">
      <c r="A130" s="13">
        <f t="shared" si="1"/>
        <v>129</v>
      </c>
      <c r="B130" s="5" t="s">
        <v>236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3">
      <c r="A131" s="13">
        <f t="shared" ref="A131:A179" si="2">ROW()-1</f>
        <v>130</v>
      </c>
      <c r="B131" s="5" t="s">
        <v>237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3">
      <c r="A132" s="13">
        <f t="shared" si="2"/>
        <v>131</v>
      </c>
      <c r="B132" s="5" t="s">
        <v>238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3">
      <c r="A133" s="13">
        <f t="shared" si="2"/>
        <v>132</v>
      </c>
      <c r="B133" s="5" t="s">
        <v>239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3">
      <c r="A134" s="13">
        <f t="shared" si="2"/>
        <v>133</v>
      </c>
      <c r="B134" s="4" t="s">
        <v>54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3">
      <c r="A135" s="13">
        <f t="shared" si="2"/>
        <v>134</v>
      </c>
      <c r="B135" s="4" t="s">
        <v>230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3">
      <c r="A136" s="13">
        <f t="shared" si="2"/>
        <v>135</v>
      </c>
      <c r="B136" s="5" t="s">
        <v>240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3">
      <c r="A137" s="13">
        <f t="shared" si="2"/>
        <v>136</v>
      </c>
      <c r="B137" s="5" t="s">
        <v>241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3">
      <c r="A138" s="13">
        <f t="shared" si="2"/>
        <v>137</v>
      </c>
      <c r="B138" s="5" t="s">
        <v>242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3">
      <c r="A139" s="13">
        <f t="shared" si="2"/>
        <v>138</v>
      </c>
      <c r="B139" s="5" t="s">
        <v>243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3">
      <c r="A140" s="13">
        <f t="shared" si="2"/>
        <v>139</v>
      </c>
      <c r="B140" s="4" t="s">
        <v>182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3">
      <c r="A141" s="13">
        <f t="shared" si="2"/>
        <v>140</v>
      </c>
      <c r="B141" s="4" t="s">
        <v>192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3">
      <c r="A142" s="13">
        <f t="shared" si="2"/>
        <v>141</v>
      </c>
      <c r="B142" s="4" t="s">
        <v>33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3">
      <c r="A143" s="13">
        <f t="shared" si="2"/>
        <v>142</v>
      </c>
      <c r="B143" s="4" t="s">
        <v>141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3">
      <c r="A144" s="13">
        <f t="shared" si="2"/>
        <v>143</v>
      </c>
      <c r="B144" s="4" t="s">
        <v>189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3">
      <c r="A145" s="13">
        <f t="shared" si="2"/>
        <v>144</v>
      </c>
      <c r="B145" s="4" t="s">
        <v>53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3">
      <c r="A146" s="13">
        <f t="shared" si="2"/>
        <v>145</v>
      </c>
      <c r="B146" s="5" t="s">
        <v>244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3">
      <c r="A147" s="13">
        <f t="shared" si="2"/>
        <v>146</v>
      </c>
      <c r="B147" s="5" t="s">
        <v>245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3">
      <c r="A148" s="13">
        <f t="shared" si="2"/>
        <v>147</v>
      </c>
      <c r="B148" s="5" t="s">
        <v>246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3">
      <c r="A149" s="13">
        <f t="shared" si="2"/>
        <v>148</v>
      </c>
      <c r="B149" s="5" t="s">
        <v>247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3">
      <c r="A150" s="13">
        <f t="shared" si="2"/>
        <v>149</v>
      </c>
      <c r="B150" s="5" t="s">
        <v>248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3">
      <c r="A151" s="13">
        <f t="shared" si="2"/>
        <v>150</v>
      </c>
      <c r="B151" s="5" t="s">
        <v>249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3">
      <c r="A152" s="13">
        <f t="shared" si="2"/>
        <v>151</v>
      </c>
      <c r="B152" s="5" t="s">
        <v>250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3">
      <c r="A153" s="13">
        <f t="shared" si="2"/>
        <v>152</v>
      </c>
      <c r="B153" s="5" t="s">
        <v>251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3">
      <c r="A154" s="13">
        <f t="shared" si="2"/>
        <v>153</v>
      </c>
      <c r="B154" s="4" t="s">
        <v>184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3">
      <c r="A155" s="13">
        <f t="shared" si="2"/>
        <v>154</v>
      </c>
      <c r="B155" s="4" t="s">
        <v>186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3">
      <c r="A156" s="13">
        <f t="shared" si="2"/>
        <v>155</v>
      </c>
      <c r="B156" s="5" t="s">
        <v>252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3">
      <c r="A157" s="13">
        <f t="shared" si="2"/>
        <v>156</v>
      </c>
      <c r="B157" s="5" t="s">
        <v>253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3">
      <c r="A158" s="13">
        <f t="shared" si="2"/>
        <v>157</v>
      </c>
      <c r="B158" s="5" t="s">
        <v>254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x14ac:dyDescent="0.3">
      <c r="A159" s="13">
        <f t="shared" si="2"/>
        <v>158</v>
      </c>
      <c r="B159" s="4" t="s">
        <v>63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x14ac:dyDescent="0.3">
      <c r="A160" s="13">
        <f t="shared" si="2"/>
        <v>159</v>
      </c>
      <c r="B160" s="4" t="s">
        <v>149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x14ac:dyDescent="0.3">
      <c r="A161" s="13">
        <f t="shared" si="2"/>
        <v>160</v>
      </c>
      <c r="B161" s="4" t="s">
        <v>142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x14ac:dyDescent="0.3">
      <c r="A162" s="13">
        <f t="shared" si="2"/>
        <v>161</v>
      </c>
      <c r="B162" s="4" t="s">
        <v>130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x14ac:dyDescent="0.3">
      <c r="A163" s="13">
        <f t="shared" si="2"/>
        <v>162</v>
      </c>
      <c r="B163" s="4" t="s">
        <v>255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x14ac:dyDescent="0.3">
      <c r="A164" s="13">
        <f t="shared" si="2"/>
        <v>163</v>
      </c>
      <c r="B164" s="4" t="s">
        <v>64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x14ac:dyDescent="0.3">
      <c r="A165" s="13">
        <f t="shared" si="2"/>
        <v>164</v>
      </c>
      <c r="B165" s="4" t="s">
        <v>111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x14ac:dyDescent="0.3">
      <c r="A166" s="13">
        <f t="shared" si="2"/>
        <v>165</v>
      </c>
      <c r="B166" s="4" t="s">
        <v>194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x14ac:dyDescent="0.3">
      <c r="A167" s="13">
        <f t="shared" si="2"/>
        <v>166</v>
      </c>
      <c r="B167" s="4" t="s">
        <v>256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x14ac:dyDescent="0.3">
      <c r="A168" s="13">
        <f t="shared" si="2"/>
        <v>167</v>
      </c>
      <c r="B168" s="4" t="s">
        <v>258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x14ac:dyDescent="0.3">
      <c r="A169" s="13">
        <f t="shared" si="2"/>
        <v>168</v>
      </c>
      <c r="B169" s="4" t="s">
        <v>259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x14ac:dyDescent="0.3">
      <c r="A170" s="13">
        <f t="shared" si="2"/>
        <v>169</v>
      </c>
      <c r="B170" s="4" t="s">
        <v>260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x14ac:dyDescent="0.3">
      <c r="A171" s="13">
        <f t="shared" si="2"/>
        <v>170</v>
      </c>
      <c r="B171" s="4" t="s">
        <v>263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x14ac:dyDescent="0.3">
      <c r="A172" s="13">
        <f t="shared" si="2"/>
        <v>171</v>
      </c>
      <c r="B172" s="4" t="s">
        <v>264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x14ac:dyDescent="0.3">
      <c r="A173" s="13">
        <f t="shared" si="2"/>
        <v>172</v>
      </c>
      <c r="B173" s="4" t="s">
        <v>265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x14ac:dyDescent="0.3">
      <c r="A174" s="13">
        <f t="shared" si="2"/>
        <v>173</v>
      </c>
      <c r="B174" s="4" t="s">
        <v>266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x14ac:dyDescent="0.3">
      <c r="A175" s="13">
        <f t="shared" si="2"/>
        <v>174</v>
      </c>
      <c r="B175" s="4" t="s">
        <v>268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x14ac:dyDescent="0.3">
      <c r="A176" s="13">
        <f t="shared" si="2"/>
        <v>175</v>
      </c>
      <c r="B176" s="4" t="s">
        <v>269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x14ac:dyDescent="0.3">
      <c r="A177" s="13">
        <f t="shared" si="2"/>
        <v>176</v>
      </c>
      <c r="B177" s="4" t="s">
        <v>271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x14ac:dyDescent="0.3">
      <c r="A178" s="13">
        <f t="shared" si="2"/>
        <v>177</v>
      </c>
      <c r="B178" s="4" t="s">
        <v>272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x14ac:dyDescent="0.3">
      <c r="A179" s="13">
        <f t="shared" si="2"/>
        <v>178</v>
      </c>
      <c r="B179" s="4" t="s">
        <v>203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DB81-9D8B-4741-80D1-B5D2EA49A18A}">
  <dimension ref="A1:K104"/>
  <sheetViews>
    <sheetView tabSelected="1" workbookViewId="0">
      <selection activeCell="G8" sqref="G8"/>
    </sheetView>
  </sheetViews>
  <sheetFormatPr defaultRowHeight="14" x14ac:dyDescent="0.3"/>
  <cols>
    <col min="1" max="1" width="8.6640625" style="7"/>
    <col min="2" max="2" width="15.4140625" bestFit="1" customWidth="1"/>
    <col min="3" max="3" width="10.4140625" bestFit="1" customWidth="1"/>
    <col min="4" max="4" width="8.5" bestFit="1" customWidth="1"/>
    <col min="5" max="5" width="12.33203125" bestFit="1" customWidth="1"/>
    <col min="6" max="7" width="12.33203125" customWidth="1"/>
    <col min="8" max="11" width="17.33203125" bestFit="1" customWidth="1"/>
  </cols>
  <sheetData>
    <row r="1" spans="1:11" x14ac:dyDescent="0.3">
      <c r="A1" s="9" t="s">
        <v>326</v>
      </c>
      <c r="B1" s="12" t="s">
        <v>336</v>
      </c>
      <c r="C1" s="10" t="s">
        <v>322</v>
      </c>
      <c r="D1" s="10" t="s">
        <v>323</v>
      </c>
      <c r="E1" s="32" t="s">
        <v>324</v>
      </c>
      <c r="F1" s="32" t="s">
        <v>338</v>
      </c>
      <c r="G1" s="32" t="s">
        <v>325</v>
      </c>
      <c r="H1" s="32" t="s">
        <v>351</v>
      </c>
      <c r="I1" s="10" t="s">
        <v>349</v>
      </c>
      <c r="J1" s="32" t="s">
        <v>352</v>
      </c>
      <c r="K1" s="10" t="s">
        <v>350</v>
      </c>
    </row>
    <row r="2" spans="1:11" x14ac:dyDescent="0.3">
      <c r="A2" s="13">
        <f>ROW()-1</f>
        <v>1</v>
      </c>
      <c r="B2" s="4" t="str">
        <f>C2&amp;"("&amp;E2&amp;"贸易)"</f>
        <v>珊瑚石(贸易)</v>
      </c>
      <c r="C2" s="4" t="s">
        <v>32</v>
      </c>
      <c r="D2" s="4" t="s">
        <v>30</v>
      </c>
      <c r="E2" s="5"/>
      <c r="F2" s="5"/>
      <c r="G2" s="5"/>
      <c r="H2" s="29"/>
      <c r="I2" s="4"/>
      <c r="J2" s="4"/>
      <c r="K2" s="4"/>
    </row>
    <row r="3" spans="1:11" x14ac:dyDescent="0.3">
      <c r="A3" s="13">
        <f t="shared" ref="A3:A66" si="0">ROW()-1</f>
        <v>2</v>
      </c>
      <c r="B3" s="4" t="str">
        <f t="shared" ref="B3:B66" si="1">C3&amp;"("&amp;E3&amp;"贸易)"</f>
        <v>蝙蝠(贸易)</v>
      </c>
      <c r="C3" s="4" t="s">
        <v>274</v>
      </c>
      <c r="D3" s="4" t="s">
        <v>30</v>
      </c>
      <c r="E3" s="5"/>
      <c r="F3" s="5"/>
      <c r="G3" s="5"/>
      <c r="H3" s="29"/>
      <c r="I3" s="4"/>
      <c r="J3" s="4"/>
      <c r="K3" s="4"/>
    </row>
    <row r="4" spans="1:11" x14ac:dyDescent="0.3">
      <c r="A4" s="13">
        <f t="shared" si="0"/>
        <v>3</v>
      </c>
      <c r="B4" s="4" t="str">
        <f t="shared" si="1"/>
        <v>蝙蝠体液(贸易)</v>
      </c>
      <c r="C4" s="4" t="s">
        <v>267</v>
      </c>
      <c r="D4" s="4" t="s">
        <v>30</v>
      </c>
      <c r="E4" s="5"/>
      <c r="F4" s="5"/>
      <c r="G4" s="5"/>
      <c r="H4" s="29"/>
      <c r="I4" s="4"/>
      <c r="J4" s="4"/>
      <c r="K4" s="4"/>
    </row>
    <row r="5" spans="1:11" x14ac:dyDescent="0.3">
      <c r="A5" s="13">
        <f t="shared" si="0"/>
        <v>4</v>
      </c>
      <c r="B5" s="4" t="str">
        <f t="shared" si="1"/>
        <v>玻璃工艺品(贸易)</v>
      </c>
      <c r="C5" s="4" t="s">
        <v>277</v>
      </c>
      <c r="D5" s="4" t="s">
        <v>30</v>
      </c>
      <c r="E5" s="5"/>
      <c r="F5" s="5"/>
      <c r="G5" s="5"/>
      <c r="H5" s="29"/>
      <c r="I5" s="4"/>
      <c r="J5" s="4"/>
      <c r="K5" s="4"/>
    </row>
    <row r="6" spans="1:11" x14ac:dyDescent="0.3">
      <c r="A6" s="13">
        <f t="shared" si="0"/>
        <v>5</v>
      </c>
      <c r="B6" s="4" t="str">
        <f t="shared" si="1"/>
        <v>玻璃瓶(贸易)</v>
      </c>
      <c r="C6" s="4" t="s">
        <v>50</v>
      </c>
      <c r="D6" s="4" t="s">
        <v>30</v>
      </c>
      <c r="E6" s="5"/>
      <c r="F6" s="5"/>
      <c r="G6" s="5"/>
      <c r="H6" s="29"/>
      <c r="I6" s="4"/>
      <c r="J6" s="4"/>
      <c r="K6" s="4"/>
    </row>
    <row r="7" spans="1:11" x14ac:dyDescent="0.3">
      <c r="A7" s="13">
        <f t="shared" si="0"/>
        <v>6</v>
      </c>
      <c r="B7" s="4" t="str">
        <f t="shared" si="1"/>
        <v>叶子(贸易)</v>
      </c>
      <c r="C7" s="5" t="s">
        <v>83</v>
      </c>
      <c r="D7" s="4" t="s">
        <v>30</v>
      </c>
      <c r="E7" s="5"/>
      <c r="F7" s="5"/>
      <c r="G7" s="5"/>
      <c r="H7" s="29"/>
      <c r="I7" s="4"/>
      <c r="J7" s="4"/>
      <c r="K7" s="4"/>
    </row>
    <row r="8" spans="1:11" x14ac:dyDescent="0.3">
      <c r="A8" s="13">
        <f t="shared" si="0"/>
        <v>7</v>
      </c>
      <c r="B8" s="4" t="str">
        <f t="shared" si="1"/>
        <v>肥皂(贸易)</v>
      </c>
      <c r="C8" s="4" t="s">
        <v>279</v>
      </c>
      <c r="D8" s="4" t="s">
        <v>60</v>
      </c>
      <c r="E8" s="5"/>
      <c r="F8" s="5"/>
      <c r="G8" s="5"/>
      <c r="H8" s="29"/>
      <c r="I8" s="4"/>
      <c r="J8" s="4"/>
      <c r="K8" s="4"/>
    </row>
    <row r="9" spans="1:11" x14ac:dyDescent="0.3">
      <c r="A9" s="13">
        <f t="shared" si="0"/>
        <v>8</v>
      </c>
      <c r="B9" s="4" t="str">
        <f t="shared" si="1"/>
        <v>化妆品(贸易)</v>
      </c>
      <c r="C9" s="4" t="s">
        <v>280</v>
      </c>
      <c r="D9" s="4" t="s">
        <v>60</v>
      </c>
      <c r="E9" s="5"/>
      <c r="F9" s="5"/>
      <c r="G9" s="5"/>
      <c r="H9" s="29"/>
      <c r="I9" s="4"/>
      <c r="J9" s="4"/>
      <c r="K9" s="4"/>
    </row>
    <row r="10" spans="1:11" x14ac:dyDescent="0.3">
      <c r="A10" s="13">
        <f t="shared" si="0"/>
        <v>9</v>
      </c>
      <c r="B10" s="4" t="str">
        <f t="shared" si="1"/>
        <v>香水(贸易)</v>
      </c>
      <c r="C10" s="4" t="s">
        <v>300</v>
      </c>
      <c r="D10" s="4" t="s">
        <v>60</v>
      </c>
      <c r="E10" s="5"/>
      <c r="F10" s="5"/>
      <c r="G10" s="5"/>
      <c r="H10" s="29"/>
      <c r="I10" s="4"/>
      <c r="J10" s="4"/>
      <c r="K10" s="4"/>
    </row>
    <row r="11" spans="1:11" x14ac:dyDescent="0.3">
      <c r="A11" s="13">
        <f t="shared" si="0"/>
        <v>10</v>
      </c>
      <c r="B11" s="4" t="str">
        <f t="shared" si="1"/>
        <v>布料(贸易)</v>
      </c>
      <c r="C11" s="4" t="s">
        <v>82</v>
      </c>
      <c r="D11" s="4" t="s">
        <v>30</v>
      </c>
      <c r="E11" s="5"/>
      <c r="F11" s="5"/>
      <c r="G11" s="5"/>
      <c r="H11" s="29"/>
      <c r="I11" s="4"/>
      <c r="J11" s="4"/>
      <c r="K11" s="4"/>
    </row>
    <row r="12" spans="1:11" x14ac:dyDescent="0.3">
      <c r="A12" s="13">
        <f t="shared" si="0"/>
        <v>11</v>
      </c>
      <c r="B12" s="4" t="str">
        <f t="shared" si="1"/>
        <v>绳子(贸易)</v>
      </c>
      <c r="C12" s="4" t="s">
        <v>199</v>
      </c>
      <c r="D12" s="4" t="s">
        <v>30</v>
      </c>
      <c r="E12" s="5"/>
      <c r="F12" s="5"/>
      <c r="G12" s="5"/>
      <c r="H12" s="29"/>
      <c r="I12" s="4"/>
      <c r="J12" s="4"/>
      <c r="K12" s="4"/>
    </row>
    <row r="13" spans="1:11" x14ac:dyDescent="0.3">
      <c r="A13" s="13">
        <f t="shared" si="0"/>
        <v>12</v>
      </c>
      <c r="B13" s="4" t="str">
        <f t="shared" si="1"/>
        <v>丝绸(贸易)</v>
      </c>
      <c r="C13" s="4" t="s">
        <v>88</v>
      </c>
      <c r="D13" s="4" t="s">
        <v>30</v>
      </c>
      <c r="E13" s="5"/>
      <c r="F13" s="5"/>
      <c r="G13" s="5"/>
      <c r="H13" s="29"/>
      <c r="I13" s="4"/>
      <c r="J13" s="4"/>
      <c r="K13" s="4"/>
    </row>
    <row r="14" spans="1:11" x14ac:dyDescent="0.3">
      <c r="A14" s="13">
        <f t="shared" si="0"/>
        <v>13</v>
      </c>
      <c r="B14" s="4" t="str">
        <f t="shared" si="1"/>
        <v>莓果(贸易)</v>
      </c>
      <c r="C14" s="5" t="s">
        <v>39</v>
      </c>
      <c r="D14" s="4" t="s">
        <v>90</v>
      </c>
      <c r="E14" s="5"/>
      <c r="F14" s="5"/>
      <c r="G14" s="5"/>
      <c r="H14" s="29"/>
      <c r="I14" s="4"/>
      <c r="J14" s="4"/>
      <c r="K14" s="4"/>
    </row>
    <row r="15" spans="1:11" x14ac:dyDescent="0.3">
      <c r="A15" s="13">
        <f t="shared" si="0"/>
        <v>14</v>
      </c>
      <c r="B15" s="4" t="str">
        <f t="shared" si="1"/>
        <v>花朵(贸易)</v>
      </c>
      <c r="C15" s="5" t="s">
        <v>67</v>
      </c>
      <c r="D15" s="4" t="s">
        <v>30</v>
      </c>
      <c r="E15" s="5"/>
      <c r="F15" s="5"/>
      <c r="G15" s="5"/>
      <c r="H15" s="29"/>
      <c r="I15" s="4"/>
      <c r="J15" s="4"/>
      <c r="K15" s="4"/>
    </row>
    <row r="16" spans="1:11" x14ac:dyDescent="0.3">
      <c r="A16" s="13">
        <f t="shared" si="0"/>
        <v>15</v>
      </c>
      <c r="B16" s="4" t="str">
        <f t="shared" si="1"/>
        <v>蘑菇(贸易)</v>
      </c>
      <c r="C16" s="5" t="s">
        <v>132</v>
      </c>
      <c r="D16" s="4" t="s">
        <v>90</v>
      </c>
      <c r="E16" s="5"/>
      <c r="F16" s="5"/>
      <c r="G16" s="5"/>
      <c r="H16" s="29"/>
      <c r="I16" s="4"/>
      <c r="J16" s="4"/>
      <c r="K16" s="4"/>
    </row>
    <row r="17" spans="1:11" x14ac:dyDescent="0.3">
      <c r="A17" s="13">
        <f t="shared" si="0"/>
        <v>16</v>
      </c>
      <c r="B17" s="4" t="str">
        <f t="shared" si="1"/>
        <v>肉(贸易)</v>
      </c>
      <c r="C17" s="4" t="s">
        <v>37</v>
      </c>
      <c r="D17" s="4" t="s">
        <v>90</v>
      </c>
      <c r="E17" s="5"/>
      <c r="F17" s="5"/>
      <c r="G17" s="5"/>
      <c r="H17" s="29"/>
      <c r="I17" s="4"/>
      <c r="J17" s="4"/>
      <c r="K17" s="4"/>
    </row>
    <row r="18" spans="1:11" x14ac:dyDescent="0.3">
      <c r="A18" s="13">
        <f t="shared" si="0"/>
        <v>17</v>
      </c>
      <c r="B18" s="4" t="str">
        <f t="shared" si="1"/>
        <v>蜂蜜(贸易)</v>
      </c>
      <c r="C18" s="5" t="s">
        <v>73</v>
      </c>
      <c r="D18" s="4" t="s">
        <v>90</v>
      </c>
      <c r="E18" s="5"/>
      <c r="F18" s="5"/>
      <c r="G18" s="5"/>
      <c r="H18" s="29"/>
      <c r="I18" s="4"/>
      <c r="J18" s="4"/>
      <c r="K18" s="4"/>
    </row>
    <row r="19" spans="1:11" x14ac:dyDescent="0.3">
      <c r="A19" s="13">
        <f t="shared" si="0"/>
        <v>18</v>
      </c>
      <c r="B19" s="4" t="str">
        <f t="shared" si="1"/>
        <v>谷物(贸易)</v>
      </c>
      <c r="C19" s="4" t="s">
        <v>113</v>
      </c>
      <c r="D19" s="4" t="s">
        <v>90</v>
      </c>
      <c r="E19" s="5"/>
      <c r="F19" s="5"/>
      <c r="G19" s="5"/>
      <c r="H19" s="29"/>
      <c r="I19" s="4"/>
      <c r="J19" s="4"/>
      <c r="K19" s="4"/>
    </row>
    <row r="20" spans="1:11" x14ac:dyDescent="0.3">
      <c r="A20" s="13">
        <f t="shared" si="0"/>
        <v>19</v>
      </c>
      <c r="B20" s="4" t="str">
        <f t="shared" si="1"/>
        <v>牛奶(贸易)</v>
      </c>
      <c r="C20" s="4" t="s">
        <v>119</v>
      </c>
      <c r="D20" s="4" t="s">
        <v>90</v>
      </c>
      <c r="E20" s="5"/>
      <c r="F20" s="5"/>
      <c r="G20" s="5"/>
      <c r="H20" s="29"/>
      <c r="I20" s="4"/>
      <c r="J20" s="4"/>
      <c r="K20" s="4"/>
    </row>
    <row r="21" spans="1:11" x14ac:dyDescent="0.3">
      <c r="A21" s="13">
        <f t="shared" si="0"/>
        <v>20</v>
      </c>
      <c r="B21" s="4" t="str">
        <f t="shared" si="1"/>
        <v>烤鱼(贸易)</v>
      </c>
      <c r="C21" s="4" t="s">
        <v>283</v>
      </c>
      <c r="D21" s="4" t="s">
        <v>90</v>
      </c>
      <c r="E21" s="5"/>
      <c r="F21" s="5"/>
      <c r="G21" s="5"/>
      <c r="H21" s="29"/>
      <c r="I21" s="4"/>
      <c r="J21" s="4"/>
      <c r="K21" s="4"/>
    </row>
    <row r="22" spans="1:11" x14ac:dyDescent="0.3">
      <c r="A22" s="13">
        <f t="shared" si="0"/>
        <v>21</v>
      </c>
      <c r="B22" s="4" t="str">
        <f t="shared" si="1"/>
        <v>烤蘑菇(贸易)</v>
      </c>
      <c r="C22" s="4" t="s">
        <v>131</v>
      </c>
      <c r="D22" s="4" t="s">
        <v>90</v>
      </c>
      <c r="E22" s="5"/>
      <c r="F22" s="5"/>
      <c r="G22" s="5"/>
      <c r="H22" s="29"/>
      <c r="I22" s="4"/>
      <c r="J22" s="4"/>
      <c r="K22" s="4"/>
    </row>
    <row r="23" spans="1:11" x14ac:dyDescent="0.3">
      <c r="A23" s="13">
        <f t="shared" si="0"/>
        <v>22</v>
      </c>
      <c r="B23" s="4" t="str">
        <f t="shared" si="1"/>
        <v>芝士(贸易)</v>
      </c>
      <c r="C23" s="4" t="s">
        <v>133</v>
      </c>
      <c r="D23" s="4" t="s">
        <v>90</v>
      </c>
      <c r="E23" s="5"/>
      <c r="F23" s="5"/>
      <c r="G23" s="5"/>
      <c r="H23" s="29"/>
      <c r="I23" s="4"/>
      <c r="J23" s="4"/>
      <c r="K23" s="4"/>
    </row>
    <row r="24" spans="1:11" x14ac:dyDescent="0.3">
      <c r="A24" s="13">
        <f t="shared" si="0"/>
        <v>23</v>
      </c>
      <c r="B24" s="4" t="str">
        <f t="shared" si="1"/>
        <v>骨粉(贸易)</v>
      </c>
      <c r="C24" s="4" t="s">
        <v>125</v>
      </c>
      <c r="D24" s="4" t="s">
        <v>30</v>
      </c>
      <c r="E24" s="5"/>
      <c r="F24" s="5"/>
      <c r="G24" s="5"/>
      <c r="H24" s="29"/>
      <c r="I24" s="4"/>
      <c r="J24" s="4"/>
      <c r="K24" s="4"/>
    </row>
    <row r="25" spans="1:11" x14ac:dyDescent="0.3">
      <c r="A25" s="13">
        <f t="shared" si="0"/>
        <v>24</v>
      </c>
      <c r="B25" s="4" t="str">
        <f t="shared" si="1"/>
        <v>欢乐花粉末(贸易)</v>
      </c>
      <c r="C25" s="4" t="s">
        <v>136</v>
      </c>
      <c r="D25" s="4" t="s">
        <v>30</v>
      </c>
      <c r="E25" s="5"/>
      <c r="F25" s="5"/>
      <c r="G25" s="5"/>
      <c r="H25" s="29"/>
      <c r="I25" s="4"/>
      <c r="J25" s="4"/>
      <c r="K25" s="4"/>
    </row>
    <row r="26" spans="1:11" x14ac:dyDescent="0.3">
      <c r="A26" s="13">
        <f t="shared" si="0"/>
        <v>25</v>
      </c>
      <c r="B26" s="4" t="str">
        <f t="shared" si="1"/>
        <v>粮粉(贸易)</v>
      </c>
      <c r="C26" s="4" t="s">
        <v>138</v>
      </c>
      <c r="D26" s="4" t="s">
        <v>30</v>
      </c>
      <c r="E26" s="5"/>
      <c r="F26" s="5"/>
      <c r="G26" s="5"/>
      <c r="H26" s="29"/>
      <c r="I26" s="4"/>
      <c r="J26" s="4"/>
      <c r="K26" s="4"/>
    </row>
    <row r="27" spans="1:11" x14ac:dyDescent="0.3">
      <c r="A27" s="13">
        <f t="shared" si="0"/>
        <v>26</v>
      </c>
      <c r="B27" s="4" t="str">
        <f t="shared" si="1"/>
        <v>石灰粉(贸易)</v>
      </c>
      <c r="C27" s="4" t="s">
        <v>179</v>
      </c>
      <c r="D27" s="4" t="s">
        <v>30</v>
      </c>
      <c r="E27" s="5"/>
      <c r="F27" s="5"/>
      <c r="G27" s="5"/>
      <c r="H27" s="29"/>
      <c r="I27" s="4"/>
      <c r="J27" s="4"/>
      <c r="K27" s="4"/>
    </row>
    <row r="28" spans="1:11" x14ac:dyDescent="0.3">
      <c r="A28" s="13">
        <f t="shared" si="0"/>
        <v>27</v>
      </c>
      <c r="B28" s="4" t="str">
        <f t="shared" si="1"/>
        <v>食盐(贸易)</v>
      </c>
      <c r="C28" s="4" t="s">
        <v>71</v>
      </c>
      <c r="D28" s="4" t="s">
        <v>30</v>
      </c>
      <c r="E28" s="5"/>
      <c r="F28" s="5"/>
      <c r="G28" s="5"/>
      <c r="H28" s="29"/>
      <c r="I28" s="4"/>
      <c r="J28" s="4"/>
      <c r="K28" s="4"/>
    </row>
    <row r="29" spans="1:11" x14ac:dyDescent="0.3">
      <c r="A29" s="13">
        <f t="shared" si="0"/>
        <v>28</v>
      </c>
      <c r="B29" s="4" t="str">
        <f t="shared" si="1"/>
        <v>油(贸易)</v>
      </c>
      <c r="C29" s="4" t="s">
        <v>66</v>
      </c>
      <c r="D29" s="4" t="s">
        <v>143</v>
      </c>
      <c r="E29" s="5"/>
      <c r="F29" s="5"/>
      <c r="G29" s="5"/>
      <c r="H29" s="29"/>
      <c r="I29" s="4"/>
      <c r="J29" s="4"/>
      <c r="K29" s="4"/>
    </row>
    <row r="30" spans="1:11" x14ac:dyDescent="0.3">
      <c r="A30" s="13">
        <f t="shared" si="0"/>
        <v>29</v>
      </c>
      <c r="B30" s="4" t="str">
        <f t="shared" si="1"/>
        <v>冰淇淋(贸易)</v>
      </c>
      <c r="C30" s="4" t="s">
        <v>148</v>
      </c>
      <c r="D30" s="4" t="s">
        <v>90</v>
      </c>
      <c r="E30" s="5"/>
      <c r="F30" s="5"/>
      <c r="G30" s="5"/>
      <c r="H30" s="29"/>
      <c r="I30" s="4"/>
      <c r="J30" s="4"/>
      <c r="K30" s="4"/>
    </row>
    <row r="31" spans="1:11" x14ac:dyDescent="0.3">
      <c r="A31" s="13">
        <f t="shared" si="0"/>
        <v>30</v>
      </c>
      <c r="B31" s="4" t="str">
        <f t="shared" si="1"/>
        <v>木材(贸易)</v>
      </c>
      <c r="C31" s="4" t="s">
        <v>158</v>
      </c>
      <c r="D31" s="4" t="s">
        <v>30</v>
      </c>
      <c r="E31" s="5"/>
      <c r="F31" s="5"/>
      <c r="G31" s="5"/>
      <c r="H31" s="29"/>
      <c r="I31" s="4"/>
      <c r="J31" s="4"/>
      <c r="K31" s="4"/>
    </row>
    <row r="32" spans="1:11" x14ac:dyDescent="0.3">
      <c r="A32" s="13">
        <f t="shared" si="0"/>
        <v>31</v>
      </c>
      <c r="B32" s="4" t="str">
        <f t="shared" si="1"/>
        <v>木棍(贸易)</v>
      </c>
      <c r="C32" s="4" t="s">
        <v>85</v>
      </c>
      <c r="D32" s="4" t="s">
        <v>30</v>
      </c>
      <c r="E32" s="5"/>
      <c r="F32" s="5"/>
      <c r="G32" s="5"/>
      <c r="H32" s="29"/>
      <c r="I32" s="4"/>
      <c r="J32" s="4"/>
      <c r="K32" s="4"/>
    </row>
    <row r="33" spans="1:11" x14ac:dyDescent="0.3">
      <c r="A33" s="13">
        <f t="shared" si="0"/>
        <v>32</v>
      </c>
      <c r="B33" s="4" t="str">
        <f t="shared" si="1"/>
        <v>齿轮(贸易)</v>
      </c>
      <c r="C33" s="4" t="s">
        <v>157</v>
      </c>
      <c r="D33" s="4" t="s">
        <v>30</v>
      </c>
      <c r="E33" s="5"/>
      <c r="F33" s="5"/>
      <c r="G33" s="5"/>
      <c r="H33" s="29"/>
      <c r="I33" s="4"/>
      <c r="J33" s="4"/>
      <c r="K33" s="4"/>
    </row>
    <row r="34" spans="1:11" x14ac:dyDescent="0.3">
      <c r="A34" s="13">
        <f t="shared" si="0"/>
        <v>33</v>
      </c>
      <c r="B34" s="4" t="str">
        <f t="shared" si="1"/>
        <v>工具(贸易)</v>
      </c>
      <c r="C34" s="4" t="s">
        <v>160</v>
      </c>
      <c r="D34" s="4" t="s">
        <v>30</v>
      </c>
      <c r="E34" s="5"/>
      <c r="F34" s="5"/>
      <c r="G34" s="5"/>
      <c r="H34" s="29"/>
      <c r="I34" s="4"/>
      <c r="J34" s="4"/>
      <c r="K34" s="4"/>
    </row>
    <row r="35" spans="1:11" x14ac:dyDescent="0.3">
      <c r="A35" s="13">
        <f t="shared" si="0"/>
        <v>34</v>
      </c>
      <c r="B35" s="4" t="str">
        <f t="shared" si="1"/>
        <v>酒桶(贸易)</v>
      </c>
      <c r="C35" s="4" t="s">
        <v>161</v>
      </c>
      <c r="D35" s="4" t="s">
        <v>30</v>
      </c>
      <c r="E35" s="5"/>
      <c r="F35" s="5"/>
      <c r="G35" s="5"/>
      <c r="H35" s="29"/>
      <c r="I35" s="4"/>
      <c r="J35" s="4"/>
      <c r="K35" s="4"/>
    </row>
    <row r="36" spans="1:11" x14ac:dyDescent="0.3">
      <c r="A36" s="13">
        <f t="shared" si="0"/>
        <v>35</v>
      </c>
      <c r="B36" s="4" t="str">
        <f t="shared" si="1"/>
        <v>实木家具(贸易)</v>
      </c>
      <c r="C36" s="4" t="s">
        <v>162</v>
      </c>
      <c r="D36" s="4" t="s">
        <v>30</v>
      </c>
      <c r="E36" s="5"/>
      <c r="F36" s="5"/>
      <c r="G36" s="5"/>
      <c r="H36" s="29"/>
      <c r="I36" s="4"/>
      <c r="J36" s="4"/>
      <c r="K36" s="4"/>
    </row>
    <row r="37" spans="1:11" x14ac:dyDescent="0.3">
      <c r="A37" s="13">
        <f t="shared" si="0"/>
        <v>36</v>
      </c>
      <c r="B37" s="4" t="str">
        <f t="shared" si="1"/>
        <v>果酒(贸易)</v>
      </c>
      <c r="C37" s="4" t="s">
        <v>165</v>
      </c>
      <c r="D37" s="4" t="s">
        <v>163</v>
      </c>
      <c r="E37" s="5"/>
      <c r="F37" s="5"/>
      <c r="G37" s="5"/>
      <c r="H37" s="29"/>
      <c r="I37" s="4"/>
      <c r="J37" s="4"/>
      <c r="K37" s="4"/>
    </row>
    <row r="38" spans="1:11" x14ac:dyDescent="0.3">
      <c r="A38" s="13">
        <f t="shared" si="0"/>
        <v>37</v>
      </c>
      <c r="B38" s="4" t="str">
        <f t="shared" si="1"/>
        <v>啤酒(贸易)</v>
      </c>
      <c r="C38" s="4" t="s">
        <v>294</v>
      </c>
      <c r="D38" s="4" t="s">
        <v>163</v>
      </c>
      <c r="E38" s="5"/>
      <c r="F38" s="5"/>
      <c r="G38" s="5"/>
      <c r="H38" s="29"/>
      <c r="I38" s="4"/>
      <c r="J38" s="4"/>
      <c r="K38" s="4"/>
    </row>
    <row r="39" spans="1:11" x14ac:dyDescent="0.3">
      <c r="A39" s="13">
        <f t="shared" si="0"/>
        <v>38</v>
      </c>
      <c r="B39" s="4" t="str">
        <f t="shared" si="1"/>
        <v>纸(贸易)</v>
      </c>
      <c r="C39" s="4" t="s">
        <v>261</v>
      </c>
      <c r="D39" s="4" t="s">
        <v>30</v>
      </c>
      <c r="E39" s="5"/>
      <c r="F39" s="5"/>
      <c r="G39" s="5"/>
      <c r="H39" s="29"/>
      <c r="I39" s="4"/>
      <c r="J39" s="4"/>
      <c r="K39" s="4"/>
    </row>
    <row r="40" spans="1:11" x14ac:dyDescent="0.3">
      <c r="A40" s="13">
        <f t="shared" si="0"/>
        <v>39</v>
      </c>
      <c r="B40" s="4" t="str">
        <f t="shared" si="1"/>
        <v>皮包(贸易)</v>
      </c>
      <c r="C40" s="4" t="s">
        <v>171</v>
      </c>
      <c r="D40" s="4" t="s">
        <v>60</v>
      </c>
      <c r="E40" s="5"/>
      <c r="F40" s="5"/>
      <c r="G40" s="5"/>
      <c r="H40" s="29"/>
      <c r="I40" s="4"/>
      <c r="J40" s="4"/>
      <c r="K40" s="4"/>
    </row>
    <row r="41" spans="1:11" x14ac:dyDescent="0.3">
      <c r="A41" s="13">
        <f t="shared" si="0"/>
        <v>40</v>
      </c>
      <c r="B41" s="4" t="str">
        <f t="shared" si="1"/>
        <v>皮鞋(贸易)</v>
      </c>
      <c r="C41" s="4" t="s">
        <v>293</v>
      </c>
      <c r="D41" s="4" t="s">
        <v>60</v>
      </c>
      <c r="E41" s="5"/>
      <c r="F41" s="5"/>
      <c r="G41" s="5"/>
      <c r="H41" s="29"/>
      <c r="I41" s="4"/>
      <c r="J41" s="4"/>
      <c r="K41" s="4"/>
    </row>
    <row r="42" spans="1:11" x14ac:dyDescent="0.3">
      <c r="A42" s="13">
        <f t="shared" si="0"/>
        <v>41</v>
      </c>
      <c r="B42" s="4" t="str">
        <f t="shared" si="1"/>
        <v>染料(贸易)</v>
      </c>
      <c r="C42" s="4" t="s">
        <v>74</v>
      </c>
      <c r="D42" s="4" t="s">
        <v>30</v>
      </c>
      <c r="E42" s="5"/>
      <c r="F42" s="5"/>
      <c r="G42" s="5"/>
      <c r="H42" s="29"/>
      <c r="I42" s="4"/>
      <c r="J42" s="4"/>
      <c r="K42" s="4"/>
    </row>
    <row r="43" spans="1:11" x14ac:dyDescent="0.3">
      <c r="A43" s="13">
        <f t="shared" si="0"/>
        <v>42</v>
      </c>
      <c r="B43" s="4" t="str">
        <f t="shared" si="1"/>
        <v>玻璃(贸易)</v>
      </c>
      <c r="C43" s="4" t="s">
        <v>47</v>
      </c>
      <c r="D43" s="4" t="s">
        <v>30</v>
      </c>
      <c r="E43" s="5"/>
      <c r="F43" s="5"/>
      <c r="G43" s="5"/>
      <c r="H43" s="29"/>
      <c r="I43" s="4"/>
      <c r="J43" s="4"/>
      <c r="K43" s="4"/>
    </row>
    <row r="44" spans="1:11" x14ac:dyDescent="0.3">
      <c r="A44" s="13">
        <f t="shared" si="0"/>
        <v>43</v>
      </c>
      <c r="B44" s="4" t="str">
        <f t="shared" si="1"/>
        <v>金块(贸易)</v>
      </c>
      <c r="C44" s="4" t="s">
        <v>180</v>
      </c>
      <c r="D44" s="4" t="s">
        <v>30</v>
      </c>
      <c r="E44" s="5"/>
      <c r="F44" s="5"/>
      <c r="G44" s="5"/>
      <c r="H44" s="29"/>
      <c r="I44" s="4"/>
      <c r="J44" s="4"/>
      <c r="K44" s="4"/>
    </row>
    <row r="45" spans="1:11" x14ac:dyDescent="0.3">
      <c r="A45" s="13">
        <f t="shared" si="0"/>
        <v>44</v>
      </c>
      <c r="B45" s="4" t="str">
        <f t="shared" si="1"/>
        <v>沙子(贸易)</v>
      </c>
      <c r="C45" s="4" t="s">
        <v>178</v>
      </c>
      <c r="D45" s="4" t="s">
        <v>30</v>
      </c>
      <c r="E45" s="5"/>
      <c r="F45" s="5"/>
      <c r="G45" s="5"/>
      <c r="H45" s="29"/>
      <c r="I45" s="4"/>
      <c r="J45" s="4"/>
      <c r="K45" s="4"/>
    </row>
    <row r="46" spans="1:11" x14ac:dyDescent="0.3">
      <c r="A46" s="13">
        <f t="shared" si="0"/>
        <v>45</v>
      </c>
      <c r="B46" s="4" t="str">
        <f t="shared" si="1"/>
        <v>铁块(贸易)</v>
      </c>
      <c r="C46" s="4" t="s">
        <v>299</v>
      </c>
      <c r="D46" s="4" t="s">
        <v>30</v>
      </c>
      <c r="E46" s="5"/>
      <c r="F46" s="5"/>
      <c r="G46" s="5"/>
      <c r="H46" s="29"/>
      <c r="I46" s="4"/>
      <c r="J46" s="4"/>
      <c r="K46" s="4"/>
    </row>
    <row r="47" spans="1:11" x14ac:dyDescent="0.3">
      <c r="A47" s="13">
        <f t="shared" si="0"/>
        <v>46</v>
      </c>
      <c r="B47" s="4" t="str">
        <f t="shared" si="1"/>
        <v>铜块(贸易)</v>
      </c>
      <c r="C47" s="4" t="s">
        <v>159</v>
      </c>
      <c r="D47" s="4" t="s">
        <v>30</v>
      </c>
      <c r="E47" s="5"/>
      <c r="F47" s="5"/>
      <c r="G47" s="5"/>
      <c r="H47" s="29"/>
      <c r="I47" s="4"/>
      <c r="J47" s="4"/>
      <c r="K47" s="4"/>
    </row>
    <row r="48" spans="1:11" x14ac:dyDescent="0.3">
      <c r="A48" s="13">
        <f t="shared" si="0"/>
        <v>47</v>
      </c>
      <c r="B48" s="4" t="str">
        <f t="shared" si="1"/>
        <v>石材(贸易)</v>
      </c>
      <c r="C48" s="4" t="s">
        <v>188</v>
      </c>
      <c r="D48" s="4" t="s">
        <v>30</v>
      </c>
      <c r="E48" s="5"/>
      <c r="F48" s="5"/>
      <c r="G48" s="5"/>
      <c r="H48" s="29"/>
      <c r="I48" s="4"/>
      <c r="J48" s="4"/>
      <c r="K48" s="4"/>
    </row>
    <row r="49" spans="1:11" x14ac:dyDescent="0.3">
      <c r="A49" s="13">
        <f t="shared" si="0"/>
        <v>48</v>
      </c>
      <c r="B49" s="4" t="str">
        <f t="shared" si="1"/>
        <v>口香糖(贸易)</v>
      </c>
      <c r="C49" s="4" t="s">
        <v>285</v>
      </c>
      <c r="D49" s="4" t="s">
        <v>60</v>
      </c>
      <c r="E49" s="5"/>
      <c r="F49" s="5"/>
      <c r="G49" s="5"/>
      <c r="H49" s="29"/>
      <c r="I49" s="4"/>
      <c r="J49" s="4"/>
      <c r="K49" s="4"/>
    </row>
    <row r="50" spans="1:11" x14ac:dyDescent="0.3">
      <c r="A50" s="13">
        <f t="shared" si="0"/>
        <v>49</v>
      </c>
      <c r="B50" s="4" t="str">
        <f t="shared" si="1"/>
        <v>蜡烛(贸易)</v>
      </c>
      <c r="C50" s="4" t="s">
        <v>286</v>
      </c>
      <c r="D50" s="4" t="s">
        <v>60</v>
      </c>
      <c r="E50" s="5"/>
      <c r="F50" s="5"/>
      <c r="G50" s="5"/>
      <c r="H50" s="29"/>
      <c r="I50" s="4"/>
      <c r="J50" s="4"/>
      <c r="K50" s="4"/>
    </row>
    <row r="51" spans="1:11" x14ac:dyDescent="0.3">
      <c r="A51" s="13">
        <f t="shared" si="0"/>
        <v>50</v>
      </c>
      <c r="B51" s="4" t="str">
        <f t="shared" si="1"/>
        <v>金首饰(贸易)</v>
      </c>
      <c r="C51" s="5" t="s">
        <v>281</v>
      </c>
      <c r="D51" s="4" t="s">
        <v>60</v>
      </c>
      <c r="E51" s="5"/>
      <c r="F51" s="5"/>
      <c r="G51" s="5"/>
      <c r="H51" s="29"/>
      <c r="I51" s="4"/>
      <c r="J51" s="4"/>
      <c r="K51" s="4"/>
    </row>
    <row r="52" spans="1:11" x14ac:dyDescent="0.3">
      <c r="A52" s="13">
        <f t="shared" si="0"/>
        <v>51</v>
      </c>
      <c r="B52" s="4" t="str">
        <f t="shared" si="1"/>
        <v>哑铃(贸易)</v>
      </c>
      <c r="C52" s="4" t="s">
        <v>302</v>
      </c>
      <c r="D52" s="4" t="s">
        <v>60</v>
      </c>
      <c r="E52" s="5"/>
      <c r="F52" s="5"/>
      <c r="G52" s="5"/>
      <c r="H52" s="29"/>
      <c r="I52" s="4"/>
      <c r="J52" s="4"/>
      <c r="K52" s="4"/>
    </row>
    <row r="53" spans="1:11" x14ac:dyDescent="0.3">
      <c r="A53" s="13">
        <f t="shared" si="0"/>
        <v>52</v>
      </c>
      <c r="B53" s="4" t="str">
        <f t="shared" si="1"/>
        <v>骨头(贸易)</v>
      </c>
      <c r="C53" s="4" t="s">
        <v>135</v>
      </c>
      <c r="D53" s="4" t="s">
        <v>30</v>
      </c>
      <c r="E53" s="5"/>
      <c r="F53" s="5"/>
      <c r="G53" s="5"/>
      <c r="H53" s="29"/>
      <c r="I53" s="4"/>
      <c r="J53" s="4"/>
      <c r="K53" s="4"/>
    </row>
    <row r="54" spans="1:11" x14ac:dyDescent="0.3">
      <c r="A54" s="13">
        <f t="shared" si="0"/>
        <v>53</v>
      </c>
      <c r="B54" s="4" t="str">
        <f t="shared" si="1"/>
        <v>皮革(贸易)</v>
      </c>
      <c r="C54" s="4" t="s">
        <v>170</v>
      </c>
      <c r="D54" s="4" t="s">
        <v>30</v>
      </c>
      <c r="E54" s="5"/>
      <c r="F54" s="5"/>
      <c r="G54" s="5"/>
      <c r="H54" s="29"/>
      <c r="I54" s="4"/>
      <c r="J54" s="4"/>
      <c r="K54" s="4"/>
    </row>
    <row r="55" spans="1:11" x14ac:dyDescent="0.3">
      <c r="A55" s="13">
        <f t="shared" si="0"/>
        <v>54</v>
      </c>
      <c r="B55" s="4" t="str">
        <f t="shared" si="1"/>
        <v>烤肉(贸易)</v>
      </c>
      <c r="C55" s="4" t="s">
        <v>210</v>
      </c>
      <c r="D55" s="4" t="s">
        <v>90</v>
      </c>
      <c r="E55" s="5"/>
      <c r="F55" s="5"/>
      <c r="G55" s="5"/>
      <c r="H55" s="29"/>
      <c r="I55" s="4"/>
      <c r="J55" s="4"/>
      <c r="K55" s="4"/>
    </row>
    <row r="56" spans="1:11" x14ac:dyDescent="0.3">
      <c r="A56" s="13">
        <f t="shared" si="0"/>
        <v>55</v>
      </c>
      <c r="B56" s="4" t="str">
        <f t="shared" si="1"/>
        <v>面包(贸易)</v>
      </c>
      <c r="C56" s="4" t="s">
        <v>212</v>
      </c>
      <c r="D56" s="4" t="s">
        <v>90</v>
      </c>
      <c r="E56" s="5"/>
      <c r="F56" s="5"/>
      <c r="G56" s="5"/>
      <c r="H56" s="29"/>
      <c r="I56" s="4"/>
      <c r="J56" s="4"/>
      <c r="K56" s="4"/>
    </row>
    <row r="57" spans="1:11" x14ac:dyDescent="0.3">
      <c r="A57" s="13">
        <f t="shared" si="0"/>
        <v>56</v>
      </c>
      <c r="B57" s="4" t="str">
        <f t="shared" si="1"/>
        <v>无(贸易)</v>
      </c>
      <c r="C57" s="4" t="s">
        <v>34</v>
      </c>
      <c r="D57" s="4" t="s">
        <v>34</v>
      </c>
      <c r="E57" s="5"/>
      <c r="F57" s="5"/>
      <c r="G57" s="5"/>
      <c r="H57" s="29"/>
      <c r="I57" s="4"/>
      <c r="J57" s="4"/>
      <c r="K57" s="4"/>
    </row>
    <row r="58" spans="1:11" x14ac:dyDescent="0.3">
      <c r="A58" s="13">
        <f t="shared" si="0"/>
        <v>57</v>
      </c>
      <c r="B58" s="4" t="str">
        <f t="shared" si="1"/>
        <v>蚕(贸易)</v>
      </c>
      <c r="C58" s="4" t="s">
        <v>278</v>
      </c>
      <c r="D58" s="4" t="s">
        <v>30</v>
      </c>
      <c r="E58" s="5"/>
      <c r="F58" s="5"/>
      <c r="G58" s="5"/>
      <c r="H58" s="29"/>
      <c r="I58" s="4"/>
      <c r="J58" s="4"/>
      <c r="K58" s="4"/>
    </row>
    <row r="59" spans="1:11" x14ac:dyDescent="0.3">
      <c r="A59" s="13">
        <f t="shared" si="0"/>
        <v>58</v>
      </c>
      <c r="B59" s="4" t="str">
        <f t="shared" si="1"/>
        <v>蚕茧(贸易)</v>
      </c>
      <c r="C59" s="4" t="s">
        <v>89</v>
      </c>
      <c r="D59" s="4" t="s">
        <v>30</v>
      </c>
      <c r="E59" s="5"/>
      <c r="F59" s="5"/>
      <c r="G59" s="5"/>
      <c r="H59" s="29"/>
      <c r="I59" s="4"/>
      <c r="J59" s="4"/>
      <c r="K59" s="4"/>
    </row>
    <row r="60" spans="1:11" x14ac:dyDescent="0.3">
      <c r="A60" s="13">
        <f t="shared" si="0"/>
        <v>59</v>
      </c>
      <c r="B60" s="4" t="str">
        <f t="shared" si="1"/>
        <v>意大利面(贸易)</v>
      </c>
      <c r="C60" s="4" t="s">
        <v>306</v>
      </c>
      <c r="D60" s="4" t="s">
        <v>90</v>
      </c>
      <c r="E60" s="5"/>
      <c r="F60" s="5"/>
      <c r="G60" s="5"/>
      <c r="H60" s="29"/>
      <c r="I60" s="4"/>
      <c r="J60" s="4"/>
      <c r="K60" s="4"/>
    </row>
    <row r="61" spans="1:11" x14ac:dyDescent="0.3">
      <c r="A61" s="13">
        <f t="shared" si="0"/>
        <v>60</v>
      </c>
      <c r="B61" s="4" t="str">
        <f t="shared" si="1"/>
        <v>蛋糕(贸易)</v>
      </c>
      <c r="C61" s="4" t="s">
        <v>219</v>
      </c>
      <c r="D61" s="4" t="s">
        <v>90</v>
      </c>
      <c r="E61" s="5"/>
      <c r="F61" s="5"/>
      <c r="G61" s="5"/>
      <c r="H61" s="29"/>
      <c r="I61" s="4"/>
      <c r="J61" s="4"/>
      <c r="K61" s="4"/>
    </row>
    <row r="62" spans="1:11" x14ac:dyDescent="0.3">
      <c r="A62" s="13">
        <f t="shared" si="0"/>
        <v>61</v>
      </c>
      <c r="B62" s="4" t="str">
        <f t="shared" si="1"/>
        <v>蜂蜡(贸易)</v>
      </c>
      <c r="C62" s="4" t="s">
        <v>197</v>
      </c>
      <c r="D62" s="4" t="s">
        <v>30</v>
      </c>
      <c r="E62" s="5"/>
      <c r="F62" s="5"/>
      <c r="G62" s="5"/>
      <c r="H62" s="29"/>
      <c r="I62" s="4"/>
      <c r="J62" s="4"/>
      <c r="K62" s="4"/>
    </row>
    <row r="63" spans="1:11" x14ac:dyDescent="0.3">
      <c r="A63" s="13">
        <f t="shared" si="0"/>
        <v>62</v>
      </c>
      <c r="B63" s="4" t="str">
        <f t="shared" si="1"/>
        <v>蜜蜂(贸易)</v>
      </c>
      <c r="C63" s="4" t="s">
        <v>288</v>
      </c>
      <c r="D63" s="4" t="s">
        <v>30</v>
      </c>
      <c r="E63" s="5"/>
      <c r="F63" s="5"/>
      <c r="G63" s="5"/>
      <c r="H63" s="29"/>
      <c r="I63" s="4"/>
      <c r="J63" s="4"/>
      <c r="K63" s="4"/>
    </row>
    <row r="64" spans="1:11" x14ac:dyDescent="0.3">
      <c r="A64" s="13">
        <f t="shared" si="0"/>
        <v>63</v>
      </c>
      <c r="B64" s="4" t="str">
        <f t="shared" si="1"/>
        <v>兔子(贸易)</v>
      </c>
      <c r="C64" s="4" t="s">
        <v>38</v>
      </c>
      <c r="D64" s="4" t="s">
        <v>30</v>
      </c>
      <c r="E64" s="5"/>
      <c r="F64" s="5"/>
      <c r="G64" s="5"/>
      <c r="H64" s="29"/>
      <c r="I64" s="4"/>
      <c r="J64" s="4"/>
      <c r="K64" s="4"/>
    </row>
    <row r="65" spans="1:11" x14ac:dyDescent="0.3">
      <c r="A65" s="13">
        <f t="shared" si="0"/>
        <v>64</v>
      </c>
      <c r="B65" s="4" t="str">
        <f t="shared" si="1"/>
        <v>木炭(贸易)</v>
      </c>
      <c r="C65" s="4" t="s">
        <v>68</v>
      </c>
      <c r="D65" s="4" t="s">
        <v>30</v>
      </c>
      <c r="E65" s="5"/>
      <c r="F65" s="5"/>
      <c r="G65" s="5"/>
      <c r="H65" s="29"/>
      <c r="I65" s="4"/>
      <c r="J65" s="4"/>
      <c r="K65" s="4"/>
    </row>
    <row r="66" spans="1:11" x14ac:dyDescent="0.3">
      <c r="A66" s="13">
        <f t="shared" si="0"/>
        <v>65</v>
      </c>
      <c r="B66" s="4" t="str">
        <f t="shared" si="1"/>
        <v>陶瓷(贸易)</v>
      </c>
      <c r="C66" s="4" t="s">
        <v>298</v>
      </c>
      <c r="D66" s="4" t="s">
        <v>60</v>
      </c>
      <c r="E66" s="5"/>
      <c r="F66" s="5"/>
      <c r="G66" s="5"/>
      <c r="H66" s="29"/>
      <c r="I66" s="4"/>
      <c r="J66" s="4"/>
      <c r="K66" s="4"/>
    </row>
    <row r="67" spans="1:11" x14ac:dyDescent="0.3">
      <c r="A67" s="13">
        <f t="shared" ref="A67:A104" si="2">ROW()-1</f>
        <v>66</v>
      </c>
      <c r="B67" s="4" t="str">
        <f t="shared" ref="B67:B104" si="3">C67&amp;"("&amp;E67&amp;"贸易)"</f>
        <v>灯笼鱼(贸易)</v>
      </c>
      <c r="C67" s="4" t="s">
        <v>122</v>
      </c>
      <c r="D67" s="4" t="s">
        <v>30</v>
      </c>
      <c r="E67" s="5"/>
      <c r="F67" s="5"/>
      <c r="G67" s="5"/>
      <c r="H67" s="29"/>
      <c r="I67" s="4"/>
      <c r="J67" s="4"/>
      <c r="K67" s="4"/>
    </row>
    <row r="68" spans="1:11" x14ac:dyDescent="0.3">
      <c r="A68" s="13">
        <f t="shared" si="2"/>
        <v>67</v>
      </c>
      <c r="B68" s="4" t="str">
        <f t="shared" si="3"/>
        <v>发光体(贸易)</v>
      </c>
      <c r="C68" s="4" t="s">
        <v>145</v>
      </c>
      <c r="D68" s="4" t="s">
        <v>30</v>
      </c>
      <c r="E68" s="5"/>
      <c r="F68" s="5"/>
      <c r="G68" s="5"/>
      <c r="H68" s="29"/>
      <c r="I68" s="4"/>
      <c r="J68" s="4"/>
      <c r="K68" s="4"/>
    </row>
    <row r="69" spans="1:11" x14ac:dyDescent="0.3">
      <c r="A69" s="13">
        <f t="shared" si="2"/>
        <v>68</v>
      </c>
      <c r="B69" s="4" t="str">
        <f t="shared" si="3"/>
        <v>欢乐花(贸易)</v>
      </c>
      <c r="C69" s="4" t="s">
        <v>137</v>
      </c>
      <c r="D69" s="4" t="s">
        <v>30</v>
      </c>
      <c r="E69" s="5"/>
      <c r="F69" s="5"/>
      <c r="G69" s="5"/>
      <c r="H69" s="29"/>
      <c r="I69" s="4"/>
      <c r="J69" s="4"/>
      <c r="K69" s="4"/>
    </row>
    <row r="70" spans="1:11" x14ac:dyDescent="0.3">
      <c r="A70" s="13">
        <f t="shared" si="2"/>
        <v>69</v>
      </c>
      <c r="B70" s="4" t="str">
        <f t="shared" si="3"/>
        <v>寄居蟹(贸易)</v>
      </c>
      <c r="C70" s="4" t="s">
        <v>218</v>
      </c>
      <c r="D70" s="4" t="s">
        <v>30</v>
      </c>
      <c r="E70" s="5"/>
      <c r="F70" s="5"/>
      <c r="G70" s="5"/>
      <c r="H70" s="29"/>
      <c r="I70" s="4"/>
      <c r="J70" s="4"/>
      <c r="K70" s="4"/>
    </row>
    <row r="71" spans="1:11" x14ac:dyDescent="0.3">
      <c r="A71" s="13">
        <f t="shared" si="2"/>
        <v>70</v>
      </c>
      <c r="B71" s="4" t="str">
        <f t="shared" si="3"/>
        <v>金矿石(贸易)</v>
      </c>
      <c r="C71" s="4" t="s">
        <v>181</v>
      </c>
      <c r="D71" s="4" t="s">
        <v>30</v>
      </c>
      <c r="E71" s="5"/>
      <c r="F71" s="5"/>
      <c r="G71" s="5"/>
      <c r="H71" s="29"/>
      <c r="I71" s="4"/>
      <c r="J71" s="4"/>
      <c r="K71" s="4"/>
    </row>
    <row r="72" spans="1:11" x14ac:dyDescent="0.3">
      <c r="A72" s="13">
        <f t="shared" si="2"/>
        <v>71</v>
      </c>
      <c r="B72" s="4" t="str">
        <f t="shared" si="3"/>
        <v>荆棘(贸易)</v>
      </c>
      <c r="C72" s="5" t="s">
        <v>152</v>
      </c>
      <c r="D72" s="4" t="s">
        <v>30</v>
      </c>
      <c r="E72" s="5"/>
      <c r="F72" s="5"/>
      <c r="G72" s="5"/>
      <c r="H72" s="29"/>
      <c r="I72" s="4"/>
      <c r="J72" s="4"/>
      <c r="K72" s="4"/>
    </row>
    <row r="73" spans="1:11" x14ac:dyDescent="0.3">
      <c r="A73" s="13">
        <f t="shared" si="2"/>
        <v>72</v>
      </c>
      <c r="B73" s="4" t="str">
        <f t="shared" si="3"/>
        <v>木头(贸易)</v>
      </c>
      <c r="C73" s="5" t="s">
        <v>69</v>
      </c>
      <c r="D73" s="4" t="s">
        <v>30</v>
      </c>
      <c r="E73" s="5"/>
      <c r="F73" s="5"/>
      <c r="G73" s="5"/>
      <c r="H73" s="29"/>
      <c r="I73" s="4"/>
      <c r="J73" s="4"/>
      <c r="K73" s="4"/>
    </row>
    <row r="74" spans="1:11" x14ac:dyDescent="0.3">
      <c r="A74" s="13">
        <f t="shared" si="2"/>
        <v>73</v>
      </c>
      <c r="B74" s="4" t="str">
        <f t="shared" si="3"/>
        <v>泥土(贸易)</v>
      </c>
      <c r="C74" s="4" t="s">
        <v>54</v>
      </c>
      <c r="D74" s="4" t="s">
        <v>30</v>
      </c>
      <c r="E74" s="5"/>
      <c r="F74" s="5"/>
      <c r="G74" s="5"/>
      <c r="H74" s="29"/>
      <c r="I74" s="4"/>
      <c r="J74" s="4"/>
      <c r="K74" s="4"/>
    </row>
    <row r="75" spans="1:11" x14ac:dyDescent="0.3">
      <c r="A75" s="13">
        <f t="shared" si="2"/>
        <v>74</v>
      </c>
      <c r="B75" s="4" t="str">
        <f t="shared" si="3"/>
        <v>黏土(贸易)</v>
      </c>
      <c r="C75" s="4" t="s">
        <v>230</v>
      </c>
      <c r="D75" s="4" t="s">
        <v>30</v>
      </c>
      <c r="E75" s="5"/>
      <c r="F75" s="5"/>
      <c r="G75" s="5"/>
      <c r="H75" s="29"/>
      <c r="I75" s="4"/>
      <c r="J75" s="4"/>
      <c r="K75" s="4"/>
    </row>
    <row r="76" spans="1:11" x14ac:dyDescent="0.3">
      <c r="A76" s="13">
        <f t="shared" si="2"/>
        <v>75</v>
      </c>
      <c r="B76" s="4" t="str">
        <f t="shared" si="3"/>
        <v>青蛙(贸易)</v>
      </c>
      <c r="C76" s="5" t="s">
        <v>78</v>
      </c>
      <c r="D76" s="4" t="s">
        <v>30</v>
      </c>
      <c r="E76" s="5"/>
      <c r="F76" s="5"/>
      <c r="G76" s="5"/>
      <c r="H76" s="29"/>
      <c r="I76" s="4"/>
      <c r="J76" s="4"/>
      <c r="K76" s="4"/>
    </row>
    <row r="77" spans="1:11" x14ac:dyDescent="0.3">
      <c r="A77" s="13">
        <f t="shared" si="2"/>
        <v>76</v>
      </c>
      <c r="B77" s="4" t="str">
        <f t="shared" si="3"/>
        <v>犰狳(贸易)</v>
      </c>
      <c r="C77" s="5" t="s">
        <v>208</v>
      </c>
      <c r="D77" s="4" t="s">
        <v>30</v>
      </c>
      <c r="E77" s="5"/>
      <c r="F77" s="5"/>
      <c r="G77" s="5"/>
      <c r="H77" s="29"/>
      <c r="I77" s="4"/>
      <c r="J77" s="4"/>
      <c r="K77" s="4"/>
    </row>
    <row r="78" spans="1:11" x14ac:dyDescent="0.3">
      <c r="A78" s="13">
        <f t="shared" si="2"/>
        <v>77</v>
      </c>
      <c r="B78" s="4" t="str">
        <f t="shared" si="3"/>
        <v>沙石(贸易)</v>
      </c>
      <c r="C78" s="4" t="s">
        <v>182</v>
      </c>
      <c r="D78" s="4" t="s">
        <v>30</v>
      </c>
      <c r="E78" s="5"/>
      <c r="F78" s="5"/>
      <c r="G78" s="5"/>
      <c r="H78" s="29"/>
      <c r="I78" s="4"/>
      <c r="J78" s="4"/>
      <c r="K78" s="4"/>
    </row>
    <row r="79" spans="1:11" x14ac:dyDescent="0.3">
      <c r="A79" s="13">
        <f t="shared" si="2"/>
        <v>78</v>
      </c>
      <c r="B79" s="4" t="str">
        <f t="shared" si="3"/>
        <v>莎纸草(贸易)</v>
      </c>
      <c r="C79" s="4" t="s">
        <v>192</v>
      </c>
      <c r="D79" s="4" t="s">
        <v>30</v>
      </c>
      <c r="E79" s="5"/>
      <c r="F79" s="5"/>
      <c r="G79" s="5"/>
      <c r="H79" s="29"/>
      <c r="I79" s="4"/>
      <c r="J79" s="4"/>
      <c r="K79" s="4"/>
    </row>
    <row r="80" spans="1:11" x14ac:dyDescent="0.3">
      <c r="A80" s="13">
        <f t="shared" si="2"/>
        <v>79</v>
      </c>
      <c r="B80" s="4" t="str">
        <f t="shared" si="3"/>
        <v>珊瑚(贸易)</v>
      </c>
      <c r="C80" s="4" t="s">
        <v>33</v>
      </c>
      <c r="D80" s="4" t="s">
        <v>30</v>
      </c>
      <c r="E80" s="5"/>
      <c r="F80" s="5"/>
      <c r="G80" s="5"/>
      <c r="H80" s="29"/>
      <c r="I80" s="4"/>
      <c r="J80" s="4"/>
      <c r="K80" s="4"/>
    </row>
    <row r="81" spans="1:11" x14ac:dyDescent="0.3">
      <c r="A81" s="13">
        <f t="shared" si="2"/>
        <v>80</v>
      </c>
      <c r="B81" s="4" t="str">
        <f t="shared" si="3"/>
        <v>石灰岩(贸易)</v>
      </c>
      <c r="C81" s="4" t="s">
        <v>141</v>
      </c>
      <c r="D81" s="4" t="s">
        <v>30</v>
      </c>
      <c r="E81" s="5"/>
      <c r="F81" s="5"/>
      <c r="G81" s="5"/>
      <c r="H81" s="29"/>
      <c r="I81" s="4"/>
      <c r="J81" s="4"/>
      <c r="K81" s="4"/>
    </row>
    <row r="82" spans="1:11" x14ac:dyDescent="0.3">
      <c r="A82" s="13">
        <f t="shared" si="2"/>
        <v>81</v>
      </c>
      <c r="B82" s="4" t="str">
        <f t="shared" si="3"/>
        <v>石头(贸易)</v>
      </c>
      <c r="C82" s="4" t="s">
        <v>189</v>
      </c>
      <c r="D82" s="4" t="s">
        <v>30</v>
      </c>
      <c r="E82" s="5"/>
      <c r="F82" s="5"/>
      <c r="G82" s="5"/>
      <c r="H82" s="29"/>
      <c r="I82" s="4"/>
      <c r="J82" s="4"/>
      <c r="K82" s="4"/>
    </row>
    <row r="83" spans="1:11" x14ac:dyDescent="0.3">
      <c r="A83" s="13">
        <f t="shared" si="2"/>
        <v>82</v>
      </c>
      <c r="B83" s="4" t="str">
        <f t="shared" si="3"/>
        <v>水(贸易)</v>
      </c>
      <c r="C83" s="4" t="s">
        <v>53</v>
      </c>
      <c r="D83" s="4" t="s">
        <v>30</v>
      </c>
      <c r="E83" s="5"/>
      <c r="F83" s="5"/>
      <c r="G83" s="5"/>
      <c r="H83" s="29"/>
      <c r="I83" s="4"/>
      <c r="J83" s="4"/>
      <c r="K83" s="4"/>
    </row>
    <row r="84" spans="1:11" x14ac:dyDescent="0.3">
      <c r="A84" s="13">
        <f t="shared" si="2"/>
        <v>83</v>
      </c>
      <c r="B84" s="4" t="str">
        <f t="shared" si="3"/>
        <v>水晶(贸易)</v>
      </c>
      <c r="C84" s="5" t="s">
        <v>49</v>
      </c>
      <c r="D84" s="4" t="s">
        <v>30</v>
      </c>
      <c r="E84" s="5"/>
      <c r="F84" s="5"/>
      <c r="G84" s="5"/>
      <c r="H84" s="29"/>
      <c r="I84" s="4"/>
      <c r="J84" s="4"/>
      <c r="K84" s="4"/>
    </row>
    <row r="85" spans="1:11" x14ac:dyDescent="0.3">
      <c r="A85" s="13">
        <f t="shared" si="2"/>
        <v>84</v>
      </c>
      <c r="B85" s="4" t="str">
        <f t="shared" si="3"/>
        <v>藤蔓(贸易)</v>
      </c>
      <c r="C85" s="5" t="s">
        <v>87</v>
      </c>
      <c r="D85" s="4" t="s">
        <v>30</v>
      </c>
      <c r="E85" s="5"/>
      <c r="F85" s="5"/>
      <c r="G85" s="5"/>
      <c r="H85" s="29"/>
      <c r="I85" s="4"/>
      <c r="J85" s="4"/>
      <c r="K85" s="4"/>
    </row>
    <row r="86" spans="1:11" x14ac:dyDescent="0.3">
      <c r="A86" s="13">
        <f t="shared" si="2"/>
        <v>85</v>
      </c>
      <c r="B86" s="4" t="str">
        <f t="shared" si="3"/>
        <v>铁矿石(贸易)</v>
      </c>
      <c r="C86" s="4" t="s">
        <v>184</v>
      </c>
      <c r="D86" s="4" t="s">
        <v>30</v>
      </c>
      <c r="E86" s="5"/>
      <c r="F86" s="5"/>
      <c r="G86" s="5"/>
      <c r="H86" s="29"/>
      <c r="I86" s="4"/>
      <c r="J86" s="4"/>
      <c r="K86" s="4"/>
    </row>
    <row r="87" spans="1:11" x14ac:dyDescent="0.3">
      <c r="A87" s="13">
        <f t="shared" si="2"/>
        <v>86</v>
      </c>
      <c r="B87" s="4" t="str">
        <f t="shared" si="3"/>
        <v>铜矿石(贸易)</v>
      </c>
      <c r="C87" s="4" t="s">
        <v>186</v>
      </c>
      <c r="D87" s="4" t="s">
        <v>30</v>
      </c>
      <c r="E87" s="5"/>
      <c r="F87" s="5"/>
      <c r="G87" s="5"/>
      <c r="H87" s="29"/>
      <c r="I87" s="4"/>
      <c r="J87" s="4"/>
      <c r="K87" s="4"/>
    </row>
    <row r="88" spans="1:11" x14ac:dyDescent="0.3">
      <c r="A88" s="13">
        <f t="shared" si="2"/>
        <v>87</v>
      </c>
      <c r="B88" s="4" t="str">
        <f t="shared" si="3"/>
        <v>蜗牛(贸易)</v>
      </c>
      <c r="C88" s="5" t="s">
        <v>76</v>
      </c>
      <c r="D88" s="4" t="s">
        <v>30</v>
      </c>
      <c r="E88" s="5"/>
      <c r="F88" s="5"/>
      <c r="G88" s="5"/>
      <c r="H88" s="29"/>
      <c r="I88" s="4"/>
      <c r="J88" s="4"/>
      <c r="K88" s="4"/>
    </row>
    <row r="89" spans="1:11" x14ac:dyDescent="0.3">
      <c r="A89" s="13">
        <f t="shared" si="2"/>
        <v>88</v>
      </c>
      <c r="B89" s="4" t="str">
        <f t="shared" si="3"/>
        <v>仙人掌花(贸易)</v>
      </c>
      <c r="C89" s="4" t="s">
        <v>63</v>
      </c>
      <c r="D89" s="4" t="s">
        <v>30</v>
      </c>
      <c r="E89" s="5"/>
      <c r="F89" s="5"/>
      <c r="G89" s="5"/>
      <c r="H89" s="29"/>
      <c r="I89" s="4"/>
      <c r="J89" s="4"/>
      <c r="K89" s="4"/>
    </row>
    <row r="90" spans="1:11" x14ac:dyDescent="0.3">
      <c r="A90" s="13">
        <f t="shared" si="2"/>
        <v>89</v>
      </c>
      <c r="B90" s="4" t="str">
        <f t="shared" si="3"/>
        <v>雪(贸易)</v>
      </c>
      <c r="C90" s="4" t="s">
        <v>149</v>
      </c>
      <c r="D90" s="4" t="s">
        <v>30</v>
      </c>
      <c r="E90" s="5"/>
      <c r="F90" s="5"/>
      <c r="G90" s="5"/>
      <c r="H90" s="29"/>
      <c r="I90" s="4"/>
      <c r="J90" s="4"/>
      <c r="K90" s="4"/>
    </row>
    <row r="91" spans="1:11" x14ac:dyDescent="0.3">
      <c r="A91" s="13">
        <f t="shared" si="2"/>
        <v>90</v>
      </c>
      <c r="B91" s="4" t="str">
        <f t="shared" si="3"/>
        <v>盐矿(贸易)</v>
      </c>
      <c r="C91" s="4" t="s">
        <v>142</v>
      </c>
      <c r="D91" s="4" t="s">
        <v>30</v>
      </c>
      <c r="E91" s="5"/>
      <c r="F91" s="5"/>
      <c r="G91" s="5"/>
      <c r="H91" s="29"/>
      <c r="I91" s="4"/>
      <c r="J91" s="4"/>
      <c r="K91" s="4"/>
    </row>
    <row r="92" spans="1:11" x14ac:dyDescent="0.3">
      <c r="A92" s="13">
        <f t="shared" si="2"/>
        <v>91</v>
      </c>
      <c r="B92" s="4" t="str">
        <f t="shared" si="3"/>
        <v>鱼(贸易)</v>
      </c>
      <c r="C92" s="4" t="s">
        <v>130</v>
      </c>
      <c r="D92" s="4" t="s">
        <v>30</v>
      </c>
      <c r="E92" s="5"/>
      <c r="F92" s="5"/>
      <c r="G92" s="5"/>
      <c r="H92" s="29"/>
      <c r="I92" s="4"/>
      <c r="J92" s="4"/>
      <c r="K92" s="4"/>
    </row>
    <row r="93" spans="1:11" x14ac:dyDescent="0.3">
      <c r="A93" s="13">
        <f t="shared" si="2"/>
        <v>92</v>
      </c>
      <c r="B93" s="4" t="str">
        <f t="shared" si="3"/>
        <v>粘液(贸易)</v>
      </c>
      <c r="C93" s="4" t="s">
        <v>255</v>
      </c>
      <c r="D93" s="4" t="s">
        <v>30</v>
      </c>
      <c r="E93" s="5"/>
      <c r="F93" s="5"/>
      <c r="G93" s="5"/>
      <c r="H93" s="29"/>
      <c r="I93" s="4"/>
      <c r="J93" s="4"/>
      <c r="K93" s="4"/>
    </row>
    <row r="94" spans="1:11" x14ac:dyDescent="0.3">
      <c r="A94" s="13">
        <f t="shared" si="2"/>
        <v>93</v>
      </c>
      <c r="B94" s="4" t="str">
        <f t="shared" si="3"/>
        <v>没药(贸易)</v>
      </c>
      <c r="C94" s="4" t="s">
        <v>64</v>
      </c>
      <c r="D94" s="5" t="s">
        <v>30</v>
      </c>
      <c r="E94" s="5"/>
      <c r="F94" s="5"/>
      <c r="G94" s="5"/>
      <c r="H94" s="29"/>
      <c r="I94" s="4"/>
      <c r="J94" s="4"/>
      <c r="K94" s="4"/>
    </row>
    <row r="95" spans="1:11" x14ac:dyDescent="0.3">
      <c r="A95" s="13">
        <f t="shared" si="2"/>
        <v>94</v>
      </c>
      <c r="B95" s="4" t="str">
        <f t="shared" si="3"/>
        <v>树液(贸易)</v>
      </c>
      <c r="C95" s="4" t="s">
        <v>111</v>
      </c>
      <c r="D95" s="5" t="s">
        <v>30</v>
      </c>
      <c r="E95" s="5"/>
      <c r="F95" s="5"/>
      <c r="G95" s="5"/>
      <c r="H95" s="29"/>
      <c r="I95" s="4"/>
      <c r="J95" s="4"/>
      <c r="K95" s="4"/>
    </row>
    <row r="96" spans="1:11" x14ac:dyDescent="0.3">
      <c r="A96" s="13">
        <f t="shared" si="2"/>
        <v>95</v>
      </c>
      <c r="B96" s="4" t="str">
        <f t="shared" si="3"/>
        <v>橡胶(贸易)</v>
      </c>
      <c r="C96" s="4" t="s">
        <v>194</v>
      </c>
      <c r="D96" s="5" t="s">
        <v>30</v>
      </c>
      <c r="E96" s="5"/>
      <c r="F96" s="5"/>
      <c r="G96" s="5"/>
      <c r="H96" s="29"/>
      <c r="I96" s="4"/>
      <c r="J96" s="4"/>
      <c r="K96" s="4"/>
    </row>
    <row r="97" spans="1:11" x14ac:dyDescent="0.3">
      <c r="A97" s="13">
        <f t="shared" si="2"/>
        <v>96</v>
      </c>
      <c r="B97" s="4" t="str">
        <f t="shared" si="3"/>
        <v>牛排(贸易)</v>
      </c>
      <c r="C97" s="4" t="s">
        <v>256</v>
      </c>
      <c r="D97" s="4" t="s">
        <v>90</v>
      </c>
      <c r="E97" s="5"/>
      <c r="F97" s="5"/>
      <c r="G97" s="5"/>
      <c r="H97" s="29"/>
      <c r="I97" s="4"/>
      <c r="J97" s="4"/>
      <c r="K97" s="4"/>
    </row>
    <row r="98" spans="1:11" x14ac:dyDescent="0.3">
      <c r="A98" s="13">
        <f t="shared" si="2"/>
        <v>97</v>
      </c>
      <c r="B98" s="4" t="str">
        <f t="shared" si="3"/>
        <v>书(贸易)</v>
      </c>
      <c r="C98" s="4" t="s">
        <v>297</v>
      </c>
      <c r="D98" s="4" t="s">
        <v>60</v>
      </c>
      <c r="E98" s="5"/>
      <c r="F98" s="5"/>
      <c r="G98" s="5"/>
      <c r="H98" s="29"/>
      <c r="I98" s="4"/>
      <c r="J98" s="4"/>
      <c r="K98" s="4"/>
    </row>
    <row r="99" spans="1:11" x14ac:dyDescent="0.3">
      <c r="A99" s="13">
        <f t="shared" si="2"/>
        <v>98</v>
      </c>
      <c r="B99" s="4" t="str">
        <f t="shared" si="3"/>
        <v>药品(贸易)</v>
      </c>
      <c r="C99" s="4" t="s">
        <v>304</v>
      </c>
      <c r="D99" s="4" t="s">
        <v>30</v>
      </c>
      <c r="E99" s="5"/>
      <c r="F99" s="5"/>
      <c r="G99" s="5"/>
      <c r="H99" s="29"/>
      <c r="I99" s="4"/>
      <c r="J99" s="4"/>
      <c r="K99" s="4"/>
    </row>
    <row r="100" spans="1:11" x14ac:dyDescent="0.3">
      <c r="A100" s="13">
        <f t="shared" si="2"/>
        <v>99</v>
      </c>
      <c r="B100" s="4" t="str">
        <f t="shared" si="3"/>
        <v>蝙蝠药水(贸易)</v>
      </c>
      <c r="C100" s="4" t="s">
        <v>266</v>
      </c>
      <c r="D100" s="4" t="s">
        <v>143</v>
      </c>
      <c r="E100" s="5"/>
      <c r="F100" s="5"/>
      <c r="G100" s="5"/>
      <c r="H100" s="29"/>
      <c r="I100" s="4"/>
      <c r="J100" s="4"/>
      <c r="K100" s="4"/>
    </row>
    <row r="101" spans="1:11" x14ac:dyDescent="0.3">
      <c r="A101" s="13">
        <f t="shared" si="2"/>
        <v>100</v>
      </c>
      <c r="B101" s="4" t="str">
        <f t="shared" si="3"/>
        <v>再生灵药(贸易)</v>
      </c>
      <c r="C101" s="4" t="s">
        <v>307</v>
      </c>
      <c r="D101" s="4" t="s">
        <v>60</v>
      </c>
      <c r="E101" s="5"/>
      <c r="F101" s="5"/>
      <c r="G101" s="5"/>
      <c r="H101" s="29"/>
      <c r="I101" s="4"/>
      <c r="J101" s="4"/>
      <c r="K101" s="4"/>
    </row>
    <row r="102" spans="1:11" x14ac:dyDescent="0.3">
      <c r="A102" s="13">
        <f t="shared" si="2"/>
        <v>101</v>
      </c>
      <c r="B102" s="4" t="str">
        <f t="shared" si="3"/>
        <v>布衣(贸易)</v>
      </c>
      <c r="C102" s="4" t="s">
        <v>271</v>
      </c>
      <c r="D102" s="4" t="s">
        <v>60</v>
      </c>
      <c r="E102" s="5"/>
      <c r="F102" s="5"/>
      <c r="G102" s="5"/>
      <c r="H102" s="29"/>
      <c r="I102" s="4"/>
      <c r="J102" s="4"/>
      <c r="K102" s="4"/>
    </row>
    <row r="103" spans="1:11" x14ac:dyDescent="0.3">
      <c r="A103" s="13">
        <f t="shared" si="2"/>
        <v>102</v>
      </c>
      <c r="B103" s="4" t="str">
        <f t="shared" si="3"/>
        <v>丝绸衣(贸易)</v>
      </c>
      <c r="C103" s="4" t="s">
        <v>272</v>
      </c>
      <c r="D103" s="4" t="s">
        <v>60</v>
      </c>
      <c r="E103" s="5"/>
      <c r="F103" s="5"/>
      <c r="G103" s="5"/>
      <c r="H103" s="29"/>
      <c r="I103" s="4"/>
      <c r="J103" s="4"/>
      <c r="K103" s="4"/>
    </row>
    <row r="104" spans="1:11" x14ac:dyDescent="0.3">
      <c r="A104" s="13">
        <f t="shared" si="2"/>
        <v>103</v>
      </c>
      <c r="B104" s="4" t="str">
        <f t="shared" si="3"/>
        <v>宝石(贸易)</v>
      </c>
      <c r="C104" s="4" t="s">
        <v>203</v>
      </c>
      <c r="D104" s="4" t="s">
        <v>30</v>
      </c>
      <c r="E104" s="5"/>
      <c r="F104" s="5"/>
      <c r="G104" s="5"/>
      <c r="H104" s="29"/>
      <c r="I104" s="4"/>
      <c r="J104" s="4"/>
      <c r="K104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8F7C-6457-42B0-87FB-202106AFD09D}">
  <dimension ref="A1:H32"/>
  <sheetViews>
    <sheetView workbookViewId="0">
      <selection activeCell="J14" sqref="J13:J14"/>
    </sheetView>
  </sheetViews>
  <sheetFormatPr defaultRowHeight="14" x14ac:dyDescent="0.3"/>
  <cols>
    <col min="1" max="1" width="4.83203125" bestFit="1" customWidth="1"/>
    <col min="2" max="2" width="25.25" bestFit="1" customWidth="1"/>
    <col min="3" max="4" width="16.25" bestFit="1" customWidth="1"/>
    <col min="5" max="5" width="10.4140625" bestFit="1" customWidth="1"/>
    <col min="6" max="6" width="16.25" bestFit="1" customWidth="1"/>
    <col min="7" max="7" width="8.5" bestFit="1" customWidth="1"/>
    <col min="8" max="8" width="12.33203125" bestFit="1" customWidth="1"/>
  </cols>
  <sheetData>
    <row r="1" spans="1:8" x14ac:dyDescent="0.3">
      <c r="A1" s="9" t="s">
        <v>326</v>
      </c>
      <c r="B1" s="5" t="s">
        <v>327</v>
      </c>
      <c r="C1" s="5" t="s">
        <v>328</v>
      </c>
      <c r="D1" s="5" t="s">
        <v>329</v>
      </c>
      <c r="E1" s="5" t="s">
        <v>330</v>
      </c>
      <c r="F1" s="5" t="s">
        <v>333</v>
      </c>
      <c r="G1" s="5" t="s">
        <v>331</v>
      </c>
      <c r="H1" s="5" t="s">
        <v>332</v>
      </c>
    </row>
    <row r="2" spans="1:8" x14ac:dyDescent="0.3">
      <c r="A2" s="4">
        <f>ROW()-1</f>
        <v>1</v>
      </c>
      <c r="B2" s="5" t="s">
        <v>91</v>
      </c>
      <c r="C2" s="4">
        <f>VLOOKUP(B2,生产成本!D:K,7,0)</f>
        <v>0</v>
      </c>
      <c r="D2" s="4">
        <f>VLOOKUP(B2,生产成本!D:K,8,0)</f>
        <v>0</v>
      </c>
      <c r="E2" s="4"/>
      <c r="F2" s="4"/>
      <c r="G2" s="4"/>
      <c r="H2" s="4"/>
    </row>
    <row r="3" spans="1:8" x14ac:dyDescent="0.3">
      <c r="A3" s="4">
        <f t="shared" ref="A3:A32" si="0">ROW()-1</f>
        <v>2</v>
      </c>
      <c r="B3" s="5" t="s">
        <v>92</v>
      </c>
      <c r="C3" s="4">
        <f>VLOOKUP(B3,生产成本!D:K,7,0)</f>
        <v>0</v>
      </c>
      <c r="D3" s="4">
        <f>VLOOKUP(B3,生产成本!D:K,8,0)</f>
        <v>0</v>
      </c>
      <c r="E3" s="4"/>
      <c r="F3" s="4"/>
      <c r="G3" s="4"/>
      <c r="H3" s="4"/>
    </row>
    <row r="4" spans="1:8" x14ac:dyDescent="0.3">
      <c r="A4" s="4">
        <f t="shared" si="0"/>
        <v>3</v>
      </c>
      <c r="B4" s="5" t="s">
        <v>93</v>
      </c>
      <c r="C4" s="4">
        <f>VLOOKUP(B4,生产成本!D:K,7,0)</f>
        <v>0</v>
      </c>
      <c r="D4" s="4">
        <f>VLOOKUP(B4,生产成本!D:K,8,0)</f>
        <v>0</v>
      </c>
      <c r="E4" s="4"/>
      <c r="F4" s="4"/>
      <c r="G4" s="4"/>
      <c r="H4" s="4"/>
    </row>
    <row r="5" spans="1:8" x14ac:dyDescent="0.3">
      <c r="A5" s="4">
        <f t="shared" si="0"/>
        <v>4</v>
      </c>
      <c r="B5" s="5" t="s">
        <v>94</v>
      </c>
      <c r="C5" s="4">
        <f>VLOOKUP(B5,生产成本!D:K,7,0)</f>
        <v>0</v>
      </c>
      <c r="D5" s="4">
        <f>VLOOKUP(B5,生产成本!D:K,8,0)</f>
        <v>0</v>
      </c>
      <c r="E5" s="4"/>
      <c r="F5" s="4"/>
      <c r="G5" s="4"/>
      <c r="H5" s="4"/>
    </row>
    <row r="6" spans="1:8" x14ac:dyDescent="0.3">
      <c r="A6" s="4">
        <f t="shared" si="0"/>
        <v>5</v>
      </c>
      <c r="B6" s="5" t="s">
        <v>102</v>
      </c>
      <c r="C6" s="4">
        <f>VLOOKUP(B6,生产成本!D:K,7,0)</f>
        <v>108.33333333333333</v>
      </c>
      <c r="D6" s="4">
        <f>VLOOKUP(B6,生产成本!D:K,8,0)</f>
        <v>0</v>
      </c>
      <c r="E6" s="4"/>
      <c r="F6" s="4"/>
      <c r="G6" s="4"/>
      <c r="H6" s="4"/>
    </row>
    <row r="7" spans="1:8" x14ac:dyDescent="0.3">
      <c r="A7" s="4">
        <f t="shared" si="0"/>
        <v>6</v>
      </c>
      <c r="B7" s="5" t="s">
        <v>103</v>
      </c>
      <c r="C7" s="4">
        <f>VLOOKUP(B7,生产成本!D:K,7,0)</f>
        <v>0</v>
      </c>
      <c r="D7" s="4">
        <f>VLOOKUP(B7,生产成本!D:K,8,0)</f>
        <v>0</v>
      </c>
      <c r="E7" s="4"/>
      <c r="F7" s="4"/>
      <c r="G7" s="4"/>
      <c r="H7" s="4"/>
    </row>
    <row r="8" spans="1:8" x14ac:dyDescent="0.3">
      <c r="A8" s="4">
        <f t="shared" si="0"/>
        <v>7</v>
      </c>
      <c r="B8" s="5" t="s">
        <v>104</v>
      </c>
      <c r="C8" s="4">
        <f>VLOOKUP(B8,生产成本!D:K,7,0)</f>
        <v>0</v>
      </c>
      <c r="D8" s="4">
        <f>VLOOKUP(B8,生产成本!D:K,8,0)</f>
        <v>0</v>
      </c>
      <c r="E8" s="4"/>
      <c r="F8" s="4"/>
      <c r="G8" s="4"/>
      <c r="H8" s="4"/>
    </row>
    <row r="9" spans="1:8" x14ac:dyDescent="0.3">
      <c r="A9" s="4">
        <f t="shared" si="0"/>
        <v>8</v>
      </c>
      <c r="B9" s="5" t="s">
        <v>105</v>
      </c>
      <c r="C9" s="4">
        <f>VLOOKUP(B9,生产成本!D:K,7,0)</f>
        <v>0</v>
      </c>
      <c r="D9" s="4">
        <f>VLOOKUP(B9,生产成本!D:K,8,0)</f>
        <v>0</v>
      </c>
      <c r="E9" s="4"/>
      <c r="F9" s="4"/>
      <c r="G9" s="4"/>
      <c r="H9" s="4"/>
    </row>
    <row r="10" spans="1:8" x14ac:dyDescent="0.3">
      <c r="A10" s="4">
        <f t="shared" si="0"/>
        <v>9</v>
      </c>
      <c r="B10" s="5" t="s">
        <v>106</v>
      </c>
      <c r="C10" s="4">
        <f>VLOOKUP(B10,生产成本!D:K,7,0)</f>
        <v>0</v>
      </c>
      <c r="D10" s="4">
        <f>VLOOKUP(B10,生产成本!D:K,8,0)</f>
        <v>0</v>
      </c>
      <c r="E10" s="4"/>
      <c r="F10" s="4"/>
      <c r="G10" s="4"/>
      <c r="H10" s="4"/>
    </row>
    <row r="11" spans="1:8" x14ac:dyDescent="0.3">
      <c r="A11" s="4">
        <f t="shared" si="0"/>
        <v>10</v>
      </c>
      <c r="B11" s="4" t="s">
        <v>108</v>
      </c>
      <c r="C11" s="4">
        <f>VLOOKUP(B11,生产成本!D:K,7,0)</f>
        <v>125</v>
      </c>
      <c r="D11" s="4">
        <f>VLOOKUP(B11,生产成本!D:K,8,0)</f>
        <v>0</v>
      </c>
      <c r="E11" s="4"/>
      <c r="F11" s="4"/>
      <c r="G11" s="4"/>
      <c r="H11" s="4"/>
    </row>
    <row r="12" spans="1:8" x14ac:dyDescent="0.3">
      <c r="A12" s="4">
        <f t="shared" si="0"/>
        <v>11</v>
      </c>
      <c r="B12" s="5" t="s">
        <v>110</v>
      </c>
      <c r="C12" s="4">
        <f>VLOOKUP(B12,生产成本!D:K,7,0)</f>
        <v>125</v>
      </c>
      <c r="D12" s="4">
        <f>VLOOKUP(B12,生产成本!D:K,8,0)</f>
        <v>0</v>
      </c>
      <c r="E12" s="4"/>
      <c r="F12" s="4"/>
      <c r="G12" s="4"/>
      <c r="H12" s="4"/>
    </row>
    <row r="13" spans="1:8" x14ac:dyDescent="0.3">
      <c r="A13" s="4">
        <f t="shared" si="0"/>
        <v>12</v>
      </c>
      <c r="B13" s="4" t="s">
        <v>113</v>
      </c>
      <c r="C13" s="4">
        <f>VLOOKUP(B13,生产成本!D:K,7,0)</f>
        <v>133.33333333333334</v>
      </c>
      <c r="D13" s="4">
        <f>VLOOKUP(B13,生产成本!D:K,8,0)</f>
        <v>0</v>
      </c>
      <c r="E13" s="4"/>
      <c r="F13" s="4"/>
      <c r="G13" s="4"/>
      <c r="H13" s="4"/>
    </row>
    <row r="14" spans="1:8" x14ac:dyDescent="0.3">
      <c r="A14" s="4">
        <f t="shared" si="0"/>
        <v>13</v>
      </c>
      <c r="B14" s="5" t="s">
        <v>114</v>
      </c>
      <c r="C14" s="4">
        <f>VLOOKUP(B14,生产成本!D:K,7,0)</f>
        <v>0</v>
      </c>
      <c r="D14" s="4">
        <f>VLOOKUP(B14,生产成本!D:K,8,0)</f>
        <v>0</v>
      </c>
      <c r="E14" s="4"/>
      <c r="F14" s="4"/>
      <c r="G14" s="4"/>
      <c r="H14" s="4"/>
    </row>
    <row r="15" spans="1:8" x14ac:dyDescent="0.3">
      <c r="A15" s="4">
        <f t="shared" si="0"/>
        <v>14</v>
      </c>
      <c r="B15" s="5" t="s">
        <v>115</v>
      </c>
      <c r="C15" s="4">
        <f>VLOOKUP(B15,生产成本!D:K,7,0)</f>
        <v>0</v>
      </c>
      <c r="D15" s="4">
        <f>VLOOKUP(B15,生产成本!D:K,8,0)</f>
        <v>0</v>
      </c>
      <c r="E15" s="4"/>
      <c r="F15" s="4"/>
      <c r="G15" s="4"/>
      <c r="H15" s="4"/>
    </row>
    <row r="16" spans="1:8" x14ac:dyDescent="0.3">
      <c r="A16" s="4">
        <f t="shared" si="0"/>
        <v>15</v>
      </c>
      <c r="B16" s="5" t="s">
        <v>116</v>
      </c>
      <c r="C16" s="4">
        <f>VLOOKUP(B16,生产成本!D:K,7,0)</f>
        <v>0</v>
      </c>
      <c r="D16" s="4">
        <f>VLOOKUP(B16,生产成本!D:K,8,0)</f>
        <v>0</v>
      </c>
      <c r="E16" s="4"/>
      <c r="F16" s="4"/>
      <c r="G16" s="4"/>
      <c r="H16" s="4"/>
    </row>
    <row r="17" spans="1:8" x14ac:dyDescent="0.3">
      <c r="A17" s="4">
        <f t="shared" si="0"/>
        <v>16</v>
      </c>
      <c r="B17" s="5" t="s">
        <v>117</v>
      </c>
      <c r="C17" s="4">
        <f>VLOOKUP(B17,生产成本!D:K,7,0)</f>
        <v>0</v>
      </c>
      <c r="D17" s="4">
        <f>VLOOKUP(B17,生产成本!D:K,8,0)</f>
        <v>0</v>
      </c>
      <c r="E17" s="4"/>
      <c r="F17" s="4"/>
      <c r="G17" s="4"/>
      <c r="H17" s="4"/>
    </row>
    <row r="18" spans="1:8" x14ac:dyDescent="0.3">
      <c r="A18" s="4">
        <f t="shared" si="0"/>
        <v>17</v>
      </c>
      <c r="B18" s="4" t="s">
        <v>119</v>
      </c>
      <c r="C18" s="4">
        <f>VLOOKUP(B18,生产成本!D:K,7,0)</f>
        <v>151.66666666666666</v>
      </c>
      <c r="D18" s="4">
        <f>VLOOKUP(B18,生产成本!D:K,8,0)</f>
        <v>0</v>
      </c>
      <c r="E18" s="4"/>
      <c r="F18" s="4"/>
      <c r="G18" s="4"/>
      <c r="H18" s="4"/>
    </row>
    <row r="19" spans="1:8" x14ac:dyDescent="0.3">
      <c r="A19" s="4">
        <f t="shared" si="0"/>
        <v>18</v>
      </c>
      <c r="B19" s="4" t="s">
        <v>121</v>
      </c>
      <c r="C19" s="4">
        <f>VLOOKUP(B19,生产成本!D:K,7,0)</f>
        <v>166.66666666666666</v>
      </c>
      <c r="D19" s="4">
        <f>VLOOKUP(B19,生产成本!D:K,8,0)</f>
        <v>0</v>
      </c>
      <c r="E19" s="4"/>
      <c r="F19" s="4"/>
      <c r="G19" s="4"/>
      <c r="H19" s="4"/>
    </row>
    <row r="20" spans="1:8" x14ac:dyDescent="0.3">
      <c r="A20" s="4">
        <f t="shared" si="0"/>
        <v>19</v>
      </c>
      <c r="B20" s="5" t="s">
        <v>124</v>
      </c>
      <c r="C20" s="4">
        <f>VLOOKUP(B20,生产成本!D:K,7,0)</f>
        <v>172.8125</v>
      </c>
      <c r="D20" s="4">
        <f>VLOOKUP(B20,生产成本!D:K,8,0)</f>
        <v>0</v>
      </c>
      <c r="E20" s="4"/>
      <c r="F20" s="4"/>
      <c r="G20" s="4"/>
      <c r="H20" s="4"/>
    </row>
    <row r="21" spans="1:8" x14ac:dyDescent="0.3">
      <c r="A21" s="4">
        <f t="shared" si="0"/>
        <v>20</v>
      </c>
      <c r="B21" s="4" t="s">
        <v>126</v>
      </c>
      <c r="C21" s="4">
        <f>VLOOKUP(B21,生产成本!D:K,7,0)</f>
        <v>180.55555555555554</v>
      </c>
      <c r="D21" s="4">
        <f>VLOOKUP(B21,生产成本!D:K,8,0)</f>
        <v>0</v>
      </c>
      <c r="E21" s="4"/>
      <c r="F21" s="4"/>
      <c r="G21" s="4"/>
      <c r="H21" s="4"/>
    </row>
    <row r="22" spans="1:8" x14ac:dyDescent="0.3">
      <c r="A22" s="4">
        <f t="shared" si="0"/>
        <v>21</v>
      </c>
      <c r="B22" s="4" t="s">
        <v>127</v>
      </c>
      <c r="C22" s="4">
        <f>VLOOKUP(B22,生产成本!D:K,7,0)</f>
        <v>190</v>
      </c>
      <c r="D22" s="4">
        <f>VLOOKUP(B22,生产成本!D:K,8,0)</f>
        <v>0</v>
      </c>
      <c r="E22" s="4"/>
      <c r="F22" s="4"/>
      <c r="G22" s="4"/>
      <c r="H22" s="4"/>
    </row>
    <row r="23" spans="1:8" x14ac:dyDescent="0.3">
      <c r="A23" s="4">
        <f t="shared" si="0"/>
        <v>22</v>
      </c>
      <c r="B23" s="4" t="s">
        <v>129</v>
      </c>
      <c r="C23" s="4">
        <f>VLOOKUP(B23,生产成本!D:K,7,0)</f>
        <v>200</v>
      </c>
      <c r="D23" s="4">
        <f>VLOOKUP(B23,生产成本!D:K,8,0)</f>
        <v>0</v>
      </c>
      <c r="E23" s="4"/>
      <c r="F23" s="4"/>
      <c r="G23" s="4"/>
      <c r="H23" s="4"/>
    </row>
    <row r="24" spans="1:8" x14ac:dyDescent="0.3">
      <c r="A24" s="4">
        <f t="shared" si="0"/>
        <v>23</v>
      </c>
      <c r="B24" s="4" t="s">
        <v>131</v>
      </c>
      <c r="C24" s="4">
        <f>VLOOKUP(B24,生产成本!D:K,7,0)</f>
        <v>241.66666666666666</v>
      </c>
      <c r="D24" s="4">
        <f>VLOOKUP(B24,生产成本!D:K,8,0)</f>
        <v>0</v>
      </c>
      <c r="E24" s="4"/>
      <c r="F24" s="4"/>
      <c r="G24" s="4"/>
      <c r="H24" s="4"/>
    </row>
    <row r="25" spans="1:8" x14ac:dyDescent="0.3">
      <c r="A25" s="4">
        <f t="shared" si="0"/>
        <v>24</v>
      </c>
      <c r="B25" s="4" t="s">
        <v>133</v>
      </c>
      <c r="C25" s="4">
        <f>VLOOKUP(B25,生产成本!D:K,7,0)</f>
        <v>343.33333333333331</v>
      </c>
      <c r="D25" s="4">
        <f>VLOOKUP(B25,生产成本!D:K,8,0)</f>
        <v>0</v>
      </c>
      <c r="E25" s="4"/>
      <c r="F25" s="4"/>
      <c r="G25" s="4"/>
      <c r="H25" s="4"/>
    </row>
    <row r="26" spans="1:8" x14ac:dyDescent="0.3">
      <c r="A26" s="4">
        <f t="shared" si="0"/>
        <v>25</v>
      </c>
      <c r="B26" s="4" t="s">
        <v>148</v>
      </c>
      <c r="C26" s="4">
        <f>VLOOKUP(B26,生产成本!D:K,7,0)</f>
        <v>350.5555555555556</v>
      </c>
      <c r="D26" s="4">
        <f>VLOOKUP(B26,生产成本!D:K,8,0)</f>
        <v>0</v>
      </c>
      <c r="E26" s="4"/>
      <c r="F26" s="4"/>
      <c r="G26" s="4"/>
      <c r="H26" s="4"/>
    </row>
    <row r="27" spans="1:8" x14ac:dyDescent="0.3">
      <c r="A27" s="4">
        <f t="shared" si="0"/>
        <v>26</v>
      </c>
      <c r="B27" s="4" t="s">
        <v>210</v>
      </c>
      <c r="C27" s="4">
        <f>VLOOKUP(B27,生产成本!D:K,7,0)</f>
        <v>368.33333333333331</v>
      </c>
      <c r="D27" s="4">
        <f>VLOOKUP(B27,生产成本!D:K,8,0)</f>
        <v>0</v>
      </c>
      <c r="E27" s="4"/>
      <c r="F27" s="4"/>
      <c r="G27" s="4"/>
      <c r="H27" s="4"/>
    </row>
    <row r="28" spans="1:8" x14ac:dyDescent="0.3">
      <c r="A28" s="4">
        <f t="shared" si="0"/>
        <v>27</v>
      </c>
      <c r="B28" s="4" t="s">
        <v>212</v>
      </c>
      <c r="C28" s="4">
        <f>VLOOKUP(B28,生产成本!D:K,7,0)</f>
        <v>383.33333333333337</v>
      </c>
      <c r="D28" s="4">
        <f>VLOOKUP(B28,生产成本!D:K,8,0)</f>
        <v>0</v>
      </c>
      <c r="E28" s="4"/>
      <c r="F28" s="4"/>
      <c r="G28" s="4"/>
      <c r="H28" s="4"/>
    </row>
    <row r="29" spans="1:8" x14ac:dyDescent="0.3">
      <c r="A29" s="4">
        <f t="shared" si="0"/>
        <v>28</v>
      </c>
      <c r="B29" s="4" t="s">
        <v>217</v>
      </c>
      <c r="C29" s="4">
        <f>VLOOKUP(B29,生产成本!D:K,7,0)</f>
        <v>474.6913580246914</v>
      </c>
      <c r="D29" s="4">
        <f>VLOOKUP(B29,生产成本!D:K,8,0)</f>
        <v>0</v>
      </c>
      <c r="E29" s="4"/>
      <c r="F29" s="4"/>
      <c r="G29" s="4"/>
      <c r="H29" s="4"/>
    </row>
    <row r="30" spans="1:8" x14ac:dyDescent="0.3">
      <c r="A30" s="4">
        <f t="shared" si="0"/>
        <v>29</v>
      </c>
      <c r="B30" s="4" t="s">
        <v>219</v>
      </c>
      <c r="C30" s="4">
        <f>VLOOKUP(B30,生产成本!D:K,7,0)</f>
        <v>526.11111111111109</v>
      </c>
      <c r="D30" s="4">
        <f>VLOOKUP(B30,生产成本!D:K,8,0)</f>
        <v>0</v>
      </c>
      <c r="E30" s="4"/>
      <c r="F30" s="4"/>
      <c r="G30" s="4"/>
      <c r="H30" s="4"/>
    </row>
    <row r="31" spans="1:8" x14ac:dyDescent="0.3">
      <c r="A31" s="4">
        <f t="shared" si="0"/>
        <v>30</v>
      </c>
      <c r="B31" s="4" t="s">
        <v>224</v>
      </c>
      <c r="C31" s="4">
        <f>VLOOKUP(B31,生产成本!D:K,7,0)</f>
        <v>641.11111111111109</v>
      </c>
      <c r="D31" s="4">
        <f>VLOOKUP(B31,生产成本!D:K,8,0)</f>
        <v>0</v>
      </c>
      <c r="E31" s="4"/>
      <c r="F31" s="4"/>
      <c r="G31" s="4"/>
      <c r="H31" s="4"/>
    </row>
    <row r="32" spans="1:8" x14ac:dyDescent="0.3">
      <c r="A32" s="4">
        <f t="shared" si="0"/>
        <v>31</v>
      </c>
      <c r="B32" s="4" t="s">
        <v>256</v>
      </c>
      <c r="C32" s="4">
        <f>VLOOKUP(B32,生产成本!D:K,7,0)</f>
        <v>648.33333333333337</v>
      </c>
      <c r="D32" s="4">
        <f>VLOOKUP(B32,生产成本!D:K,8,0)</f>
        <v>0</v>
      </c>
      <c r="E32" s="4"/>
      <c r="F32" s="4"/>
      <c r="G32" s="4"/>
      <c r="H32" s="4"/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0F72-9DE6-4B56-BF18-B6EEC87571AB}">
  <dimension ref="A1"/>
  <sheetViews>
    <sheetView workbookViewId="0"/>
  </sheetViews>
  <sheetFormatPr defaultRowHeight="14" x14ac:dyDescent="0.3"/>
  <sheetData/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9"/>
  <sheetViews>
    <sheetView topLeftCell="B38" workbookViewId="0">
      <selection activeCell="E1" sqref="E1:J45"/>
    </sheetView>
  </sheetViews>
  <sheetFormatPr defaultColWidth="9" defaultRowHeight="14" x14ac:dyDescent="0.3"/>
  <cols>
    <col min="1" max="1" width="25.25" customWidth="1"/>
    <col min="2" max="2" width="20.25" customWidth="1"/>
    <col min="3" max="3" width="18.6640625" customWidth="1"/>
    <col min="5" max="5" width="10.4140625" bestFit="1" customWidth="1"/>
    <col min="7" max="8" width="20.25" bestFit="1" customWidth="1"/>
    <col min="9" max="9" width="18.25" bestFit="1" customWidth="1"/>
  </cols>
  <sheetData>
    <row r="1" spans="1:10" x14ac:dyDescent="0.3">
      <c r="A1" s="4" t="s">
        <v>274</v>
      </c>
      <c r="B1" s="6" t="s">
        <v>275</v>
      </c>
      <c r="C1" t="e">
        <f t="array" aca="1" ref="C1" ca="1">_xlfn.TEXTJOIN(",",TRUE,IF($A$1:$A$119=A1,$B$1:$B$119,""))</f>
        <v>#NAME?</v>
      </c>
      <c r="E1" t="s">
        <v>274</v>
      </c>
      <c r="F1" t="s">
        <v>275</v>
      </c>
      <c r="G1" t="s">
        <v>128</v>
      </c>
      <c r="H1" t="s">
        <v>276</v>
      </c>
    </row>
    <row r="2" spans="1:10" x14ac:dyDescent="0.3">
      <c r="A2" s="5" t="s">
        <v>274</v>
      </c>
      <c r="B2" t="s">
        <v>128</v>
      </c>
      <c r="C2" t="e">
        <f t="array" aca="1" ref="C2" ca="1">_xlfn.TEXTJOIN(",",TRUE,IF($A$1:$A$119=A2,$B$1:$B$119,""))</f>
        <v>#NAME?</v>
      </c>
      <c r="E2" t="s">
        <v>267</v>
      </c>
      <c r="F2" t="s">
        <v>39</v>
      </c>
      <c r="G2" t="s">
        <v>37</v>
      </c>
    </row>
    <row r="3" spans="1:10" x14ac:dyDescent="0.3">
      <c r="A3" s="5" t="s">
        <v>274</v>
      </c>
      <c r="B3" t="s">
        <v>276</v>
      </c>
      <c r="C3" t="e">
        <f t="array" aca="1" ref="C3" ca="1">_xlfn.TEXTJOIN(",",TRUE,IF($A$1:$A$119=A3,$B$1:$B$119,""))</f>
        <v>#NAME?</v>
      </c>
      <c r="E3" t="s">
        <v>277</v>
      </c>
      <c r="F3" t="s">
        <v>47</v>
      </c>
      <c r="G3" t="s">
        <v>49</v>
      </c>
    </row>
    <row r="4" spans="1:10" x14ac:dyDescent="0.3">
      <c r="A4" s="4" t="s">
        <v>267</v>
      </c>
      <c r="B4" t="s">
        <v>39</v>
      </c>
      <c r="C4" t="e">
        <f t="array" aca="1" ref="C4" ca="1">_xlfn.TEXTJOIN(",",TRUE,IF($A$1:$A$119=A4,$B$1:$B$119,""))</f>
        <v>#NAME?</v>
      </c>
      <c r="E4" t="s">
        <v>278</v>
      </c>
      <c r="F4" t="s">
        <v>128</v>
      </c>
      <c r="G4" t="s">
        <v>276</v>
      </c>
      <c r="H4" t="s">
        <v>275</v>
      </c>
    </row>
    <row r="5" spans="1:10" x14ac:dyDescent="0.3">
      <c r="A5" s="4" t="s">
        <v>267</v>
      </c>
      <c r="B5" t="s">
        <v>37</v>
      </c>
      <c r="C5" t="e">
        <f t="array" aca="1" ref="C5" ca="1">_xlfn.TEXTJOIN(",",TRUE,IF($A$1:$A$119=A5,$B$1:$B$119,""))</f>
        <v>#NAME?</v>
      </c>
      <c r="E5" t="s">
        <v>279</v>
      </c>
      <c r="F5" t="s">
        <v>63</v>
      </c>
      <c r="G5" t="s">
        <v>282</v>
      </c>
      <c r="H5" t="s">
        <v>284</v>
      </c>
    </row>
    <row r="6" spans="1:10" x14ac:dyDescent="0.3">
      <c r="A6" s="4" t="s">
        <v>277</v>
      </c>
      <c r="B6" t="s">
        <v>47</v>
      </c>
      <c r="C6" t="e">
        <f t="array" aca="1" ref="C6" ca="1">_xlfn.TEXTJOIN(",",TRUE,IF($A$1:$A$119=A6,$B$1:$B$119,""))</f>
        <v>#NAME?</v>
      </c>
      <c r="E6" t="s">
        <v>73</v>
      </c>
      <c r="F6" t="s">
        <v>67</v>
      </c>
      <c r="G6" t="s">
        <v>111</v>
      </c>
    </row>
    <row r="7" spans="1:10" x14ac:dyDescent="0.3">
      <c r="A7" s="4" t="s">
        <v>277</v>
      </c>
      <c r="B7" t="s">
        <v>49</v>
      </c>
      <c r="C7" t="e">
        <f t="array" aca="1" ref="C7" ca="1">_xlfn.TEXTJOIN(",",TRUE,IF($A$1:$A$119=A7,$B$1:$B$119,""))</f>
        <v>#NAME?</v>
      </c>
      <c r="E7" t="s">
        <v>113</v>
      </c>
      <c r="F7" t="s">
        <v>287</v>
      </c>
      <c r="G7" t="s">
        <v>289</v>
      </c>
      <c r="H7" t="s">
        <v>290</v>
      </c>
      <c r="I7" t="s">
        <v>291</v>
      </c>
    </row>
    <row r="8" spans="1:10" x14ac:dyDescent="0.3">
      <c r="A8" s="5" t="s">
        <v>278</v>
      </c>
      <c r="B8" t="s">
        <v>128</v>
      </c>
      <c r="C8" t="e">
        <f t="array" aca="1" ref="C8" ca="1">_xlfn.TEXTJOIN(",",TRUE,IF($A$1:$A$119=A8,$B$1:$B$119,""))</f>
        <v>#NAME?</v>
      </c>
      <c r="E8" t="s">
        <v>67</v>
      </c>
      <c r="F8" t="s">
        <v>292</v>
      </c>
      <c r="G8" t="s">
        <v>287</v>
      </c>
      <c r="H8" t="s">
        <v>289</v>
      </c>
      <c r="I8" t="s">
        <v>290</v>
      </c>
      <c r="J8" t="s">
        <v>291</v>
      </c>
    </row>
    <row r="9" spans="1:10" x14ac:dyDescent="0.3">
      <c r="A9" s="5" t="s">
        <v>278</v>
      </c>
      <c r="B9" t="s">
        <v>276</v>
      </c>
      <c r="C9" t="e">
        <f t="array" aca="1" ref="C9" ca="1">_xlfn.TEXTJOIN(",",TRUE,IF($A$1:$A$119=A9,$B$1:$B$119,""))</f>
        <v>#NAME?</v>
      </c>
      <c r="E9" t="s">
        <v>280</v>
      </c>
      <c r="F9" t="s">
        <v>73</v>
      </c>
      <c r="G9" t="s">
        <v>76</v>
      </c>
    </row>
    <row r="10" spans="1:10" x14ac:dyDescent="0.3">
      <c r="A10" s="4" t="s">
        <v>278</v>
      </c>
      <c r="B10" t="s">
        <v>275</v>
      </c>
      <c r="C10" t="e">
        <f t="array" aca="1" ref="C10" ca="1">_xlfn.TEXTJOIN(",",TRUE,IF($A$1:$A$119=A10,$B$1:$B$119,""))</f>
        <v>#NAME?</v>
      </c>
      <c r="E10" t="s">
        <v>281</v>
      </c>
      <c r="F10" t="s">
        <v>203</v>
      </c>
      <c r="G10" t="s">
        <v>33</v>
      </c>
    </row>
    <row r="11" spans="1:10" x14ac:dyDescent="0.3">
      <c r="A11" s="4" t="s">
        <v>279</v>
      </c>
      <c r="B11" t="s">
        <v>63</v>
      </c>
      <c r="C11" t="e">
        <f t="array" aca="1" ref="C11" ca="1">_xlfn.TEXTJOIN(",",TRUE,IF($A$1:$A$119=A11,$B$1:$B$119,""))</f>
        <v>#NAME?</v>
      </c>
      <c r="E11" t="s">
        <v>152</v>
      </c>
      <c r="F11" t="s">
        <v>295</v>
      </c>
      <c r="G11" t="s">
        <v>296</v>
      </c>
      <c r="H11" t="s">
        <v>290</v>
      </c>
      <c r="I11" t="s">
        <v>291</v>
      </c>
    </row>
    <row r="12" spans="1:10" x14ac:dyDescent="0.3">
      <c r="A12" s="4" t="s">
        <v>279</v>
      </c>
      <c r="B12" t="s">
        <v>282</v>
      </c>
      <c r="C12" t="e">
        <f t="array" aca="1" ref="C12" ca="1">_xlfn.TEXTJOIN(",",TRUE,IF($A$1:$A$119=A12,$B$1:$B$119,""))</f>
        <v>#NAME?</v>
      </c>
      <c r="E12" t="s">
        <v>283</v>
      </c>
      <c r="F12" t="s">
        <v>122</v>
      </c>
      <c r="G12" t="s">
        <v>130</v>
      </c>
    </row>
    <row r="13" spans="1:10" x14ac:dyDescent="0.3">
      <c r="A13" s="4" t="s">
        <v>279</v>
      </c>
      <c r="B13" t="s">
        <v>284</v>
      </c>
      <c r="C13" t="e">
        <f t="array" aca="1" ref="C13" ca="1">_xlfn.TEXTJOIN(",",TRUE,IF($A$1:$A$119=A13,$B$1:$B$119,""))</f>
        <v>#NAME?</v>
      </c>
      <c r="E13" t="s">
        <v>285</v>
      </c>
      <c r="F13" t="s">
        <v>137</v>
      </c>
      <c r="G13" t="s">
        <v>111</v>
      </c>
    </row>
    <row r="14" spans="1:10" x14ac:dyDescent="0.3">
      <c r="A14" s="4" t="s">
        <v>73</v>
      </c>
      <c r="B14" t="s">
        <v>67</v>
      </c>
      <c r="C14" t="e">
        <f t="array" aca="1" ref="C14" ca="1">_xlfn.TEXTJOIN(",",TRUE,IF($A$1:$A$119=A14,$B$1:$B$119,""))</f>
        <v>#NAME?</v>
      </c>
      <c r="E14" t="s">
        <v>286</v>
      </c>
      <c r="F14" t="s">
        <v>197</v>
      </c>
      <c r="G14" t="s">
        <v>111</v>
      </c>
    </row>
    <row r="15" spans="1:10" x14ac:dyDescent="0.3">
      <c r="A15" s="5" t="s">
        <v>73</v>
      </c>
      <c r="B15" t="s">
        <v>111</v>
      </c>
      <c r="C15" t="e">
        <f t="array" aca="1" ref="C15" ca="1">_xlfn.TEXTJOIN(",",TRUE,IF($A$1:$A$119=A15,$B$1:$B$119,""))</f>
        <v>#NAME?</v>
      </c>
      <c r="E15" t="s">
        <v>39</v>
      </c>
      <c r="F15" t="s">
        <v>301</v>
      </c>
      <c r="G15" t="s">
        <v>303</v>
      </c>
      <c r="H15" t="s">
        <v>305</v>
      </c>
      <c r="I15" t="s">
        <v>290</v>
      </c>
      <c r="J15" t="s">
        <v>291</v>
      </c>
    </row>
    <row r="16" spans="1:10" x14ac:dyDescent="0.3">
      <c r="A16" s="5" t="s">
        <v>113</v>
      </c>
      <c r="B16" t="s">
        <v>287</v>
      </c>
      <c r="C16" t="e">
        <f t="array" aca="1" ref="C16" ca="1">_xlfn.TEXTJOIN(",",TRUE,IF($A$1:$A$119=A16,$B$1:$B$119,""))</f>
        <v>#NAME?</v>
      </c>
      <c r="E16" t="s">
        <v>288</v>
      </c>
      <c r="F16" t="s">
        <v>275</v>
      </c>
    </row>
    <row r="17" spans="1:10" x14ac:dyDescent="0.3">
      <c r="A17" s="5" t="s">
        <v>113</v>
      </c>
      <c r="B17" t="s">
        <v>289</v>
      </c>
      <c r="C17" t="e">
        <f t="array" aca="1" ref="C17" ca="1">_xlfn.TEXTJOIN(",",TRUE,IF($A$1:$A$119=A17,$B$1:$B$119,""))</f>
        <v>#NAME?</v>
      </c>
      <c r="E17" t="s">
        <v>132</v>
      </c>
      <c r="F17" t="s">
        <v>308</v>
      </c>
      <c r="G17" t="s">
        <v>287</v>
      </c>
      <c r="H17" t="s">
        <v>289</v>
      </c>
      <c r="I17" t="s">
        <v>290</v>
      </c>
      <c r="J17" t="s">
        <v>291</v>
      </c>
    </row>
    <row r="18" spans="1:10" x14ac:dyDescent="0.3">
      <c r="A18" s="5" t="s">
        <v>113</v>
      </c>
      <c r="B18" t="s">
        <v>290</v>
      </c>
      <c r="C18" t="e">
        <f t="array" aca="1" ref="C18" ca="1">_xlfn.TEXTJOIN(",",TRUE,IF($A$1:$A$119=A18,$B$1:$B$119,""))</f>
        <v>#NAME?</v>
      </c>
      <c r="E18" t="s">
        <v>158</v>
      </c>
      <c r="F18" t="s">
        <v>152</v>
      </c>
      <c r="G18" t="s">
        <v>69</v>
      </c>
    </row>
    <row r="19" spans="1:10" x14ac:dyDescent="0.3">
      <c r="A19" s="5" t="s">
        <v>113</v>
      </c>
      <c r="B19" t="s">
        <v>291</v>
      </c>
      <c r="C19" t="e">
        <f t="array" aca="1" ref="C19" ca="1">_xlfn.TEXTJOIN(",",TRUE,IF($A$1:$A$119=A19,$B$1:$B$119,""))</f>
        <v>#NAME?</v>
      </c>
      <c r="E19" t="s">
        <v>85</v>
      </c>
      <c r="F19" t="s">
        <v>152</v>
      </c>
      <c r="G19" t="s">
        <v>69</v>
      </c>
    </row>
    <row r="20" spans="1:10" x14ac:dyDescent="0.3">
      <c r="A20" s="5" t="s">
        <v>67</v>
      </c>
      <c r="B20" t="s">
        <v>292</v>
      </c>
      <c r="C20" t="e">
        <f t="array" aca="1" ref="C20" ca="1">_xlfn.TEXTJOIN(",",TRUE,IF($A$1:$A$119=A20,$B$1:$B$119,""))</f>
        <v>#NAME?</v>
      </c>
      <c r="E20" t="s">
        <v>68</v>
      </c>
      <c r="F20" t="s">
        <v>68</v>
      </c>
      <c r="G20" t="s">
        <v>69</v>
      </c>
    </row>
    <row r="21" spans="1:10" x14ac:dyDescent="0.3">
      <c r="A21" s="5" t="s">
        <v>67</v>
      </c>
      <c r="B21" t="s">
        <v>287</v>
      </c>
      <c r="C21" t="e">
        <f t="array" aca="1" ref="C21" ca="1">_xlfn.TEXTJOIN(",",TRUE,IF($A$1:$A$119=A21,$B$1:$B$119,""))</f>
        <v>#NAME?</v>
      </c>
      <c r="E21" t="s">
        <v>69</v>
      </c>
      <c r="F21" t="s">
        <v>295</v>
      </c>
      <c r="G21" t="s">
        <v>296</v>
      </c>
      <c r="H21" t="s">
        <v>290</v>
      </c>
      <c r="I21" t="s">
        <v>291</v>
      </c>
    </row>
    <row r="22" spans="1:10" x14ac:dyDescent="0.3">
      <c r="A22" s="5" t="s">
        <v>67</v>
      </c>
      <c r="B22" t="s">
        <v>289</v>
      </c>
      <c r="C22" t="e">
        <f t="array" aca="1" ref="C22" ca="1">_xlfn.TEXTJOIN(",",TRUE,IF($A$1:$A$119=A22,$B$1:$B$119,""))</f>
        <v>#NAME?</v>
      </c>
      <c r="E22" t="s">
        <v>170</v>
      </c>
      <c r="F22" t="s">
        <v>208</v>
      </c>
      <c r="G22" t="s">
        <v>38</v>
      </c>
    </row>
    <row r="23" spans="1:10" x14ac:dyDescent="0.3">
      <c r="A23" s="5" t="s">
        <v>67</v>
      </c>
      <c r="B23" t="s">
        <v>290</v>
      </c>
      <c r="C23" t="e">
        <f t="array" aca="1" ref="C23" ca="1">_xlfn.TEXTJOIN(",",TRUE,IF($A$1:$A$119=A23,$B$1:$B$119,""))</f>
        <v>#NAME?</v>
      </c>
      <c r="E23" t="s">
        <v>293</v>
      </c>
      <c r="F23" t="s">
        <v>160</v>
      </c>
      <c r="G23" t="s">
        <v>309</v>
      </c>
    </row>
    <row r="24" spans="1:10" x14ac:dyDescent="0.3">
      <c r="A24" s="5" t="s">
        <v>67</v>
      </c>
      <c r="B24" t="s">
        <v>291</v>
      </c>
      <c r="C24" t="e">
        <f t="array" aca="1" ref="C24" ca="1">_xlfn.TEXTJOIN(",",TRUE,IF($A$1:$A$119=A24,$B$1:$B$119,""))</f>
        <v>#NAME?</v>
      </c>
      <c r="E24" t="s">
        <v>294</v>
      </c>
      <c r="F24" t="s">
        <v>73</v>
      </c>
      <c r="G24" t="s">
        <v>113</v>
      </c>
    </row>
    <row r="25" spans="1:10" x14ac:dyDescent="0.3">
      <c r="A25" s="4" t="s">
        <v>280</v>
      </c>
      <c r="B25" t="s">
        <v>73</v>
      </c>
      <c r="C25" t="e">
        <f t="array" aca="1" ref="C25" ca="1">_xlfn.TEXTJOIN(",",TRUE,IF($A$1:$A$119=A25,$B$1:$B$119,""))</f>
        <v>#NAME?</v>
      </c>
      <c r="E25" t="s">
        <v>78</v>
      </c>
      <c r="F25" t="s">
        <v>128</v>
      </c>
      <c r="G25" t="s">
        <v>276</v>
      </c>
    </row>
    <row r="26" spans="1:10" x14ac:dyDescent="0.3">
      <c r="A26" s="4" t="s">
        <v>280</v>
      </c>
      <c r="B26" t="s">
        <v>76</v>
      </c>
      <c r="C26" t="e">
        <f t="array" aca="1" ref="C26" ca="1">_xlfn.TEXTJOIN(",",TRUE,IF($A$1:$A$119=A26,$B$1:$B$119,""))</f>
        <v>#NAME?</v>
      </c>
      <c r="E26" t="s">
        <v>208</v>
      </c>
      <c r="F26" t="s">
        <v>128</v>
      </c>
      <c r="G26" t="s">
        <v>276</v>
      </c>
    </row>
    <row r="27" spans="1:10" x14ac:dyDescent="0.3">
      <c r="A27" s="5" t="s">
        <v>281</v>
      </c>
      <c r="B27" t="s">
        <v>203</v>
      </c>
      <c r="C27" t="e">
        <f t="array" aca="1" ref="C27" ca="1">_xlfn.TEXTJOIN(",",TRUE,IF($A$1:$A$119=A27,$B$1:$B$119,""))</f>
        <v>#NAME?</v>
      </c>
      <c r="E27" t="s">
        <v>74</v>
      </c>
      <c r="F27" t="s">
        <v>67</v>
      </c>
      <c r="G27" t="s">
        <v>63</v>
      </c>
    </row>
    <row r="28" spans="1:10" x14ac:dyDescent="0.3">
      <c r="A28" s="5" t="s">
        <v>281</v>
      </c>
      <c r="B28" t="s">
        <v>33</v>
      </c>
      <c r="C28" t="e">
        <f t="array" aca="1" ref="C28" ca="1">_xlfn.TEXTJOIN(",",TRUE,IF($A$1:$A$119=A28,$B$1:$B$119,""))</f>
        <v>#NAME?</v>
      </c>
      <c r="E28" t="s">
        <v>37</v>
      </c>
      <c r="F28" t="s">
        <v>78</v>
      </c>
      <c r="G28" t="s">
        <v>38</v>
      </c>
    </row>
    <row r="29" spans="1:10" x14ac:dyDescent="0.3">
      <c r="A29" s="5" t="s">
        <v>152</v>
      </c>
      <c r="B29" t="s">
        <v>295</v>
      </c>
      <c r="C29" t="e">
        <f t="array" aca="1" ref="C29" ca="1">_xlfn.TEXTJOIN(",",TRUE,IF($A$1:$A$119=A29,$B$1:$B$119,""))</f>
        <v>#NAME?</v>
      </c>
      <c r="E29" t="s">
        <v>199</v>
      </c>
      <c r="F29" t="s">
        <v>85</v>
      </c>
      <c r="G29" t="s">
        <v>87</v>
      </c>
    </row>
    <row r="30" spans="1:10" x14ac:dyDescent="0.3">
      <c r="A30" s="5" t="s">
        <v>152</v>
      </c>
      <c r="B30" t="s">
        <v>296</v>
      </c>
      <c r="C30" t="e">
        <f t="array" aca="1" ref="C30" ca="1">_xlfn.TEXTJOIN(",",TRUE,IF($A$1:$A$119=A30,$B$1:$B$119,""))</f>
        <v>#NAME?</v>
      </c>
      <c r="E30" t="s">
        <v>179</v>
      </c>
      <c r="F30" t="s">
        <v>33</v>
      </c>
      <c r="G30" t="s">
        <v>141</v>
      </c>
    </row>
    <row r="31" spans="1:10" x14ac:dyDescent="0.3">
      <c r="A31" s="5" t="s">
        <v>152</v>
      </c>
      <c r="B31" t="s">
        <v>290</v>
      </c>
      <c r="C31" t="e">
        <f t="array" aca="1" ref="C31" ca="1">_xlfn.TEXTJOIN(",",TRUE,IF($A$1:$A$119=A31,$B$1:$B$119,""))</f>
        <v>#NAME?</v>
      </c>
      <c r="E31" t="s">
        <v>297</v>
      </c>
      <c r="F31" t="s">
        <v>192</v>
      </c>
      <c r="G31" t="s">
        <v>88</v>
      </c>
      <c r="H31" t="s">
        <v>261</v>
      </c>
    </row>
    <row r="32" spans="1:10" x14ac:dyDescent="0.3">
      <c r="A32" s="5" t="s">
        <v>152</v>
      </c>
      <c r="B32" t="s">
        <v>291</v>
      </c>
      <c r="C32" t="e">
        <f t="array" aca="1" ref="C32" ca="1">_xlfn.TEXTJOIN(",",TRUE,IF($A$1:$A$119=A32,$B$1:$B$119,""))</f>
        <v>#NAME?</v>
      </c>
      <c r="E32" t="s">
        <v>49</v>
      </c>
      <c r="F32" t="s">
        <v>295</v>
      </c>
      <c r="G32" t="s">
        <v>296</v>
      </c>
      <c r="H32" t="s">
        <v>290</v>
      </c>
      <c r="I32" t="s">
        <v>291</v>
      </c>
    </row>
    <row r="33" spans="1:10" x14ac:dyDescent="0.3">
      <c r="A33" s="4" t="s">
        <v>283</v>
      </c>
      <c r="B33" t="s">
        <v>122</v>
      </c>
      <c r="C33" t="e">
        <f t="array" aca="1" ref="C33" ca="1">_xlfn.TEXTJOIN(",",TRUE,IF($A$1:$A$119=A33,$B$1:$B$119,""))</f>
        <v>#NAME?</v>
      </c>
      <c r="E33" t="s">
        <v>298</v>
      </c>
      <c r="F33" t="s">
        <v>54</v>
      </c>
      <c r="G33" t="s">
        <v>310</v>
      </c>
    </row>
    <row r="34" spans="1:10" x14ac:dyDescent="0.3">
      <c r="A34" s="4" t="s">
        <v>283</v>
      </c>
      <c r="B34" t="s">
        <v>130</v>
      </c>
      <c r="C34" t="e">
        <f t="array" aca="1" ref="C34" ca="1">_xlfn.TEXTJOIN(",",TRUE,IF($A$1:$A$119=A34,$B$1:$B$119,""))</f>
        <v>#NAME?</v>
      </c>
      <c r="E34" t="s">
        <v>87</v>
      </c>
      <c r="F34" t="s">
        <v>295</v>
      </c>
      <c r="G34" t="s">
        <v>296</v>
      </c>
      <c r="H34" t="s">
        <v>290</v>
      </c>
      <c r="I34" t="s">
        <v>291</v>
      </c>
    </row>
    <row r="35" spans="1:10" x14ac:dyDescent="0.3">
      <c r="A35" s="4" t="s">
        <v>285</v>
      </c>
      <c r="B35" t="s">
        <v>137</v>
      </c>
      <c r="C35" t="e">
        <f t="array" aca="1" ref="C35" ca="1">_xlfn.TEXTJOIN(",",TRUE,IF($A$1:$A$119=A35,$B$1:$B$119,""))</f>
        <v>#NAME?</v>
      </c>
      <c r="E35" t="s">
        <v>299</v>
      </c>
      <c r="F35" t="s">
        <v>125</v>
      </c>
      <c r="G35" t="s">
        <v>179</v>
      </c>
    </row>
    <row r="36" spans="1:10" x14ac:dyDescent="0.3">
      <c r="A36" s="4" t="s">
        <v>285</v>
      </c>
      <c r="B36" t="s">
        <v>111</v>
      </c>
      <c r="C36" t="e">
        <f t="array" aca="1" ref="C36" ca="1">_xlfn.TEXTJOIN(",",TRUE,IF($A$1:$A$119=A36,$B$1:$B$119,""))</f>
        <v>#NAME?</v>
      </c>
      <c r="E36" t="s">
        <v>38</v>
      </c>
      <c r="F36" t="s">
        <v>128</v>
      </c>
      <c r="G36" t="s">
        <v>276</v>
      </c>
      <c r="H36" t="s">
        <v>275</v>
      </c>
    </row>
    <row r="37" spans="1:10" x14ac:dyDescent="0.3">
      <c r="A37" s="4" t="s">
        <v>286</v>
      </c>
      <c r="B37" t="s">
        <v>197</v>
      </c>
      <c r="C37" t="e">
        <f t="array" aca="1" ref="C37" ca="1">_xlfn.TEXTJOIN(",",TRUE,IF($A$1:$A$119=A37,$B$1:$B$119,""))</f>
        <v>#NAME?</v>
      </c>
      <c r="E37" t="s">
        <v>76</v>
      </c>
      <c r="F37" t="s">
        <v>128</v>
      </c>
      <c r="G37" t="s">
        <v>276</v>
      </c>
    </row>
    <row r="38" spans="1:10" x14ac:dyDescent="0.3">
      <c r="A38" s="4" t="s">
        <v>286</v>
      </c>
      <c r="B38" t="s">
        <v>111</v>
      </c>
      <c r="C38" t="e">
        <f t="array" aca="1" ref="C38" ca="1">_xlfn.TEXTJOIN(",",TRUE,IF($A$1:$A$119=A38,$B$1:$B$119,""))</f>
        <v>#NAME?</v>
      </c>
      <c r="E38" t="s">
        <v>300</v>
      </c>
      <c r="F38" t="s">
        <v>78</v>
      </c>
      <c r="G38" t="s">
        <v>111</v>
      </c>
      <c r="H38" t="s">
        <v>63</v>
      </c>
    </row>
    <row r="39" spans="1:10" x14ac:dyDescent="0.3">
      <c r="A39" s="5" t="s">
        <v>39</v>
      </c>
      <c r="B39" t="s">
        <v>301</v>
      </c>
      <c r="C39" t="e">
        <f t="array" aca="1" ref="C39" ca="1">_xlfn.TEXTJOIN(",",TRUE,IF($A$1:$A$119=A39,$B$1:$B$119,""))</f>
        <v>#NAME?</v>
      </c>
      <c r="E39" t="s">
        <v>302</v>
      </c>
      <c r="F39" t="s">
        <v>299</v>
      </c>
      <c r="G39" t="s">
        <v>159</v>
      </c>
    </row>
    <row r="40" spans="1:10" x14ac:dyDescent="0.3">
      <c r="A40" s="5" t="s">
        <v>39</v>
      </c>
      <c r="B40" t="s">
        <v>303</v>
      </c>
      <c r="C40" t="e">
        <f t="array" aca="1" ref="C40" ca="1">_xlfn.TEXTJOIN(",",TRUE,IF($A$1:$A$119=A40,$B$1:$B$119,""))</f>
        <v>#NAME?</v>
      </c>
      <c r="E40" t="s">
        <v>304</v>
      </c>
      <c r="F40" t="s">
        <v>82</v>
      </c>
      <c r="G40" t="s">
        <v>63</v>
      </c>
      <c r="H40" t="s">
        <v>83</v>
      </c>
    </row>
    <row r="41" spans="1:10" x14ac:dyDescent="0.3">
      <c r="A41" s="5" t="s">
        <v>39</v>
      </c>
      <c r="B41" t="s">
        <v>305</v>
      </c>
      <c r="C41" t="e">
        <f t="array" aca="1" ref="C41" ca="1">_xlfn.TEXTJOIN(",",TRUE,IF($A$1:$A$119=A41,$B$1:$B$119,""))</f>
        <v>#NAME?</v>
      </c>
      <c r="E41" t="s">
        <v>83</v>
      </c>
      <c r="F41" t="s">
        <v>311</v>
      </c>
      <c r="G41" t="s">
        <v>287</v>
      </c>
      <c r="H41" t="s">
        <v>289</v>
      </c>
      <c r="I41" t="s">
        <v>290</v>
      </c>
      <c r="J41" t="s">
        <v>291</v>
      </c>
    </row>
    <row r="42" spans="1:10" x14ac:dyDescent="0.3">
      <c r="A42" s="5" t="s">
        <v>39</v>
      </c>
      <c r="B42" t="s">
        <v>290</v>
      </c>
      <c r="C42" t="e">
        <f t="array" aca="1" ref="C42" ca="1">_xlfn.TEXTJOIN(",",TRUE,IF($A$1:$A$119=A42,$B$1:$B$119,""))</f>
        <v>#NAME?</v>
      </c>
      <c r="E42" t="s">
        <v>306</v>
      </c>
      <c r="F42" t="s">
        <v>312</v>
      </c>
      <c r="G42" t="s">
        <v>313</v>
      </c>
    </row>
    <row r="43" spans="1:10" x14ac:dyDescent="0.3">
      <c r="A43" s="5" t="s">
        <v>39</v>
      </c>
      <c r="B43" t="s">
        <v>291</v>
      </c>
      <c r="C43" t="e">
        <f t="array" aca="1" ref="C43" ca="1">_xlfn.TEXTJOIN(",",TRUE,IF($A$1:$A$119=A43,$B$1:$B$119,""))</f>
        <v>#NAME?</v>
      </c>
      <c r="E43" t="s">
        <v>66</v>
      </c>
      <c r="F43" t="s">
        <v>145</v>
      </c>
      <c r="G43" t="s">
        <v>67</v>
      </c>
      <c r="H43" t="s">
        <v>130</v>
      </c>
    </row>
    <row r="44" spans="1:10" x14ac:dyDescent="0.3">
      <c r="A44" s="4" t="s">
        <v>288</v>
      </c>
      <c r="B44" t="s">
        <v>275</v>
      </c>
      <c r="C44" t="e">
        <f t="array" aca="1" ref="C44" ca="1">_xlfn.TEXTJOIN(",",TRUE,IF($A$1:$A$119=A44,$B$1:$B$119,""))</f>
        <v>#NAME?</v>
      </c>
      <c r="E44" t="s">
        <v>307</v>
      </c>
      <c r="F44" t="s">
        <v>78</v>
      </c>
      <c r="G44" t="s">
        <v>255</v>
      </c>
    </row>
    <row r="45" spans="1:10" x14ac:dyDescent="0.3">
      <c r="A45" s="5" t="s">
        <v>132</v>
      </c>
      <c r="B45" t="s">
        <v>308</v>
      </c>
      <c r="C45" t="e">
        <f t="array" aca="1" ref="C45" ca="1">_xlfn.TEXTJOIN(",",TRUE,IF($A$1:$A$119=A45,$B$1:$B$119,""))</f>
        <v>#NAME?</v>
      </c>
      <c r="E45" t="s">
        <v>261</v>
      </c>
      <c r="F45" t="s">
        <v>170</v>
      </c>
      <c r="G45" t="s">
        <v>192</v>
      </c>
    </row>
    <row r="46" spans="1:10" x14ac:dyDescent="0.3">
      <c r="A46" s="5" t="s">
        <v>132</v>
      </c>
      <c r="B46" t="s">
        <v>287</v>
      </c>
      <c r="C46" t="e">
        <f t="array" aca="1" ref="C46" ca="1">_xlfn.TEXTJOIN(",",TRUE,IF($A$1:$A$119=A46,$B$1:$B$119,""))</f>
        <v>#NAME?</v>
      </c>
    </row>
    <row r="47" spans="1:10" x14ac:dyDescent="0.3">
      <c r="A47" s="5" t="s">
        <v>132</v>
      </c>
      <c r="B47" t="s">
        <v>289</v>
      </c>
      <c r="C47" t="e">
        <f t="array" aca="1" ref="C47" ca="1">_xlfn.TEXTJOIN(",",TRUE,IF($A$1:$A$119=A47,$B$1:$B$119,""))</f>
        <v>#NAME?</v>
      </c>
    </row>
    <row r="48" spans="1:10" x14ac:dyDescent="0.3">
      <c r="A48" s="5" t="s">
        <v>132</v>
      </c>
      <c r="B48" t="s">
        <v>290</v>
      </c>
      <c r="C48" t="e">
        <f t="array" aca="1" ref="C48" ca="1">_xlfn.TEXTJOIN(",",TRUE,IF($A$1:$A$119=A48,$B$1:$B$119,""))</f>
        <v>#NAME?</v>
      </c>
    </row>
    <row r="49" spans="1:3" x14ac:dyDescent="0.3">
      <c r="A49" s="5" t="s">
        <v>132</v>
      </c>
      <c r="B49" t="s">
        <v>291</v>
      </c>
      <c r="C49" t="e">
        <f t="array" aca="1" ref="C49" ca="1">_xlfn.TEXTJOIN(",",TRUE,IF($A$1:$A$119=A49,$B$1:$B$119,""))</f>
        <v>#NAME?</v>
      </c>
    </row>
    <row r="50" spans="1:3" x14ac:dyDescent="0.3">
      <c r="A50" s="4" t="s">
        <v>158</v>
      </c>
      <c r="B50" t="s">
        <v>152</v>
      </c>
      <c r="C50" t="e">
        <f t="array" aca="1" ref="C50" ca="1">_xlfn.TEXTJOIN(",",TRUE,IF($A$1:$A$119=A50,$B$1:$B$119,""))</f>
        <v>#NAME?</v>
      </c>
    </row>
    <row r="51" spans="1:3" x14ac:dyDescent="0.3">
      <c r="A51" s="4" t="s">
        <v>158</v>
      </c>
      <c r="B51" t="s">
        <v>69</v>
      </c>
      <c r="C51" t="e">
        <f t="array" aca="1" ref="C51" ca="1">_xlfn.TEXTJOIN(",",TRUE,IF($A$1:$A$119=A51,$B$1:$B$119,""))</f>
        <v>#NAME?</v>
      </c>
    </row>
    <row r="52" spans="1:3" x14ac:dyDescent="0.3">
      <c r="A52" s="4" t="s">
        <v>85</v>
      </c>
      <c r="B52" t="s">
        <v>152</v>
      </c>
      <c r="C52" t="e">
        <f t="array" aca="1" ref="C52" ca="1">_xlfn.TEXTJOIN(",",TRUE,IF($A$1:$A$119=A52,$B$1:$B$119,""))</f>
        <v>#NAME?</v>
      </c>
    </row>
    <row r="53" spans="1:3" x14ac:dyDescent="0.3">
      <c r="A53" s="4" t="s">
        <v>85</v>
      </c>
      <c r="B53" t="s">
        <v>69</v>
      </c>
      <c r="C53" t="e">
        <f t="array" aca="1" ref="C53" ca="1">_xlfn.TEXTJOIN(",",TRUE,IF($A$1:$A$119=A53,$B$1:$B$119,""))</f>
        <v>#NAME?</v>
      </c>
    </row>
    <row r="54" spans="1:3" x14ac:dyDescent="0.3">
      <c r="A54" s="4" t="s">
        <v>68</v>
      </c>
      <c r="B54" t="s">
        <v>68</v>
      </c>
      <c r="C54" t="e">
        <f t="array" aca="1" ref="C54" ca="1">_xlfn.TEXTJOIN(",",TRUE,IF($A$1:$A$119=A54,$B$1:$B$119,""))</f>
        <v>#NAME?</v>
      </c>
    </row>
    <row r="55" spans="1:3" x14ac:dyDescent="0.3">
      <c r="A55" s="4" t="s">
        <v>68</v>
      </c>
      <c r="B55" t="s">
        <v>69</v>
      </c>
      <c r="C55" t="e">
        <f t="array" aca="1" ref="C55" ca="1">_xlfn.TEXTJOIN(",",TRUE,IF($A$1:$A$119=A55,$B$1:$B$119,""))</f>
        <v>#NAME?</v>
      </c>
    </row>
    <row r="56" spans="1:3" x14ac:dyDescent="0.3">
      <c r="A56" s="5" t="s">
        <v>69</v>
      </c>
      <c r="B56" t="s">
        <v>295</v>
      </c>
      <c r="C56" t="e">
        <f t="array" aca="1" ref="C56" ca="1">_xlfn.TEXTJOIN(",",TRUE,IF($A$1:$A$119=A56,$B$1:$B$119,""))</f>
        <v>#NAME?</v>
      </c>
    </row>
    <row r="57" spans="1:3" x14ac:dyDescent="0.3">
      <c r="A57" s="5" t="s">
        <v>69</v>
      </c>
      <c r="B57" t="s">
        <v>296</v>
      </c>
      <c r="C57" t="e">
        <f t="array" aca="1" ref="C57" ca="1">_xlfn.TEXTJOIN(",",TRUE,IF($A$1:$A$119=A57,$B$1:$B$119,""))</f>
        <v>#NAME?</v>
      </c>
    </row>
    <row r="58" spans="1:3" x14ac:dyDescent="0.3">
      <c r="A58" s="5" t="s">
        <v>69</v>
      </c>
      <c r="B58" t="s">
        <v>290</v>
      </c>
      <c r="C58" t="e">
        <f t="array" aca="1" ref="C58" ca="1">_xlfn.TEXTJOIN(",",TRUE,IF($A$1:$A$119=A58,$B$1:$B$119,""))</f>
        <v>#NAME?</v>
      </c>
    </row>
    <row r="59" spans="1:3" x14ac:dyDescent="0.3">
      <c r="A59" s="5" t="s">
        <v>69</v>
      </c>
      <c r="B59" t="s">
        <v>291</v>
      </c>
      <c r="C59" t="e">
        <f t="array" aca="1" ref="C59" ca="1">_xlfn.TEXTJOIN(",",TRUE,IF($A$1:$A$119=A59,$B$1:$B$119,""))</f>
        <v>#NAME?</v>
      </c>
    </row>
    <row r="60" spans="1:3" x14ac:dyDescent="0.3">
      <c r="A60" s="4" t="s">
        <v>170</v>
      </c>
      <c r="B60" t="s">
        <v>208</v>
      </c>
      <c r="C60" t="e">
        <f t="array" aca="1" ref="C60" ca="1">_xlfn.TEXTJOIN(",",TRUE,IF($A$1:$A$119=A60,$B$1:$B$119,""))</f>
        <v>#NAME?</v>
      </c>
    </row>
    <row r="61" spans="1:3" x14ac:dyDescent="0.3">
      <c r="A61" s="4" t="s">
        <v>170</v>
      </c>
      <c r="B61" t="s">
        <v>38</v>
      </c>
      <c r="C61" t="e">
        <f t="array" aca="1" ref="C61" ca="1">_xlfn.TEXTJOIN(",",TRUE,IF($A$1:$A$119=A61,$B$1:$B$119,""))</f>
        <v>#NAME?</v>
      </c>
    </row>
    <row r="62" spans="1:3" x14ac:dyDescent="0.3">
      <c r="A62" s="4" t="s">
        <v>293</v>
      </c>
      <c r="B62" t="s">
        <v>160</v>
      </c>
      <c r="C62" t="e">
        <f t="array" aca="1" ref="C62" ca="1">_xlfn.TEXTJOIN(",",TRUE,IF($A$1:$A$119=A62,$B$1:$B$119,""))</f>
        <v>#NAME?</v>
      </c>
    </row>
    <row r="63" spans="1:3" x14ac:dyDescent="0.3">
      <c r="A63" s="4" t="s">
        <v>293</v>
      </c>
      <c r="B63" t="s">
        <v>309</v>
      </c>
      <c r="C63" t="e">
        <f t="array" aca="1" ref="C63" ca="1">_xlfn.TEXTJOIN(",",TRUE,IF($A$1:$A$119=A63,$B$1:$B$119,""))</f>
        <v>#NAME?</v>
      </c>
    </row>
    <row r="64" spans="1:3" x14ac:dyDescent="0.3">
      <c r="A64" s="4" t="s">
        <v>294</v>
      </c>
      <c r="B64" t="s">
        <v>73</v>
      </c>
      <c r="C64" t="e">
        <f t="array" aca="1" ref="C64" ca="1">_xlfn.TEXTJOIN(",",TRUE,IF($A$1:$A$119=A64,$B$1:$B$119,""))</f>
        <v>#NAME?</v>
      </c>
    </row>
    <row r="65" spans="1:3" x14ac:dyDescent="0.3">
      <c r="A65" s="4" t="s">
        <v>294</v>
      </c>
      <c r="B65" t="s">
        <v>113</v>
      </c>
      <c r="C65" t="e">
        <f t="array" aca="1" ref="C65" ca="1">_xlfn.TEXTJOIN(",",TRUE,IF($A$1:$A$119=A65,$B$1:$B$119,""))</f>
        <v>#NAME?</v>
      </c>
    </row>
    <row r="66" spans="1:3" x14ac:dyDescent="0.3">
      <c r="A66" s="5" t="s">
        <v>78</v>
      </c>
      <c r="B66" t="s">
        <v>128</v>
      </c>
      <c r="C66" t="e">
        <f t="array" aca="1" ref="C66" ca="1">_xlfn.TEXTJOIN(",",TRUE,IF($A$1:$A$119=A66,$B$1:$B$119,""))</f>
        <v>#NAME?</v>
      </c>
    </row>
    <row r="67" spans="1:3" x14ac:dyDescent="0.3">
      <c r="A67" s="5" t="s">
        <v>78</v>
      </c>
      <c r="B67" t="s">
        <v>276</v>
      </c>
      <c r="C67" t="e">
        <f t="array" aca="1" ref="C67" ca="1">_xlfn.TEXTJOIN(",",TRUE,IF($A$1:$A$119=A67,$B$1:$B$119,""))</f>
        <v>#NAME?</v>
      </c>
    </row>
    <row r="68" spans="1:3" x14ac:dyDescent="0.3">
      <c r="A68" s="5" t="s">
        <v>208</v>
      </c>
      <c r="B68" t="s">
        <v>128</v>
      </c>
      <c r="C68" t="e">
        <f t="array" aca="1" ref="C68" ca="1">_xlfn.TEXTJOIN(",",TRUE,IF($A$1:$A$119=A68,$B$1:$B$119,""))</f>
        <v>#NAME?</v>
      </c>
    </row>
    <row r="69" spans="1:3" x14ac:dyDescent="0.3">
      <c r="A69" s="5" t="s">
        <v>208</v>
      </c>
      <c r="B69" t="s">
        <v>276</v>
      </c>
      <c r="C69" t="e">
        <f t="array" aca="1" ref="C69" ca="1">_xlfn.TEXTJOIN(",",TRUE,IF($A$1:$A$119=A69,$B$1:$B$119,""))</f>
        <v>#NAME?</v>
      </c>
    </row>
    <row r="70" spans="1:3" x14ac:dyDescent="0.3">
      <c r="A70" s="4" t="s">
        <v>74</v>
      </c>
      <c r="B70" t="s">
        <v>67</v>
      </c>
      <c r="C70" t="e">
        <f t="array" aca="1" ref="C70" ca="1">_xlfn.TEXTJOIN(",",TRUE,IF($A$1:$A$119=A70,$B$1:$B$119,""))</f>
        <v>#NAME?</v>
      </c>
    </row>
    <row r="71" spans="1:3" x14ac:dyDescent="0.3">
      <c r="A71" s="4" t="s">
        <v>74</v>
      </c>
      <c r="B71" t="s">
        <v>63</v>
      </c>
      <c r="C71" t="e">
        <f t="array" aca="1" ref="C71" ca="1">_xlfn.TEXTJOIN(",",TRUE,IF($A$1:$A$119=A71,$B$1:$B$119,""))</f>
        <v>#NAME?</v>
      </c>
    </row>
    <row r="72" spans="1:3" x14ac:dyDescent="0.3">
      <c r="A72" s="4" t="s">
        <v>37</v>
      </c>
      <c r="B72" t="s">
        <v>78</v>
      </c>
      <c r="C72" t="e">
        <f t="array" aca="1" ref="C72" ca="1">_xlfn.TEXTJOIN(",",TRUE,IF($A$1:$A$119=A72,$B$1:$B$119,""))</f>
        <v>#NAME?</v>
      </c>
    </row>
    <row r="73" spans="1:3" x14ac:dyDescent="0.3">
      <c r="A73" s="4" t="s">
        <v>37</v>
      </c>
      <c r="B73" t="s">
        <v>38</v>
      </c>
      <c r="C73" t="e">
        <f t="array" aca="1" ref="C73" ca="1">_xlfn.TEXTJOIN(",",TRUE,IF($A$1:$A$119=A73,$B$1:$B$119,""))</f>
        <v>#NAME?</v>
      </c>
    </row>
    <row r="74" spans="1:3" x14ac:dyDescent="0.3">
      <c r="A74" s="4" t="s">
        <v>199</v>
      </c>
      <c r="B74" t="s">
        <v>85</v>
      </c>
      <c r="C74" t="e">
        <f t="array" aca="1" ref="C74" ca="1">_xlfn.TEXTJOIN(",",TRUE,IF($A$1:$A$119=A74,$B$1:$B$119,""))</f>
        <v>#NAME?</v>
      </c>
    </row>
    <row r="75" spans="1:3" x14ac:dyDescent="0.3">
      <c r="A75" s="4" t="s">
        <v>199</v>
      </c>
      <c r="B75" t="s">
        <v>87</v>
      </c>
      <c r="C75" t="e">
        <f t="array" aca="1" ref="C75" ca="1">_xlfn.TEXTJOIN(",",TRUE,IF($A$1:$A$119=A75,$B$1:$B$119,""))</f>
        <v>#NAME?</v>
      </c>
    </row>
    <row r="76" spans="1:3" x14ac:dyDescent="0.3">
      <c r="A76" s="4" t="s">
        <v>179</v>
      </c>
      <c r="B76" t="s">
        <v>33</v>
      </c>
      <c r="C76" t="e">
        <f t="array" aca="1" ref="C76" ca="1">_xlfn.TEXTJOIN(",",TRUE,IF($A$1:$A$119=A76,$B$1:$B$119,""))</f>
        <v>#NAME?</v>
      </c>
    </row>
    <row r="77" spans="1:3" x14ac:dyDescent="0.3">
      <c r="A77" s="4" t="s">
        <v>179</v>
      </c>
      <c r="B77" t="s">
        <v>141</v>
      </c>
      <c r="C77" t="e">
        <f t="array" aca="1" ref="C77" ca="1">_xlfn.TEXTJOIN(",",TRUE,IF($A$1:$A$119=A77,$B$1:$B$119,""))</f>
        <v>#NAME?</v>
      </c>
    </row>
    <row r="78" spans="1:3" x14ac:dyDescent="0.3">
      <c r="A78" s="4" t="s">
        <v>297</v>
      </c>
      <c r="B78" t="s">
        <v>192</v>
      </c>
      <c r="C78" t="e">
        <f t="array" aca="1" ref="C78" ca="1">_xlfn.TEXTJOIN(",",TRUE,IF($A$1:$A$119=A78,$B$1:$B$119,""))</f>
        <v>#NAME?</v>
      </c>
    </row>
    <row r="79" spans="1:3" x14ac:dyDescent="0.3">
      <c r="A79" s="4" t="s">
        <v>297</v>
      </c>
      <c r="B79" t="s">
        <v>88</v>
      </c>
      <c r="C79" t="e">
        <f t="array" aca="1" ref="C79" ca="1">_xlfn.TEXTJOIN(",",TRUE,IF($A$1:$A$119=A79,$B$1:$B$119,""))</f>
        <v>#NAME?</v>
      </c>
    </row>
    <row r="80" spans="1:3" x14ac:dyDescent="0.3">
      <c r="A80" s="4" t="s">
        <v>297</v>
      </c>
      <c r="B80" t="s">
        <v>261</v>
      </c>
      <c r="C80" t="e">
        <f t="array" aca="1" ref="C80" ca="1">_xlfn.TEXTJOIN(",",TRUE,IF($A$1:$A$119=A80,$B$1:$B$119,""))</f>
        <v>#NAME?</v>
      </c>
    </row>
    <row r="81" spans="1:3" x14ac:dyDescent="0.3">
      <c r="A81" s="5" t="s">
        <v>49</v>
      </c>
      <c r="B81" t="s">
        <v>295</v>
      </c>
      <c r="C81" t="e">
        <f t="array" aca="1" ref="C81" ca="1">_xlfn.TEXTJOIN(",",TRUE,IF($A$1:$A$119=A81,$B$1:$B$119,""))</f>
        <v>#NAME?</v>
      </c>
    </row>
    <row r="82" spans="1:3" x14ac:dyDescent="0.3">
      <c r="A82" s="5" t="s">
        <v>49</v>
      </c>
      <c r="B82" t="s">
        <v>296</v>
      </c>
      <c r="C82" t="e">
        <f t="array" aca="1" ref="C82" ca="1">_xlfn.TEXTJOIN(",",TRUE,IF($A$1:$A$119=A82,$B$1:$B$119,""))</f>
        <v>#NAME?</v>
      </c>
    </row>
    <row r="83" spans="1:3" x14ac:dyDescent="0.3">
      <c r="A83" s="5" t="s">
        <v>49</v>
      </c>
      <c r="B83" t="s">
        <v>290</v>
      </c>
      <c r="C83" t="e">
        <f t="array" aca="1" ref="C83" ca="1">_xlfn.TEXTJOIN(",",TRUE,IF($A$1:$A$119=A83,$B$1:$B$119,""))</f>
        <v>#NAME?</v>
      </c>
    </row>
    <row r="84" spans="1:3" x14ac:dyDescent="0.3">
      <c r="A84" s="5" t="s">
        <v>49</v>
      </c>
      <c r="B84" t="s">
        <v>291</v>
      </c>
      <c r="C84" t="e">
        <f t="array" aca="1" ref="C84" ca="1">_xlfn.TEXTJOIN(",",TRUE,IF($A$1:$A$119=A84,$B$1:$B$119,""))</f>
        <v>#NAME?</v>
      </c>
    </row>
    <row r="85" spans="1:3" x14ac:dyDescent="0.3">
      <c r="A85" s="4" t="s">
        <v>298</v>
      </c>
      <c r="B85" t="s">
        <v>54</v>
      </c>
      <c r="C85" t="e">
        <f t="array" aca="1" ref="C85" ca="1">_xlfn.TEXTJOIN(",",TRUE,IF($A$1:$A$119=A85,$B$1:$B$119,""))</f>
        <v>#NAME?</v>
      </c>
    </row>
    <row r="86" spans="1:3" x14ac:dyDescent="0.3">
      <c r="A86" s="4" t="s">
        <v>298</v>
      </c>
      <c r="B86" t="s">
        <v>310</v>
      </c>
      <c r="C86" t="e">
        <f t="array" aca="1" ref="C86" ca="1">_xlfn.TEXTJOIN(",",TRUE,IF($A$1:$A$119=A86,$B$1:$B$119,""))</f>
        <v>#NAME?</v>
      </c>
    </row>
    <row r="87" spans="1:3" x14ac:dyDescent="0.3">
      <c r="A87" s="5" t="s">
        <v>87</v>
      </c>
      <c r="B87" t="s">
        <v>295</v>
      </c>
      <c r="C87" t="e">
        <f t="array" aca="1" ref="C87" ca="1">_xlfn.TEXTJOIN(",",TRUE,IF($A$1:$A$119=A87,$B$1:$B$119,""))</f>
        <v>#NAME?</v>
      </c>
    </row>
    <row r="88" spans="1:3" x14ac:dyDescent="0.3">
      <c r="A88" s="5" t="s">
        <v>87</v>
      </c>
      <c r="B88" t="s">
        <v>296</v>
      </c>
      <c r="C88" t="e">
        <f t="array" aca="1" ref="C88" ca="1">_xlfn.TEXTJOIN(",",TRUE,IF($A$1:$A$119=A88,$B$1:$B$119,""))</f>
        <v>#NAME?</v>
      </c>
    </row>
    <row r="89" spans="1:3" x14ac:dyDescent="0.3">
      <c r="A89" s="5" t="s">
        <v>87</v>
      </c>
      <c r="B89" t="s">
        <v>290</v>
      </c>
      <c r="C89" t="e">
        <f t="array" aca="1" ref="C89" ca="1">_xlfn.TEXTJOIN(",",TRUE,IF($A$1:$A$119=A89,$B$1:$B$119,""))</f>
        <v>#NAME?</v>
      </c>
    </row>
    <row r="90" spans="1:3" x14ac:dyDescent="0.3">
      <c r="A90" s="5" t="s">
        <v>87</v>
      </c>
      <c r="B90" t="s">
        <v>291</v>
      </c>
      <c r="C90" t="e">
        <f t="array" aca="1" ref="C90" ca="1">_xlfn.TEXTJOIN(",",TRUE,IF($A$1:$A$119=A90,$B$1:$B$119,""))</f>
        <v>#NAME?</v>
      </c>
    </row>
    <row r="91" spans="1:3" x14ac:dyDescent="0.3">
      <c r="A91" s="4" t="s">
        <v>299</v>
      </c>
      <c r="B91" t="s">
        <v>125</v>
      </c>
      <c r="C91" t="e">
        <f t="array" aca="1" ref="C91" ca="1">_xlfn.TEXTJOIN(",",TRUE,IF($A$1:$A$119=A91,$B$1:$B$119,""))</f>
        <v>#NAME?</v>
      </c>
    </row>
    <row r="92" spans="1:3" x14ac:dyDescent="0.3">
      <c r="A92" s="4" t="s">
        <v>299</v>
      </c>
      <c r="B92" t="s">
        <v>179</v>
      </c>
      <c r="C92" t="e">
        <f t="array" aca="1" ref="C92" ca="1">_xlfn.TEXTJOIN(",",TRUE,IF($A$1:$A$119=A92,$B$1:$B$119,""))</f>
        <v>#NAME?</v>
      </c>
    </row>
    <row r="93" spans="1:3" x14ac:dyDescent="0.3">
      <c r="A93" s="5" t="s">
        <v>38</v>
      </c>
      <c r="B93" t="s">
        <v>128</v>
      </c>
      <c r="C93" t="e">
        <f t="array" aca="1" ref="C93" ca="1">_xlfn.TEXTJOIN(",",TRUE,IF($A$1:$A$119=A93,$B$1:$B$119,""))</f>
        <v>#NAME?</v>
      </c>
    </row>
    <row r="94" spans="1:3" x14ac:dyDescent="0.3">
      <c r="A94" s="5" t="s">
        <v>38</v>
      </c>
      <c r="B94" t="s">
        <v>276</v>
      </c>
      <c r="C94" t="e">
        <f t="array" aca="1" ref="C94" ca="1">_xlfn.TEXTJOIN(",",TRUE,IF($A$1:$A$119=A94,$B$1:$B$119,""))</f>
        <v>#NAME?</v>
      </c>
    </row>
    <row r="95" spans="1:3" x14ac:dyDescent="0.3">
      <c r="A95" s="4" t="s">
        <v>38</v>
      </c>
      <c r="B95" t="s">
        <v>275</v>
      </c>
      <c r="C95" t="e">
        <f t="array" aca="1" ref="C95" ca="1">_xlfn.TEXTJOIN(",",TRUE,IF($A$1:$A$119=A95,$B$1:$B$119,""))</f>
        <v>#NAME?</v>
      </c>
    </row>
    <row r="96" spans="1:3" x14ac:dyDescent="0.3">
      <c r="A96" s="5" t="s">
        <v>76</v>
      </c>
      <c r="B96" t="s">
        <v>128</v>
      </c>
      <c r="C96" t="e">
        <f t="array" aca="1" ref="C96" ca="1">_xlfn.TEXTJOIN(",",TRUE,IF($A$1:$A$119=A96,$B$1:$B$119,""))</f>
        <v>#NAME?</v>
      </c>
    </row>
    <row r="97" spans="1:3" x14ac:dyDescent="0.3">
      <c r="A97" s="5" t="s">
        <v>76</v>
      </c>
      <c r="B97" t="s">
        <v>276</v>
      </c>
      <c r="C97" t="e">
        <f t="array" aca="1" ref="C97" ca="1">_xlfn.TEXTJOIN(",",TRUE,IF($A$1:$A$119=A97,$B$1:$B$119,""))</f>
        <v>#NAME?</v>
      </c>
    </row>
    <row r="98" spans="1:3" x14ac:dyDescent="0.3">
      <c r="A98" s="4" t="s">
        <v>300</v>
      </c>
      <c r="B98" t="s">
        <v>78</v>
      </c>
      <c r="C98" t="e">
        <f t="array" aca="1" ref="C98" ca="1">_xlfn.TEXTJOIN(",",TRUE,IF($A$1:$A$119=A98,$B$1:$B$119,""))</f>
        <v>#NAME?</v>
      </c>
    </row>
    <row r="99" spans="1:3" x14ac:dyDescent="0.3">
      <c r="A99" s="4" t="s">
        <v>300</v>
      </c>
      <c r="B99" t="s">
        <v>111</v>
      </c>
      <c r="C99" t="e">
        <f t="array" aca="1" ref="C99" ca="1">_xlfn.TEXTJOIN(",",TRUE,IF($A$1:$A$119=A99,$B$1:$B$119,""))</f>
        <v>#NAME?</v>
      </c>
    </row>
    <row r="100" spans="1:3" x14ac:dyDescent="0.3">
      <c r="A100" s="4" t="s">
        <v>300</v>
      </c>
      <c r="B100" t="s">
        <v>63</v>
      </c>
      <c r="C100" t="e">
        <f t="array" aca="1" ref="C100" ca="1">_xlfn.TEXTJOIN(",",TRUE,IF($A$1:$A$119=A100,$B$1:$B$119,""))</f>
        <v>#NAME?</v>
      </c>
    </row>
    <row r="101" spans="1:3" x14ac:dyDescent="0.3">
      <c r="A101" s="4" t="s">
        <v>302</v>
      </c>
      <c r="B101" t="s">
        <v>299</v>
      </c>
      <c r="C101" t="e">
        <f t="array" aca="1" ref="C101" ca="1">_xlfn.TEXTJOIN(",",TRUE,IF($A$1:$A$119=A101,$B$1:$B$119,""))</f>
        <v>#NAME?</v>
      </c>
    </row>
    <row r="102" spans="1:3" x14ac:dyDescent="0.3">
      <c r="A102" s="4" t="s">
        <v>302</v>
      </c>
      <c r="B102" t="s">
        <v>159</v>
      </c>
      <c r="C102" t="e">
        <f t="array" aca="1" ref="C102" ca="1">_xlfn.TEXTJOIN(",",TRUE,IF($A$1:$A$119=A102,$B$1:$B$119,""))</f>
        <v>#NAME?</v>
      </c>
    </row>
    <row r="103" spans="1:3" x14ac:dyDescent="0.3">
      <c r="A103" s="4" t="s">
        <v>304</v>
      </c>
      <c r="B103" t="s">
        <v>82</v>
      </c>
      <c r="C103" t="e">
        <f t="array" aca="1" ref="C103" ca="1">_xlfn.TEXTJOIN(",",TRUE,IF($A$1:$A$119=A103,$B$1:$B$119,""))</f>
        <v>#NAME?</v>
      </c>
    </row>
    <row r="104" spans="1:3" x14ac:dyDescent="0.3">
      <c r="A104" s="4" t="s">
        <v>304</v>
      </c>
      <c r="B104" t="s">
        <v>63</v>
      </c>
      <c r="C104" t="e">
        <f t="array" aca="1" ref="C104" ca="1">_xlfn.TEXTJOIN(",",TRUE,IF($A$1:$A$119=A104,$B$1:$B$119,""))</f>
        <v>#NAME?</v>
      </c>
    </row>
    <row r="105" spans="1:3" x14ac:dyDescent="0.3">
      <c r="A105" s="4" t="s">
        <v>304</v>
      </c>
      <c r="B105" t="s">
        <v>83</v>
      </c>
      <c r="C105" t="e">
        <f t="array" aca="1" ref="C105" ca="1">_xlfn.TEXTJOIN(",",TRUE,IF($A$1:$A$119=A105,$B$1:$B$119,""))</f>
        <v>#NAME?</v>
      </c>
    </row>
    <row r="106" spans="1:3" x14ac:dyDescent="0.3">
      <c r="A106" s="5" t="s">
        <v>83</v>
      </c>
      <c r="B106" t="s">
        <v>311</v>
      </c>
      <c r="C106" t="e">
        <f t="array" aca="1" ref="C106" ca="1">_xlfn.TEXTJOIN(",",TRUE,IF($A$1:$A$119=A106,$B$1:$B$119,""))</f>
        <v>#NAME?</v>
      </c>
    </row>
    <row r="107" spans="1:3" x14ac:dyDescent="0.3">
      <c r="A107" s="5" t="s">
        <v>83</v>
      </c>
      <c r="B107" t="s">
        <v>287</v>
      </c>
      <c r="C107" t="e">
        <f t="array" aca="1" ref="C107" ca="1">_xlfn.TEXTJOIN(",",TRUE,IF($A$1:$A$119=A107,$B$1:$B$119,""))</f>
        <v>#NAME?</v>
      </c>
    </row>
    <row r="108" spans="1:3" x14ac:dyDescent="0.3">
      <c r="A108" s="5" t="s">
        <v>83</v>
      </c>
      <c r="B108" t="s">
        <v>289</v>
      </c>
      <c r="C108" t="e">
        <f t="array" aca="1" ref="C108" ca="1">_xlfn.TEXTJOIN(",",TRUE,IF($A$1:$A$119=A108,$B$1:$B$119,""))</f>
        <v>#NAME?</v>
      </c>
    </row>
    <row r="109" spans="1:3" x14ac:dyDescent="0.3">
      <c r="A109" s="5" t="s">
        <v>83</v>
      </c>
      <c r="B109" t="s">
        <v>290</v>
      </c>
      <c r="C109" t="e">
        <f t="array" aca="1" ref="C109" ca="1">_xlfn.TEXTJOIN(",",TRUE,IF($A$1:$A$119=A109,$B$1:$B$119,""))</f>
        <v>#NAME?</v>
      </c>
    </row>
    <row r="110" spans="1:3" x14ac:dyDescent="0.3">
      <c r="A110" s="5" t="s">
        <v>83</v>
      </c>
      <c r="B110" t="s">
        <v>291</v>
      </c>
      <c r="C110" t="e">
        <f t="array" aca="1" ref="C110" ca="1">_xlfn.TEXTJOIN(",",TRUE,IF($A$1:$A$119=A110,$B$1:$B$119,""))</f>
        <v>#NAME?</v>
      </c>
    </row>
    <row r="111" spans="1:3" x14ac:dyDescent="0.3">
      <c r="A111" s="4" t="s">
        <v>306</v>
      </c>
      <c r="B111" t="s">
        <v>312</v>
      </c>
      <c r="C111" t="e">
        <f t="array" aca="1" ref="C111" ca="1">_xlfn.TEXTJOIN(",",TRUE,IF($A$1:$A$119=A111,$B$1:$B$119,""))</f>
        <v>#NAME?</v>
      </c>
    </row>
    <row r="112" spans="1:3" x14ac:dyDescent="0.3">
      <c r="A112" s="4" t="s">
        <v>306</v>
      </c>
      <c r="B112" t="s">
        <v>313</v>
      </c>
      <c r="C112" t="e">
        <f t="array" aca="1" ref="C112" ca="1">_xlfn.TEXTJOIN(",",TRUE,IF($A$1:$A$119=A112,$B$1:$B$119,""))</f>
        <v>#NAME?</v>
      </c>
    </row>
    <row r="113" spans="1:3" x14ac:dyDescent="0.3">
      <c r="A113" s="4" t="s">
        <v>66</v>
      </c>
      <c r="B113" t="s">
        <v>145</v>
      </c>
      <c r="C113" t="e">
        <f t="array" aca="1" ref="C113" ca="1">_xlfn.TEXTJOIN(",",TRUE,IF($A$1:$A$119=A113,$B$1:$B$119,""))</f>
        <v>#NAME?</v>
      </c>
    </row>
    <row r="114" spans="1:3" x14ac:dyDescent="0.3">
      <c r="A114" s="4" t="s">
        <v>66</v>
      </c>
      <c r="B114" t="s">
        <v>67</v>
      </c>
      <c r="C114" t="e">
        <f t="array" aca="1" ref="C114" ca="1">_xlfn.TEXTJOIN(",",TRUE,IF($A$1:$A$119=A114,$B$1:$B$119,""))</f>
        <v>#NAME?</v>
      </c>
    </row>
    <row r="115" spans="1:3" x14ac:dyDescent="0.3">
      <c r="A115" s="4" t="s">
        <v>66</v>
      </c>
      <c r="B115" t="s">
        <v>130</v>
      </c>
      <c r="C115" t="e">
        <f t="array" aca="1" ref="C115" ca="1">_xlfn.TEXTJOIN(",",TRUE,IF($A$1:$A$119=A115,$B$1:$B$119,""))</f>
        <v>#NAME?</v>
      </c>
    </row>
    <row r="116" spans="1:3" x14ac:dyDescent="0.3">
      <c r="A116" s="4" t="s">
        <v>307</v>
      </c>
      <c r="B116" t="s">
        <v>78</v>
      </c>
      <c r="C116" t="e">
        <f t="array" aca="1" ref="C116" ca="1">_xlfn.TEXTJOIN(",",TRUE,IF($A$1:$A$119=A116,$B$1:$B$119,""))</f>
        <v>#NAME?</v>
      </c>
    </row>
    <row r="117" spans="1:3" x14ac:dyDescent="0.3">
      <c r="A117" s="4" t="s">
        <v>307</v>
      </c>
      <c r="B117" t="s">
        <v>255</v>
      </c>
      <c r="C117" t="e">
        <f t="array" aca="1" ref="C117" ca="1">_xlfn.TEXTJOIN(",",TRUE,IF($A$1:$A$119=A117,$B$1:$B$119,""))</f>
        <v>#NAME?</v>
      </c>
    </row>
    <row r="118" spans="1:3" x14ac:dyDescent="0.3">
      <c r="A118" s="4" t="s">
        <v>261</v>
      </c>
      <c r="B118" t="s">
        <v>170</v>
      </c>
      <c r="C118" t="e">
        <f t="array" aca="1" ref="C118" ca="1">_xlfn.TEXTJOIN(",",TRUE,IF($A$1:$A$119=A118,$B$1:$B$119,""))</f>
        <v>#NAME?</v>
      </c>
    </row>
    <row r="119" spans="1:3" x14ac:dyDescent="0.3">
      <c r="A119" s="4" t="s">
        <v>261</v>
      </c>
      <c r="B119" t="s">
        <v>192</v>
      </c>
      <c r="C119" t="e">
        <f t="array" aca="1" ref="C119" ca="1">_xlfn.TEXTJOIN(",",TRUE,IF($A$1:$A$119=A119,$B$1:$B$119,""))</f>
        <v>#NAME?</v>
      </c>
    </row>
  </sheetData>
  <sortState xmlns:xlrd2="http://schemas.microsoft.com/office/spreadsheetml/2017/richdata2" ref="A2:A119">
    <sortCondition ref="A1:A119"/>
  </sortState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9"/>
  <sheetViews>
    <sheetView workbookViewId="0">
      <selection activeCell="E25" sqref="E25"/>
    </sheetView>
  </sheetViews>
  <sheetFormatPr defaultColWidth="9" defaultRowHeight="14" x14ac:dyDescent="0.3"/>
  <cols>
    <col min="1" max="1" width="6.9140625" bestFit="1" customWidth="1"/>
    <col min="2" max="2" width="10.4140625" bestFit="1" customWidth="1"/>
    <col min="3" max="3" width="9.75" bestFit="1" customWidth="1"/>
    <col min="4" max="4" width="12.33203125" bestFit="1" customWidth="1"/>
    <col min="5" max="6" width="20.25" bestFit="1" customWidth="1"/>
    <col min="7" max="8" width="18.25" bestFit="1" customWidth="1"/>
  </cols>
  <sheetData>
    <row r="1" spans="1:8" x14ac:dyDescent="0.3">
      <c r="A1" s="2" t="s">
        <v>12</v>
      </c>
      <c r="B1" s="2" t="s">
        <v>314</v>
      </c>
      <c r="C1" s="2" t="s">
        <v>315</v>
      </c>
      <c r="D1" s="2" t="s">
        <v>316</v>
      </c>
      <c r="E1" s="2" t="s">
        <v>317</v>
      </c>
      <c r="F1" s="3" t="s">
        <v>318</v>
      </c>
      <c r="G1" s="3" t="s">
        <v>319</v>
      </c>
      <c r="H1" s="3" t="s">
        <v>320</v>
      </c>
    </row>
    <row r="2" spans="1:8" x14ac:dyDescent="0.3">
      <c r="A2" s="4">
        <f t="shared" ref="A2:A7" si="0">ROW()-1</f>
        <v>1</v>
      </c>
      <c r="B2" s="4" t="s">
        <v>53</v>
      </c>
      <c r="C2" s="4" t="s">
        <v>34</v>
      </c>
      <c r="D2" s="5" t="s">
        <v>321</v>
      </c>
      <c r="E2" s="4"/>
      <c r="F2" s="4"/>
      <c r="G2" s="4"/>
      <c r="H2" s="4"/>
    </row>
    <row r="3" spans="1:8" x14ac:dyDescent="0.3">
      <c r="A3" s="4">
        <f t="shared" si="0"/>
        <v>2</v>
      </c>
      <c r="B3" s="4" t="s">
        <v>34</v>
      </c>
      <c r="C3" s="4" t="s">
        <v>34</v>
      </c>
      <c r="D3" s="4"/>
      <c r="E3" s="4"/>
      <c r="F3" s="4"/>
      <c r="G3" s="4"/>
      <c r="H3" s="4"/>
    </row>
    <row r="4" spans="1:8" x14ac:dyDescent="0.3">
      <c r="A4" s="4">
        <f t="shared" si="0"/>
        <v>3</v>
      </c>
      <c r="B4" s="4" t="s">
        <v>135</v>
      </c>
      <c r="C4" s="4" t="s">
        <v>34</v>
      </c>
      <c r="D4" s="5" t="s">
        <v>321</v>
      </c>
      <c r="E4" s="4"/>
      <c r="F4" s="4"/>
      <c r="G4" s="4"/>
      <c r="H4" s="4"/>
    </row>
    <row r="5" spans="1:8" x14ac:dyDescent="0.3">
      <c r="A5" s="4">
        <f t="shared" si="0"/>
        <v>4</v>
      </c>
      <c r="B5" s="4" t="s">
        <v>130</v>
      </c>
      <c r="C5" s="4" t="s">
        <v>34</v>
      </c>
      <c r="D5" s="5" t="s">
        <v>321</v>
      </c>
      <c r="E5" s="4"/>
      <c r="F5" s="4"/>
      <c r="G5" s="4"/>
      <c r="H5" s="4"/>
    </row>
    <row r="6" spans="1:8" x14ac:dyDescent="0.3">
      <c r="A6" s="4">
        <f t="shared" si="0"/>
        <v>5</v>
      </c>
      <c r="B6" s="4" t="s">
        <v>122</v>
      </c>
      <c r="C6" s="4" t="s">
        <v>34</v>
      </c>
      <c r="D6" s="5" t="s">
        <v>321</v>
      </c>
      <c r="E6" s="4"/>
      <c r="F6" s="4"/>
      <c r="G6" s="4"/>
      <c r="H6" s="4"/>
    </row>
    <row r="7" spans="1:8" x14ac:dyDescent="0.3">
      <c r="A7" s="4">
        <f t="shared" si="0"/>
        <v>6</v>
      </c>
      <c r="B7" s="4" t="s">
        <v>218</v>
      </c>
      <c r="C7" s="4" t="s">
        <v>34</v>
      </c>
      <c r="D7" s="5" t="s">
        <v>321</v>
      </c>
      <c r="E7" s="4"/>
      <c r="F7" s="4"/>
      <c r="G7" s="4"/>
      <c r="H7" s="4"/>
    </row>
    <row r="8" spans="1:8" x14ac:dyDescent="0.3">
      <c r="A8" s="4">
        <f t="shared" ref="A8:A9" si="1">ROW()-1</f>
        <v>7</v>
      </c>
      <c r="B8" s="4" t="s">
        <v>161</v>
      </c>
      <c r="C8" s="4" t="s">
        <v>34</v>
      </c>
      <c r="D8" s="5" t="s">
        <v>321</v>
      </c>
      <c r="E8" s="4"/>
      <c r="F8" s="4"/>
      <c r="G8" s="4"/>
      <c r="H8" s="4"/>
    </row>
    <row r="9" spans="1:8" x14ac:dyDescent="0.3">
      <c r="A9" s="4">
        <f t="shared" si="1"/>
        <v>8</v>
      </c>
      <c r="B9" s="4" t="s">
        <v>50</v>
      </c>
      <c r="C9" s="4" t="s">
        <v>34</v>
      </c>
      <c r="D9" s="5" t="s">
        <v>321</v>
      </c>
      <c r="E9" s="4"/>
      <c r="F9" s="4"/>
      <c r="G9" s="4"/>
      <c r="H9" s="4"/>
    </row>
    <row r="10" spans="1:8" x14ac:dyDescent="0.3">
      <c r="A10" s="4">
        <f t="shared" ref="A10:A17" si="2">ROW()-1</f>
        <v>9</v>
      </c>
      <c r="B10" s="4" t="s">
        <v>89</v>
      </c>
      <c r="C10" s="4" t="s">
        <v>34</v>
      </c>
      <c r="D10" s="5" t="s">
        <v>321</v>
      </c>
      <c r="E10" s="4"/>
      <c r="F10" s="4"/>
      <c r="G10" s="4"/>
      <c r="H10" s="4"/>
    </row>
    <row r="11" spans="1:8" x14ac:dyDescent="0.3">
      <c r="A11" s="4">
        <f t="shared" si="2"/>
        <v>10</v>
      </c>
      <c r="B11" s="4" t="s">
        <v>82</v>
      </c>
      <c r="C11" s="4" t="s">
        <v>34</v>
      </c>
      <c r="D11" s="5" t="s">
        <v>321</v>
      </c>
      <c r="E11" s="4"/>
      <c r="F11" s="4"/>
      <c r="G11" s="4"/>
      <c r="H11" s="4"/>
    </row>
    <row r="12" spans="1:8" x14ac:dyDescent="0.3">
      <c r="A12" s="4">
        <f t="shared" si="2"/>
        <v>11</v>
      </c>
      <c r="B12" s="4" t="s">
        <v>88</v>
      </c>
      <c r="C12" s="4" t="s">
        <v>34</v>
      </c>
      <c r="D12" s="5" t="s">
        <v>321</v>
      </c>
      <c r="E12" s="4"/>
      <c r="F12" s="4"/>
      <c r="G12" s="4"/>
      <c r="H12" s="4"/>
    </row>
    <row r="13" spans="1:8" x14ac:dyDescent="0.3">
      <c r="A13" s="4">
        <f t="shared" si="2"/>
        <v>12</v>
      </c>
      <c r="B13" s="4" t="s">
        <v>63</v>
      </c>
      <c r="C13" s="4" t="s">
        <v>34</v>
      </c>
      <c r="D13" s="5" t="s">
        <v>321</v>
      </c>
      <c r="E13" s="4"/>
      <c r="F13" s="4"/>
      <c r="G13" s="4"/>
      <c r="H13" s="4"/>
    </row>
    <row r="14" spans="1:8" x14ac:dyDescent="0.3">
      <c r="A14" s="4">
        <f t="shared" si="2"/>
        <v>13</v>
      </c>
      <c r="B14" s="4" t="s">
        <v>192</v>
      </c>
      <c r="C14" s="4" t="s">
        <v>34</v>
      </c>
      <c r="D14" s="5" t="s">
        <v>321</v>
      </c>
      <c r="E14" s="4"/>
      <c r="F14" s="4"/>
      <c r="G14" s="4"/>
      <c r="H14" s="4"/>
    </row>
    <row r="15" spans="1:8" x14ac:dyDescent="0.3">
      <c r="A15" s="4">
        <f t="shared" si="2"/>
        <v>14</v>
      </c>
      <c r="B15" s="4" t="s">
        <v>189</v>
      </c>
      <c r="C15" s="4" t="s">
        <v>34</v>
      </c>
      <c r="D15" s="5" t="s">
        <v>321</v>
      </c>
      <c r="E15" s="4"/>
      <c r="F15" s="4"/>
      <c r="G15" s="4"/>
      <c r="H15" s="4"/>
    </row>
    <row r="16" spans="1:8" x14ac:dyDescent="0.3">
      <c r="A16" s="4">
        <f t="shared" si="2"/>
        <v>15</v>
      </c>
      <c r="B16" s="4" t="s">
        <v>182</v>
      </c>
      <c r="C16" s="4" t="s">
        <v>34</v>
      </c>
      <c r="D16" s="5" t="s">
        <v>321</v>
      </c>
      <c r="E16" s="4"/>
      <c r="F16" s="4"/>
      <c r="G16" s="4"/>
      <c r="H16" s="4"/>
    </row>
    <row r="17" spans="1:8" x14ac:dyDescent="0.3">
      <c r="A17" s="4">
        <f t="shared" si="2"/>
        <v>16</v>
      </c>
      <c r="B17" s="4" t="s">
        <v>142</v>
      </c>
      <c r="C17" s="4" t="s">
        <v>34</v>
      </c>
      <c r="D17" s="5" t="s">
        <v>321</v>
      </c>
      <c r="E17" s="4"/>
      <c r="F17" s="4"/>
      <c r="G17" s="4"/>
      <c r="H17" s="4"/>
    </row>
    <row r="18" spans="1:8" x14ac:dyDescent="0.3">
      <c r="A18" s="4">
        <f t="shared" ref="A18:A27" si="3">ROW()-1</f>
        <v>17</v>
      </c>
      <c r="B18" s="4" t="s">
        <v>141</v>
      </c>
      <c r="C18" s="4" t="s">
        <v>34</v>
      </c>
      <c r="D18" s="5" t="s">
        <v>321</v>
      </c>
      <c r="E18" s="4"/>
      <c r="F18" s="4"/>
      <c r="G18" s="4"/>
      <c r="H18" s="4"/>
    </row>
    <row r="19" spans="1:8" x14ac:dyDescent="0.3">
      <c r="A19" s="4">
        <f t="shared" si="3"/>
        <v>18</v>
      </c>
      <c r="B19" s="4" t="s">
        <v>33</v>
      </c>
      <c r="C19" s="4" t="s">
        <v>34</v>
      </c>
      <c r="D19" s="5" t="s">
        <v>321</v>
      </c>
      <c r="E19" s="4"/>
      <c r="F19" s="4"/>
      <c r="G19" s="4"/>
      <c r="H19" s="4"/>
    </row>
    <row r="20" spans="1:8" x14ac:dyDescent="0.3">
      <c r="A20" s="4">
        <f t="shared" si="3"/>
        <v>19</v>
      </c>
      <c r="B20" s="4" t="s">
        <v>137</v>
      </c>
      <c r="C20" s="4" t="s">
        <v>34</v>
      </c>
      <c r="D20" s="5" t="s">
        <v>321</v>
      </c>
      <c r="E20" s="4"/>
      <c r="F20" s="4"/>
      <c r="G20" s="4"/>
      <c r="H20" s="4"/>
    </row>
    <row r="21" spans="1:8" x14ac:dyDescent="0.3">
      <c r="A21" s="4">
        <f t="shared" si="3"/>
        <v>20</v>
      </c>
      <c r="B21" s="4" t="s">
        <v>145</v>
      </c>
      <c r="C21" s="4" t="s">
        <v>34</v>
      </c>
      <c r="D21" s="5" t="s">
        <v>321</v>
      </c>
      <c r="E21" s="4"/>
      <c r="F21" s="4"/>
      <c r="G21" s="4"/>
      <c r="H21" s="4"/>
    </row>
    <row r="22" spans="1:8" x14ac:dyDescent="0.3">
      <c r="A22" s="4">
        <f t="shared" si="3"/>
        <v>21</v>
      </c>
      <c r="B22" s="4" t="s">
        <v>138</v>
      </c>
      <c r="C22" s="4" t="s">
        <v>34</v>
      </c>
      <c r="D22" s="5" t="s">
        <v>321</v>
      </c>
      <c r="E22" s="4"/>
      <c r="F22" s="4"/>
      <c r="G22" s="4"/>
      <c r="H22" s="4"/>
    </row>
    <row r="23" spans="1:8" x14ac:dyDescent="0.3">
      <c r="A23" s="4">
        <f t="shared" si="3"/>
        <v>22</v>
      </c>
      <c r="B23" s="4" t="s">
        <v>119</v>
      </c>
      <c r="C23" s="4" t="s">
        <v>34</v>
      </c>
      <c r="D23" s="5" t="s">
        <v>321</v>
      </c>
      <c r="E23" s="4"/>
      <c r="F23" s="4"/>
      <c r="G23" s="4"/>
      <c r="H23" s="4"/>
    </row>
    <row r="24" spans="1:8" x14ac:dyDescent="0.3">
      <c r="A24" s="4">
        <f t="shared" si="3"/>
        <v>23</v>
      </c>
      <c r="B24" s="4" t="s">
        <v>149</v>
      </c>
      <c r="C24" s="4" t="s">
        <v>34</v>
      </c>
      <c r="D24" s="5" t="s">
        <v>321</v>
      </c>
      <c r="E24" s="4"/>
      <c r="F24" s="4"/>
      <c r="G24" s="4"/>
      <c r="H24" s="4"/>
    </row>
    <row r="25" spans="1:8" x14ac:dyDescent="0.3">
      <c r="A25" s="4">
        <f t="shared" si="3"/>
        <v>24</v>
      </c>
      <c r="B25" s="4" t="s">
        <v>255</v>
      </c>
      <c r="C25" s="4" t="s">
        <v>34</v>
      </c>
      <c r="D25" s="5" t="s">
        <v>321</v>
      </c>
      <c r="E25" s="4"/>
      <c r="F25" s="4"/>
      <c r="G25" s="4"/>
      <c r="H25" s="4"/>
    </row>
    <row r="26" spans="1:8" x14ac:dyDescent="0.3">
      <c r="A26" s="4">
        <f t="shared" si="3"/>
        <v>25</v>
      </c>
      <c r="B26" s="4" t="s">
        <v>54</v>
      </c>
      <c r="C26" s="4" t="s">
        <v>34</v>
      </c>
      <c r="D26" s="5" t="s">
        <v>321</v>
      </c>
      <c r="E26" s="4"/>
      <c r="F26" s="4"/>
      <c r="G26" s="4"/>
      <c r="H26" s="4"/>
    </row>
    <row r="27" spans="1:8" x14ac:dyDescent="0.3">
      <c r="A27" s="4">
        <f t="shared" si="3"/>
        <v>26</v>
      </c>
      <c r="B27" s="4" t="s">
        <v>230</v>
      </c>
      <c r="C27" s="4" t="s">
        <v>34</v>
      </c>
      <c r="D27" s="5" t="s">
        <v>321</v>
      </c>
      <c r="E27" s="4"/>
      <c r="F27" s="4"/>
      <c r="G27" s="4"/>
      <c r="H27" s="4"/>
    </row>
    <row r="28" spans="1:8" x14ac:dyDescent="0.3">
      <c r="A28" s="4">
        <f t="shared" ref="A28:A39" si="4">ROW()-1</f>
        <v>27</v>
      </c>
      <c r="B28" s="4" t="s">
        <v>186</v>
      </c>
      <c r="C28" s="4" t="s">
        <v>34</v>
      </c>
      <c r="D28" s="5" t="s">
        <v>321</v>
      </c>
      <c r="E28" s="4"/>
      <c r="F28" s="4"/>
      <c r="G28" s="4"/>
      <c r="H28" s="4"/>
    </row>
    <row r="29" spans="1:8" x14ac:dyDescent="0.3">
      <c r="A29" s="4">
        <f t="shared" si="4"/>
        <v>28</v>
      </c>
      <c r="B29" s="4" t="s">
        <v>181</v>
      </c>
      <c r="C29" s="4" t="s">
        <v>34</v>
      </c>
      <c r="D29" s="5" t="s">
        <v>321</v>
      </c>
      <c r="E29" s="4"/>
      <c r="F29" s="4"/>
      <c r="G29" s="4"/>
      <c r="H29" s="4"/>
    </row>
    <row r="30" spans="1:8" x14ac:dyDescent="0.3">
      <c r="A30" s="4">
        <f t="shared" si="4"/>
        <v>29</v>
      </c>
      <c r="B30" s="4" t="s">
        <v>184</v>
      </c>
      <c r="C30" s="4" t="s">
        <v>34</v>
      </c>
      <c r="D30" s="5" t="s">
        <v>321</v>
      </c>
      <c r="E30" s="4"/>
      <c r="F30" s="4"/>
      <c r="G30" s="4"/>
      <c r="H30" s="4"/>
    </row>
    <row r="31" spans="1:8" x14ac:dyDescent="0.3">
      <c r="A31" s="4">
        <f t="shared" si="4"/>
        <v>30</v>
      </c>
      <c r="B31" s="4" t="s">
        <v>178</v>
      </c>
      <c r="C31" s="4" t="s">
        <v>34</v>
      </c>
      <c r="D31" s="5" t="s">
        <v>321</v>
      </c>
      <c r="E31" s="4"/>
      <c r="F31" s="4"/>
      <c r="G31" s="4"/>
      <c r="H31" s="4"/>
    </row>
    <row r="32" spans="1:8" x14ac:dyDescent="0.3">
      <c r="A32" s="4">
        <f t="shared" si="4"/>
        <v>31</v>
      </c>
      <c r="B32" s="4" t="s">
        <v>159</v>
      </c>
      <c r="C32" s="4" t="s">
        <v>34</v>
      </c>
      <c r="D32" s="5" t="s">
        <v>321</v>
      </c>
      <c r="E32" s="4"/>
      <c r="F32" s="4"/>
      <c r="G32" s="4"/>
      <c r="H32" s="4"/>
    </row>
    <row r="33" spans="1:8" x14ac:dyDescent="0.3">
      <c r="A33" s="4">
        <f t="shared" si="4"/>
        <v>32</v>
      </c>
      <c r="B33" s="4" t="s">
        <v>180</v>
      </c>
      <c r="C33" s="4" t="s">
        <v>34</v>
      </c>
      <c r="D33" s="5" t="s">
        <v>321</v>
      </c>
      <c r="E33" s="4"/>
      <c r="F33" s="4"/>
      <c r="G33" s="4"/>
      <c r="H33" s="4"/>
    </row>
    <row r="34" spans="1:8" x14ac:dyDescent="0.3">
      <c r="A34" s="4">
        <f t="shared" si="4"/>
        <v>33</v>
      </c>
      <c r="B34" s="4" t="s">
        <v>47</v>
      </c>
      <c r="C34" s="4" t="s">
        <v>34</v>
      </c>
      <c r="D34" s="5" t="s">
        <v>321</v>
      </c>
      <c r="E34" s="4"/>
      <c r="F34" s="4"/>
      <c r="G34" s="4"/>
      <c r="H34" s="4"/>
    </row>
    <row r="35" spans="1:8" x14ac:dyDescent="0.3">
      <c r="A35" s="4">
        <f t="shared" si="4"/>
        <v>34</v>
      </c>
      <c r="B35" s="4" t="s">
        <v>197</v>
      </c>
      <c r="C35" s="4" t="s">
        <v>34</v>
      </c>
      <c r="D35" s="5" t="s">
        <v>321</v>
      </c>
      <c r="E35" s="4"/>
      <c r="F35" s="4"/>
      <c r="G35" s="4"/>
      <c r="H35" s="4"/>
    </row>
    <row r="36" spans="1:8" x14ac:dyDescent="0.3">
      <c r="A36" s="4">
        <f t="shared" si="4"/>
        <v>35</v>
      </c>
      <c r="B36" s="4" t="s">
        <v>64</v>
      </c>
      <c r="C36" s="4" t="s">
        <v>34</v>
      </c>
      <c r="D36" s="5" t="s">
        <v>321</v>
      </c>
      <c r="E36" s="4"/>
      <c r="F36" s="4"/>
      <c r="G36" s="4"/>
      <c r="H36" s="4"/>
    </row>
    <row r="37" spans="1:8" x14ac:dyDescent="0.3">
      <c r="A37" s="4">
        <f t="shared" si="4"/>
        <v>36</v>
      </c>
      <c r="B37" s="4" t="s">
        <v>136</v>
      </c>
      <c r="C37" s="4" t="s">
        <v>34</v>
      </c>
      <c r="D37" s="5" t="s">
        <v>321</v>
      </c>
      <c r="E37" s="4"/>
      <c r="F37" s="4"/>
      <c r="G37" s="4"/>
      <c r="H37" s="4"/>
    </row>
    <row r="38" spans="1:8" x14ac:dyDescent="0.3">
      <c r="A38" s="4">
        <f t="shared" si="4"/>
        <v>37</v>
      </c>
      <c r="B38" s="4" t="s">
        <v>111</v>
      </c>
      <c r="C38" s="4" t="s">
        <v>34</v>
      </c>
      <c r="D38" s="5" t="s">
        <v>321</v>
      </c>
      <c r="E38" s="4"/>
      <c r="F38" s="4"/>
      <c r="G38" s="4"/>
      <c r="H38" s="4"/>
    </row>
    <row r="39" spans="1:8" x14ac:dyDescent="0.3">
      <c r="A39" s="4">
        <f t="shared" si="4"/>
        <v>38</v>
      </c>
      <c r="B39" s="4" t="s">
        <v>125</v>
      </c>
      <c r="C39" s="4" t="s">
        <v>34</v>
      </c>
      <c r="D39" s="5" t="s">
        <v>321</v>
      </c>
      <c r="E39" s="4"/>
      <c r="F39" s="4"/>
      <c r="G39" s="4"/>
      <c r="H39" s="4"/>
    </row>
    <row r="40" spans="1:8" x14ac:dyDescent="0.3">
      <c r="A40" s="4">
        <f t="shared" ref="A40:A89" si="5">ROW()-1</f>
        <v>39</v>
      </c>
      <c r="B40" s="4" t="s">
        <v>71</v>
      </c>
      <c r="C40" s="4" t="s">
        <v>34</v>
      </c>
      <c r="D40" s="5" t="s">
        <v>321</v>
      </c>
      <c r="E40" s="4"/>
      <c r="F40" s="4"/>
      <c r="G40" s="4"/>
      <c r="H40" s="4"/>
    </row>
    <row r="41" spans="1:8" x14ac:dyDescent="0.3">
      <c r="A41" s="4">
        <f t="shared" si="5"/>
        <v>40</v>
      </c>
      <c r="B41" s="4" t="s">
        <v>133</v>
      </c>
      <c r="C41" s="4" t="s">
        <v>34</v>
      </c>
      <c r="D41" s="5" t="s">
        <v>321</v>
      </c>
      <c r="E41" s="4"/>
      <c r="F41" s="4"/>
      <c r="G41" s="4"/>
      <c r="H41" s="4"/>
    </row>
    <row r="42" spans="1:8" x14ac:dyDescent="0.3">
      <c r="A42" s="4">
        <f t="shared" si="5"/>
        <v>41</v>
      </c>
      <c r="B42" s="4" t="s">
        <v>160</v>
      </c>
      <c r="C42" s="4" t="s">
        <v>34</v>
      </c>
      <c r="D42" s="5" t="s">
        <v>321</v>
      </c>
      <c r="E42" s="4"/>
      <c r="F42" s="4"/>
      <c r="G42" s="4"/>
      <c r="H42" s="4"/>
    </row>
    <row r="43" spans="1:8" x14ac:dyDescent="0.3">
      <c r="A43" s="4">
        <f t="shared" si="5"/>
        <v>42</v>
      </c>
      <c r="B43" s="4" t="s">
        <v>203</v>
      </c>
      <c r="C43" s="4" t="s">
        <v>34</v>
      </c>
      <c r="D43" s="5" t="s">
        <v>321</v>
      </c>
      <c r="E43" s="4"/>
      <c r="F43" s="4"/>
      <c r="G43" s="4"/>
      <c r="H43" s="4"/>
    </row>
    <row r="44" spans="1:8" x14ac:dyDescent="0.3">
      <c r="A44" s="4">
        <f t="shared" si="5"/>
        <v>43</v>
      </c>
      <c r="B44" s="4" t="s">
        <v>194</v>
      </c>
      <c r="C44" s="4" t="s">
        <v>34</v>
      </c>
      <c r="D44" s="5" t="s">
        <v>321</v>
      </c>
      <c r="E44" s="4"/>
      <c r="F44" s="4"/>
      <c r="G44" s="4"/>
      <c r="H44" s="4"/>
    </row>
    <row r="45" spans="1:8" x14ac:dyDescent="0.3">
      <c r="A45" s="4">
        <f t="shared" si="5"/>
        <v>44</v>
      </c>
      <c r="B45" s="4" t="s">
        <v>274</v>
      </c>
      <c r="C45" s="5" t="s">
        <v>321</v>
      </c>
      <c r="D45" s="4" t="s">
        <v>275</v>
      </c>
      <c r="E45" s="4" t="s">
        <v>128</v>
      </c>
      <c r="F45" s="4" t="s">
        <v>276</v>
      </c>
      <c r="G45" s="4"/>
      <c r="H45" s="4"/>
    </row>
    <row r="46" spans="1:8" x14ac:dyDescent="0.3">
      <c r="A46" s="4">
        <f t="shared" si="5"/>
        <v>45</v>
      </c>
      <c r="B46" s="4" t="s">
        <v>267</v>
      </c>
      <c r="C46" s="5" t="s">
        <v>321</v>
      </c>
      <c r="D46" s="4" t="s">
        <v>39</v>
      </c>
      <c r="E46" s="4" t="s">
        <v>37</v>
      </c>
      <c r="F46" s="4"/>
      <c r="G46" s="4"/>
      <c r="H46" s="4"/>
    </row>
    <row r="47" spans="1:8" x14ac:dyDescent="0.3">
      <c r="A47" s="4">
        <f t="shared" si="5"/>
        <v>46</v>
      </c>
      <c r="B47" s="4" t="s">
        <v>277</v>
      </c>
      <c r="C47" s="5" t="s">
        <v>321</v>
      </c>
      <c r="D47" s="4" t="s">
        <v>47</v>
      </c>
      <c r="E47" s="4" t="s">
        <v>49</v>
      </c>
      <c r="F47" s="4"/>
      <c r="G47" s="4"/>
      <c r="H47" s="4"/>
    </row>
    <row r="48" spans="1:8" x14ac:dyDescent="0.3">
      <c r="A48" s="4">
        <f t="shared" si="5"/>
        <v>47</v>
      </c>
      <c r="B48" s="4" t="s">
        <v>278</v>
      </c>
      <c r="C48" s="5" t="s">
        <v>321</v>
      </c>
      <c r="D48" s="4" t="s">
        <v>128</v>
      </c>
      <c r="E48" s="4" t="s">
        <v>276</v>
      </c>
      <c r="F48" s="4" t="s">
        <v>275</v>
      </c>
      <c r="G48" s="4"/>
      <c r="H48" s="4"/>
    </row>
    <row r="49" spans="1:8" x14ac:dyDescent="0.3">
      <c r="A49" s="4">
        <f t="shared" si="5"/>
        <v>48</v>
      </c>
      <c r="B49" s="4" t="s">
        <v>279</v>
      </c>
      <c r="C49" s="5" t="s">
        <v>321</v>
      </c>
      <c r="D49" s="4" t="s">
        <v>63</v>
      </c>
      <c r="E49" s="4" t="s">
        <v>282</v>
      </c>
      <c r="F49" s="4" t="s">
        <v>284</v>
      </c>
      <c r="G49" s="4"/>
      <c r="H49" s="4"/>
    </row>
    <row r="50" spans="1:8" x14ac:dyDescent="0.3">
      <c r="A50" s="4">
        <f t="shared" si="5"/>
        <v>49</v>
      </c>
      <c r="B50" s="4" t="s">
        <v>73</v>
      </c>
      <c r="C50" s="5" t="s">
        <v>321</v>
      </c>
      <c r="D50" s="4" t="s">
        <v>67</v>
      </c>
      <c r="E50" s="4" t="s">
        <v>111</v>
      </c>
      <c r="F50" s="4"/>
      <c r="G50" s="4"/>
      <c r="H50" s="4"/>
    </row>
    <row r="51" spans="1:8" x14ac:dyDescent="0.3">
      <c r="A51" s="4">
        <f t="shared" si="5"/>
        <v>50</v>
      </c>
      <c r="B51" s="4" t="s">
        <v>113</v>
      </c>
      <c r="C51" s="5" t="s">
        <v>321</v>
      </c>
      <c r="D51" s="4" t="s">
        <v>287</v>
      </c>
      <c r="E51" s="4" t="s">
        <v>289</v>
      </c>
      <c r="F51" s="4" t="s">
        <v>290</v>
      </c>
      <c r="G51" s="4" t="s">
        <v>291</v>
      </c>
      <c r="H51" s="4"/>
    </row>
    <row r="52" spans="1:8" x14ac:dyDescent="0.3">
      <c r="A52" s="4">
        <f t="shared" si="5"/>
        <v>51</v>
      </c>
      <c r="B52" s="4" t="s">
        <v>67</v>
      </c>
      <c r="C52" s="5" t="s">
        <v>321</v>
      </c>
      <c r="D52" s="4" t="s">
        <v>292</v>
      </c>
      <c r="E52" s="4" t="s">
        <v>287</v>
      </c>
      <c r="F52" s="4" t="s">
        <v>289</v>
      </c>
      <c r="G52" s="4" t="s">
        <v>290</v>
      </c>
      <c r="H52" s="4" t="s">
        <v>291</v>
      </c>
    </row>
    <row r="53" spans="1:8" x14ac:dyDescent="0.3">
      <c r="A53" s="4">
        <f t="shared" si="5"/>
        <v>52</v>
      </c>
      <c r="B53" s="4" t="s">
        <v>280</v>
      </c>
      <c r="C53" s="5" t="s">
        <v>321</v>
      </c>
      <c r="D53" s="4" t="s">
        <v>73</v>
      </c>
      <c r="E53" s="4" t="s">
        <v>76</v>
      </c>
      <c r="F53" s="4"/>
      <c r="G53" s="4"/>
      <c r="H53" s="4"/>
    </row>
    <row r="54" spans="1:8" x14ac:dyDescent="0.3">
      <c r="A54" s="4">
        <f t="shared" si="5"/>
        <v>53</v>
      </c>
      <c r="B54" s="4" t="s">
        <v>281</v>
      </c>
      <c r="C54" s="5" t="s">
        <v>321</v>
      </c>
      <c r="D54" s="4" t="s">
        <v>203</v>
      </c>
      <c r="E54" s="4" t="s">
        <v>33</v>
      </c>
      <c r="F54" s="4"/>
      <c r="G54" s="4"/>
      <c r="H54" s="4"/>
    </row>
    <row r="55" spans="1:8" x14ac:dyDescent="0.3">
      <c r="A55" s="4">
        <f t="shared" si="5"/>
        <v>54</v>
      </c>
      <c r="B55" s="4" t="s">
        <v>152</v>
      </c>
      <c r="C55" s="5" t="s">
        <v>321</v>
      </c>
      <c r="D55" s="4" t="s">
        <v>295</v>
      </c>
      <c r="E55" s="4" t="s">
        <v>296</v>
      </c>
      <c r="F55" s="4" t="s">
        <v>290</v>
      </c>
      <c r="G55" s="4" t="s">
        <v>291</v>
      </c>
      <c r="H55" s="4"/>
    </row>
    <row r="56" spans="1:8" x14ac:dyDescent="0.3">
      <c r="A56" s="4">
        <f t="shared" si="5"/>
        <v>55</v>
      </c>
      <c r="B56" s="4" t="s">
        <v>283</v>
      </c>
      <c r="C56" s="5" t="s">
        <v>321</v>
      </c>
      <c r="D56" s="4" t="s">
        <v>122</v>
      </c>
      <c r="E56" s="4" t="s">
        <v>130</v>
      </c>
      <c r="F56" s="4"/>
      <c r="G56" s="4"/>
      <c r="H56" s="4"/>
    </row>
    <row r="57" spans="1:8" x14ac:dyDescent="0.3">
      <c r="A57" s="4">
        <f t="shared" si="5"/>
        <v>56</v>
      </c>
      <c r="B57" s="4" t="s">
        <v>285</v>
      </c>
      <c r="C57" s="5" t="s">
        <v>321</v>
      </c>
      <c r="D57" s="4" t="s">
        <v>137</v>
      </c>
      <c r="E57" s="4" t="s">
        <v>111</v>
      </c>
      <c r="F57" s="4"/>
      <c r="G57" s="4"/>
      <c r="H57" s="4"/>
    </row>
    <row r="58" spans="1:8" x14ac:dyDescent="0.3">
      <c r="A58" s="4">
        <f t="shared" si="5"/>
        <v>57</v>
      </c>
      <c r="B58" s="4" t="s">
        <v>286</v>
      </c>
      <c r="C58" s="5" t="s">
        <v>321</v>
      </c>
      <c r="D58" s="4" t="s">
        <v>197</v>
      </c>
      <c r="E58" s="4" t="s">
        <v>111</v>
      </c>
      <c r="F58" s="4"/>
      <c r="G58" s="4"/>
      <c r="H58" s="4"/>
    </row>
    <row r="59" spans="1:8" x14ac:dyDescent="0.3">
      <c r="A59" s="4">
        <f t="shared" si="5"/>
        <v>58</v>
      </c>
      <c r="B59" s="4" t="s">
        <v>39</v>
      </c>
      <c r="C59" s="5" t="s">
        <v>321</v>
      </c>
      <c r="D59" s="4" t="s">
        <v>301</v>
      </c>
      <c r="E59" s="4" t="s">
        <v>303</v>
      </c>
      <c r="F59" s="4" t="s">
        <v>305</v>
      </c>
      <c r="G59" s="4" t="s">
        <v>290</v>
      </c>
      <c r="H59" s="4" t="s">
        <v>291</v>
      </c>
    </row>
    <row r="60" spans="1:8" x14ac:dyDescent="0.3">
      <c r="A60" s="4">
        <f t="shared" si="5"/>
        <v>59</v>
      </c>
      <c r="B60" s="4" t="s">
        <v>288</v>
      </c>
      <c r="C60" s="5" t="s">
        <v>321</v>
      </c>
      <c r="D60" s="4" t="s">
        <v>275</v>
      </c>
      <c r="E60" s="4"/>
      <c r="F60" s="4"/>
      <c r="G60" s="4"/>
      <c r="H60" s="4"/>
    </row>
    <row r="61" spans="1:8" x14ac:dyDescent="0.3">
      <c r="A61" s="4">
        <f t="shared" si="5"/>
        <v>60</v>
      </c>
      <c r="B61" s="4" t="s">
        <v>132</v>
      </c>
      <c r="C61" s="5" t="s">
        <v>321</v>
      </c>
      <c r="D61" s="4" t="s">
        <v>308</v>
      </c>
      <c r="E61" s="4" t="s">
        <v>287</v>
      </c>
      <c r="F61" s="4" t="s">
        <v>289</v>
      </c>
      <c r="G61" s="4" t="s">
        <v>290</v>
      </c>
      <c r="H61" s="4" t="s">
        <v>291</v>
      </c>
    </row>
    <row r="62" spans="1:8" x14ac:dyDescent="0.3">
      <c r="A62" s="4">
        <f t="shared" si="5"/>
        <v>61</v>
      </c>
      <c r="B62" s="4" t="s">
        <v>158</v>
      </c>
      <c r="C62" s="5" t="s">
        <v>321</v>
      </c>
      <c r="D62" s="4" t="s">
        <v>152</v>
      </c>
      <c r="E62" s="4" t="s">
        <v>69</v>
      </c>
      <c r="F62" s="4"/>
      <c r="G62" s="4"/>
      <c r="H62" s="4"/>
    </row>
    <row r="63" spans="1:8" x14ac:dyDescent="0.3">
      <c r="A63" s="4">
        <f t="shared" si="5"/>
        <v>62</v>
      </c>
      <c r="B63" s="4" t="s">
        <v>85</v>
      </c>
      <c r="C63" s="5" t="s">
        <v>321</v>
      </c>
      <c r="D63" s="4" t="s">
        <v>152</v>
      </c>
      <c r="E63" s="4" t="s">
        <v>69</v>
      </c>
      <c r="F63" s="4"/>
      <c r="G63" s="4"/>
      <c r="H63" s="4"/>
    </row>
    <row r="64" spans="1:8" x14ac:dyDescent="0.3">
      <c r="A64" s="4">
        <f t="shared" si="5"/>
        <v>63</v>
      </c>
      <c r="B64" s="4" t="s">
        <v>68</v>
      </c>
      <c r="C64" s="5" t="s">
        <v>321</v>
      </c>
      <c r="D64" s="4" t="s">
        <v>68</v>
      </c>
      <c r="E64" s="4" t="s">
        <v>69</v>
      </c>
      <c r="F64" s="4"/>
      <c r="G64" s="4"/>
      <c r="H64" s="4"/>
    </row>
    <row r="65" spans="1:8" x14ac:dyDescent="0.3">
      <c r="A65" s="4">
        <f t="shared" si="5"/>
        <v>64</v>
      </c>
      <c r="B65" s="4" t="s">
        <v>69</v>
      </c>
      <c r="C65" s="5" t="s">
        <v>321</v>
      </c>
      <c r="D65" s="4" t="s">
        <v>295</v>
      </c>
      <c r="E65" s="4" t="s">
        <v>296</v>
      </c>
      <c r="F65" s="4" t="s">
        <v>290</v>
      </c>
      <c r="G65" s="4" t="s">
        <v>291</v>
      </c>
      <c r="H65" s="4"/>
    </row>
    <row r="66" spans="1:8" x14ac:dyDescent="0.3">
      <c r="A66" s="4">
        <f t="shared" si="5"/>
        <v>65</v>
      </c>
      <c r="B66" s="4" t="s">
        <v>170</v>
      </c>
      <c r="C66" s="5" t="s">
        <v>321</v>
      </c>
      <c r="D66" s="4" t="s">
        <v>208</v>
      </c>
      <c r="E66" s="4" t="s">
        <v>38</v>
      </c>
      <c r="F66" s="4"/>
      <c r="G66" s="4"/>
      <c r="H66" s="4"/>
    </row>
    <row r="67" spans="1:8" x14ac:dyDescent="0.3">
      <c r="A67" s="4">
        <f t="shared" si="5"/>
        <v>66</v>
      </c>
      <c r="B67" s="4" t="s">
        <v>293</v>
      </c>
      <c r="C67" s="5" t="s">
        <v>321</v>
      </c>
      <c r="D67" s="4" t="s">
        <v>160</v>
      </c>
      <c r="E67" s="4" t="s">
        <v>309</v>
      </c>
      <c r="F67" s="4"/>
      <c r="G67" s="4"/>
      <c r="H67" s="4"/>
    </row>
    <row r="68" spans="1:8" x14ac:dyDescent="0.3">
      <c r="A68" s="4">
        <f t="shared" si="5"/>
        <v>67</v>
      </c>
      <c r="B68" s="4" t="s">
        <v>294</v>
      </c>
      <c r="C68" s="5" t="s">
        <v>321</v>
      </c>
      <c r="D68" s="4" t="s">
        <v>73</v>
      </c>
      <c r="E68" s="4" t="s">
        <v>113</v>
      </c>
      <c r="F68" s="4"/>
      <c r="G68" s="4"/>
      <c r="H68" s="4"/>
    </row>
    <row r="69" spans="1:8" x14ac:dyDescent="0.3">
      <c r="A69" s="4">
        <f t="shared" si="5"/>
        <v>68</v>
      </c>
      <c r="B69" s="4" t="s">
        <v>78</v>
      </c>
      <c r="C69" s="5" t="s">
        <v>321</v>
      </c>
      <c r="D69" s="4" t="s">
        <v>128</v>
      </c>
      <c r="E69" s="4" t="s">
        <v>276</v>
      </c>
      <c r="F69" s="4"/>
      <c r="G69" s="4"/>
      <c r="H69" s="4"/>
    </row>
    <row r="70" spans="1:8" x14ac:dyDescent="0.3">
      <c r="A70" s="4">
        <f t="shared" si="5"/>
        <v>69</v>
      </c>
      <c r="B70" s="4" t="s">
        <v>208</v>
      </c>
      <c r="C70" s="5" t="s">
        <v>321</v>
      </c>
      <c r="D70" s="4" t="s">
        <v>128</v>
      </c>
      <c r="E70" s="4" t="s">
        <v>276</v>
      </c>
      <c r="F70" s="4"/>
      <c r="G70" s="4"/>
      <c r="H70" s="4"/>
    </row>
    <row r="71" spans="1:8" x14ac:dyDescent="0.3">
      <c r="A71" s="4">
        <f t="shared" si="5"/>
        <v>70</v>
      </c>
      <c r="B71" s="4" t="s">
        <v>74</v>
      </c>
      <c r="C71" s="5" t="s">
        <v>321</v>
      </c>
      <c r="D71" s="4" t="s">
        <v>67</v>
      </c>
      <c r="E71" s="4" t="s">
        <v>63</v>
      </c>
      <c r="F71" s="4"/>
      <c r="G71" s="4"/>
      <c r="H71" s="4"/>
    </row>
    <row r="72" spans="1:8" x14ac:dyDescent="0.3">
      <c r="A72" s="4">
        <f t="shared" si="5"/>
        <v>71</v>
      </c>
      <c r="B72" s="4" t="s">
        <v>37</v>
      </c>
      <c r="C72" s="5" t="s">
        <v>321</v>
      </c>
      <c r="D72" s="4" t="s">
        <v>78</v>
      </c>
      <c r="E72" s="4" t="s">
        <v>38</v>
      </c>
      <c r="F72" s="4"/>
      <c r="G72" s="4"/>
      <c r="H72" s="4"/>
    </row>
    <row r="73" spans="1:8" x14ac:dyDescent="0.3">
      <c r="A73" s="4">
        <f t="shared" si="5"/>
        <v>72</v>
      </c>
      <c r="B73" s="4" t="s">
        <v>199</v>
      </c>
      <c r="C73" s="5" t="s">
        <v>321</v>
      </c>
      <c r="D73" s="4" t="s">
        <v>85</v>
      </c>
      <c r="E73" s="4" t="s">
        <v>87</v>
      </c>
      <c r="F73" s="4"/>
      <c r="G73" s="4"/>
      <c r="H73" s="4"/>
    </row>
    <row r="74" spans="1:8" x14ac:dyDescent="0.3">
      <c r="A74" s="4">
        <f t="shared" si="5"/>
        <v>73</v>
      </c>
      <c r="B74" s="4" t="s">
        <v>179</v>
      </c>
      <c r="C74" s="5" t="s">
        <v>321</v>
      </c>
      <c r="D74" s="4" t="s">
        <v>33</v>
      </c>
      <c r="E74" s="4" t="s">
        <v>141</v>
      </c>
      <c r="F74" s="4"/>
      <c r="G74" s="4"/>
      <c r="H74" s="4"/>
    </row>
    <row r="75" spans="1:8" x14ac:dyDescent="0.3">
      <c r="A75" s="4">
        <f t="shared" si="5"/>
        <v>74</v>
      </c>
      <c r="B75" s="4" t="s">
        <v>297</v>
      </c>
      <c r="C75" s="5" t="s">
        <v>321</v>
      </c>
      <c r="D75" s="4" t="s">
        <v>192</v>
      </c>
      <c r="E75" s="4" t="s">
        <v>88</v>
      </c>
      <c r="F75" s="4" t="s">
        <v>261</v>
      </c>
      <c r="G75" s="4"/>
      <c r="H75" s="4"/>
    </row>
    <row r="76" spans="1:8" x14ac:dyDescent="0.3">
      <c r="A76" s="4">
        <f t="shared" si="5"/>
        <v>75</v>
      </c>
      <c r="B76" s="4" t="s">
        <v>49</v>
      </c>
      <c r="C76" s="5" t="s">
        <v>321</v>
      </c>
      <c r="D76" s="4" t="s">
        <v>295</v>
      </c>
      <c r="E76" s="4" t="s">
        <v>296</v>
      </c>
      <c r="F76" s="4" t="s">
        <v>290</v>
      </c>
      <c r="G76" s="4" t="s">
        <v>291</v>
      </c>
      <c r="H76" s="4"/>
    </row>
    <row r="77" spans="1:8" x14ac:dyDescent="0.3">
      <c r="A77" s="4">
        <f t="shared" si="5"/>
        <v>76</v>
      </c>
      <c r="B77" s="4" t="s">
        <v>298</v>
      </c>
      <c r="C77" s="5" t="s">
        <v>321</v>
      </c>
      <c r="D77" s="4" t="s">
        <v>54</v>
      </c>
      <c r="E77" s="4" t="s">
        <v>310</v>
      </c>
      <c r="F77" s="4"/>
      <c r="G77" s="4"/>
      <c r="H77" s="4"/>
    </row>
    <row r="78" spans="1:8" x14ac:dyDescent="0.3">
      <c r="A78" s="4">
        <f t="shared" si="5"/>
        <v>77</v>
      </c>
      <c r="B78" s="4" t="s">
        <v>87</v>
      </c>
      <c r="C78" s="5" t="s">
        <v>321</v>
      </c>
      <c r="D78" s="4" t="s">
        <v>295</v>
      </c>
      <c r="E78" s="4" t="s">
        <v>296</v>
      </c>
      <c r="F78" s="4" t="s">
        <v>290</v>
      </c>
      <c r="G78" s="4" t="s">
        <v>291</v>
      </c>
      <c r="H78" s="4"/>
    </row>
    <row r="79" spans="1:8" x14ac:dyDescent="0.3">
      <c r="A79" s="4">
        <f t="shared" si="5"/>
        <v>78</v>
      </c>
      <c r="B79" s="4" t="s">
        <v>299</v>
      </c>
      <c r="C79" s="5" t="s">
        <v>321</v>
      </c>
      <c r="D79" s="4" t="s">
        <v>125</v>
      </c>
      <c r="E79" s="4" t="s">
        <v>179</v>
      </c>
      <c r="F79" s="4"/>
      <c r="G79" s="4"/>
      <c r="H79" s="4"/>
    </row>
    <row r="80" spans="1:8" x14ac:dyDescent="0.3">
      <c r="A80" s="4">
        <f t="shared" si="5"/>
        <v>79</v>
      </c>
      <c r="B80" s="4" t="s">
        <v>38</v>
      </c>
      <c r="C80" s="5" t="s">
        <v>321</v>
      </c>
      <c r="D80" s="4" t="s">
        <v>128</v>
      </c>
      <c r="E80" s="4" t="s">
        <v>276</v>
      </c>
      <c r="F80" s="4" t="s">
        <v>275</v>
      </c>
      <c r="G80" s="4"/>
      <c r="H80" s="4"/>
    </row>
    <row r="81" spans="1:8" x14ac:dyDescent="0.3">
      <c r="A81" s="4">
        <f t="shared" si="5"/>
        <v>80</v>
      </c>
      <c r="B81" s="4" t="s">
        <v>76</v>
      </c>
      <c r="C81" s="5" t="s">
        <v>321</v>
      </c>
      <c r="D81" s="4" t="s">
        <v>128</v>
      </c>
      <c r="E81" s="4" t="s">
        <v>276</v>
      </c>
      <c r="F81" s="4"/>
      <c r="G81" s="4"/>
      <c r="H81" s="4"/>
    </row>
    <row r="82" spans="1:8" x14ac:dyDescent="0.3">
      <c r="A82" s="4">
        <f t="shared" si="5"/>
        <v>81</v>
      </c>
      <c r="B82" s="4" t="s">
        <v>300</v>
      </c>
      <c r="C82" s="5" t="s">
        <v>321</v>
      </c>
      <c r="D82" s="4" t="s">
        <v>78</v>
      </c>
      <c r="E82" s="4" t="s">
        <v>111</v>
      </c>
      <c r="F82" s="4" t="s">
        <v>63</v>
      </c>
      <c r="G82" s="4"/>
      <c r="H82" s="4"/>
    </row>
    <row r="83" spans="1:8" x14ac:dyDescent="0.3">
      <c r="A83" s="4">
        <f t="shared" si="5"/>
        <v>82</v>
      </c>
      <c r="B83" s="4" t="s">
        <v>302</v>
      </c>
      <c r="C83" s="5" t="s">
        <v>321</v>
      </c>
      <c r="D83" s="4" t="s">
        <v>299</v>
      </c>
      <c r="E83" s="4" t="s">
        <v>159</v>
      </c>
      <c r="F83" s="4"/>
      <c r="G83" s="4"/>
      <c r="H83" s="4"/>
    </row>
    <row r="84" spans="1:8" x14ac:dyDescent="0.3">
      <c r="A84" s="4">
        <f t="shared" si="5"/>
        <v>83</v>
      </c>
      <c r="B84" s="4" t="s">
        <v>304</v>
      </c>
      <c r="C84" s="5" t="s">
        <v>321</v>
      </c>
      <c r="D84" s="4" t="s">
        <v>82</v>
      </c>
      <c r="E84" s="4" t="s">
        <v>63</v>
      </c>
      <c r="F84" s="4" t="s">
        <v>83</v>
      </c>
      <c r="G84" s="4"/>
      <c r="H84" s="4"/>
    </row>
    <row r="85" spans="1:8" x14ac:dyDescent="0.3">
      <c r="A85" s="4">
        <f t="shared" si="5"/>
        <v>84</v>
      </c>
      <c r="B85" s="4" t="s">
        <v>83</v>
      </c>
      <c r="C85" s="5" t="s">
        <v>321</v>
      </c>
      <c r="D85" s="4" t="s">
        <v>311</v>
      </c>
      <c r="E85" s="4" t="s">
        <v>287</v>
      </c>
      <c r="F85" s="4" t="s">
        <v>289</v>
      </c>
      <c r="G85" s="4" t="s">
        <v>290</v>
      </c>
      <c r="H85" s="4" t="s">
        <v>291</v>
      </c>
    </row>
    <row r="86" spans="1:8" x14ac:dyDescent="0.3">
      <c r="A86" s="4">
        <f t="shared" si="5"/>
        <v>85</v>
      </c>
      <c r="B86" s="4" t="s">
        <v>306</v>
      </c>
      <c r="C86" s="5" t="s">
        <v>321</v>
      </c>
      <c r="D86" s="4" t="s">
        <v>312</v>
      </c>
      <c r="E86" s="4" t="s">
        <v>313</v>
      </c>
      <c r="F86" s="4"/>
      <c r="G86" s="4"/>
      <c r="H86" s="4"/>
    </row>
    <row r="87" spans="1:8" x14ac:dyDescent="0.3">
      <c r="A87" s="4">
        <f t="shared" si="5"/>
        <v>86</v>
      </c>
      <c r="B87" s="4" t="s">
        <v>66</v>
      </c>
      <c r="C87" s="5" t="s">
        <v>321</v>
      </c>
      <c r="D87" s="4" t="s">
        <v>145</v>
      </c>
      <c r="E87" s="4" t="s">
        <v>67</v>
      </c>
      <c r="F87" s="4" t="s">
        <v>130</v>
      </c>
      <c r="G87" s="4"/>
      <c r="H87" s="4"/>
    </row>
    <row r="88" spans="1:8" x14ac:dyDescent="0.3">
      <c r="A88" s="4">
        <f t="shared" si="5"/>
        <v>87</v>
      </c>
      <c r="B88" s="4" t="s">
        <v>307</v>
      </c>
      <c r="C88" s="5" t="s">
        <v>321</v>
      </c>
      <c r="D88" s="4" t="s">
        <v>78</v>
      </c>
      <c r="E88" s="4" t="s">
        <v>255</v>
      </c>
      <c r="F88" s="4"/>
      <c r="G88" s="4"/>
      <c r="H88" s="4"/>
    </row>
    <row r="89" spans="1:8" x14ac:dyDescent="0.3">
      <c r="A89" s="4">
        <f t="shared" si="5"/>
        <v>88</v>
      </c>
      <c r="B89" s="4" t="s">
        <v>261</v>
      </c>
      <c r="C89" s="5" t="s">
        <v>321</v>
      </c>
      <c r="D89" s="4" t="s">
        <v>170</v>
      </c>
      <c r="E89" s="4" t="s">
        <v>192</v>
      </c>
      <c r="F89" s="4"/>
      <c r="G89" s="4"/>
      <c r="H89" s="4"/>
    </row>
  </sheetData>
  <autoFilter ref="A1:I44" xr:uid="{00000000-0001-0000-0300-000000000000}"/>
  <phoneticPr fontId="6" type="noConversion"/>
  <conditionalFormatting sqref="B1:B1048576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88</vt:i4>
      </vt:variant>
    </vt:vector>
  </HeadingPairs>
  <TitlesOfParts>
    <vt:vector size="97" baseType="lpstr">
      <vt:lpstr>版本说明</vt:lpstr>
      <vt:lpstr>生产成本</vt:lpstr>
      <vt:lpstr>汇率相关</vt:lpstr>
      <vt:lpstr>出口贸易表</vt:lpstr>
      <vt:lpstr>进口贸易表</vt:lpstr>
      <vt:lpstr>食物性价比</vt:lpstr>
      <vt:lpstr>生活用品生产进口对比</vt:lpstr>
      <vt:lpstr>Sheet1</vt:lpstr>
      <vt:lpstr>生产选项</vt:lpstr>
      <vt:lpstr>宝石</vt:lpstr>
      <vt:lpstr>蝙蝠</vt:lpstr>
      <vt:lpstr>蝙蝠体液</vt:lpstr>
      <vt:lpstr>玻璃</vt:lpstr>
      <vt:lpstr>玻璃工艺品</vt:lpstr>
      <vt:lpstr>玻璃瓶</vt:lpstr>
      <vt:lpstr>布料</vt:lpstr>
      <vt:lpstr>蚕</vt:lpstr>
      <vt:lpstr>蚕茧</vt:lpstr>
      <vt:lpstr>灯笼鱼</vt:lpstr>
      <vt:lpstr>发光体</vt:lpstr>
      <vt:lpstr>肥皂</vt:lpstr>
      <vt:lpstr>蜂蜡</vt:lpstr>
      <vt:lpstr>蜂蜜</vt:lpstr>
      <vt:lpstr>工具</vt:lpstr>
      <vt:lpstr>谷物</vt:lpstr>
      <vt:lpstr>骨粉</vt:lpstr>
      <vt:lpstr>骨头</vt:lpstr>
      <vt:lpstr>花朵</vt:lpstr>
      <vt:lpstr>化妆品</vt:lpstr>
      <vt:lpstr>欢乐花</vt:lpstr>
      <vt:lpstr>欢乐花粉末</vt:lpstr>
      <vt:lpstr>寄居蟹</vt:lpstr>
      <vt:lpstr>金块</vt:lpstr>
      <vt:lpstr>金矿石</vt:lpstr>
      <vt:lpstr>金首饰</vt:lpstr>
      <vt:lpstr>荆棘</vt:lpstr>
      <vt:lpstr>酒桶</vt:lpstr>
      <vt:lpstr>烤鱼</vt:lpstr>
      <vt:lpstr>口香糖</vt:lpstr>
      <vt:lpstr>蜡烛</vt:lpstr>
      <vt:lpstr>粮粉</vt:lpstr>
      <vt:lpstr>没药</vt:lpstr>
      <vt:lpstr>莓果</vt:lpstr>
      <vt:lpstr>蜜蜂</vt:lpstr>
      <vt:lpstr>蘑菇</vt:lpstr>
      <vt:lpstr>木材</vt:lpstr>
      <vt:lpstr>木棍</vt:lpstr>
      <vt:lpstr>木炭</vt:lpstr>
      <vt:lpstr>木头</vt:lpstr>
      <vt:lpstr>泥土</vt:lpstr>
      <vt:lpstr>黏土</vt:lpstr>
      <vt:lpstr>牛奶</vt:lpstr>
      <vt:lpstr>皮革</vt:lpstr>
      <vt:lpstr>皮鞋</vt:lpstr>
      <vt:lpstr>啤酒</vt:lpstr>
      <vt:lpstr>青蛙</vt:lpstr>
      <vt:lpstr>犰狳</vt:lpstr>
      <vt:lpstr>染料</vt:lpstr>
      <vt:lpstr>肉</vt:lpstr>
      <vt:lpstr>沙石</vt:lpstr>
      <vt:lpstr>沙子</vt:lpstr>
      <vt:lpstr>莎纸草</vt:lpstr>
      <vt:lpstr>珊瑚</vt:lpstr>
      <vt:lpstr>绳子</vt:lpstr>
      <vt:lpstr>石灰粉</vt:lpstr>
      <vt:lpstr>石灰岩</vt:lpstr>
      <vt:lpstr>石头</vt:lpstr>
      <vt:lpstr>食盐</vt:lpstr>
      <vt:lpstr>书</vt:lpstr>
      <vt:lpstr>树液</vt:lpstr>
      <vt:lpstr>水</vt:lpstr>
      <vt:lpstr>水晶</vt:lpstr>
      <vt:lpstr>丝绸</vt:lpstr>
      <vt:lpstr>陶瓷</vt:lpstr>
      <vt:lpstr>藤蔓</vt:lpstr>
      <vt:lpstr>铁块</vt:lpstr>
      <vt:lpstr>铁矿石</vt:lpstr>
      <vt:lpstr>铜块</vt:lpstr>
      <vt:lpstr>铜矿石</vt:lpstr>
      <vt:lpstr>兔子</vt:lpstr>
      <vt:lpstr>蜗牛</vt:lpstr>
      <vt:lpstr>无</vt:lpstr>
      <vt:lpstr>仙人掌花</vt:lpstr>
      <vt:lpstr>香水</vt:lpstr>
      <vt:lpstr>橡胶</vt:lpstr>
      <vt:lpstr>雪</vt:lpstr>
      <vt:lpstr>哑铃</vt:lpstr>
      <vt:lpstr>盐矿</vt:lpstr>
      <vt:lpstr>药品</vt:lpstr>
      <vt:lpstr>叶子</vt:lpstr>
      <vt:lpstr>意大利面</vt:lpstr>
      <vt:lpstr>油</vt:lpstr>
      <vt:lpstr>鱼</vt:lpstr>
      <vt:lpstr>再生灵药</vt:lpstr>
      <vt:lpstr>粘液</vt:lpstr>
      <vt:lpstr>芝士</vt:lpstr>
      <vt:lpstr>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高昂</dc:creator>
  <cp:lastModifiedBy>昂 高</cp:lastModifiedBy>
  <dcterms:created xsi:type="dcterms:W3CDTF">2015-06-05T18:19:00Z</dcterms:created>
  <dcterms:modified xsi:type="dcterms:W3CDTF">2023-11-27T09:06:16Z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