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aoan\Documents\obsidian\NoteBook\游戏相关\游戏笔记\鼠托邦\"/>
    </mc:Choice>
  </mc:AlternateContent>
  <xr:revisionPtr revIDLastSave="0" documentId="13_ncr:1_{B0B6DA4A-691F-4823-B93E-125101CFCF30}" xr6:coauthVersionLast="47" xr6:coauthVersionMax="47" xr10:uidLastSave="{00000000-0000-0000-0000-000000000000}"/>
  <bookViews>
    <workbookView xWindow="-110" yWindow="-110" windowWidth="19420" windowHeight="11020" firstSheet="1" activeTab="4" xr2:uid="{00000000-000D-0000-FFFF-FFFF00000000}"/>
  </bookViews>
  <sheets>
    <sheet name="版本说明" sheetId="3" r:id="rId1"/>
    <sheet name="生产成本" sheetId="1" r:id="rId2"/>
    <sheet name="汇率相关" sheetId="7" r:id="rId3"/>
    <sheet name="货币使用情况" sheetId="11" r:id="rId4"/>
    <sheet name="出口贸易表" sheetId="8" r:id="rId5"/>
    <sheet name="进口贸易表" sheetId="5" r:id="rId6"/>
    <sheet name="食物性价比" sheetId="6" r:id="rId7"/>
    <sheet name="生活用品生产进口对比" sheetId="9" state="hidden" r:id="rId8"/>
    <sheet name="Sheet1" sheetId="4" state="hidden" r:id="rId9"/>
    <sheet name="生产选项" sheetId="2" r:id="rId10"/>
    <sheet name="生产类别" sheetId="10" r:id="rId11"/>
  </sheets>
  <definedNames>
    <definedName name="_xlnm._FilterDatabase" localSheetId="4" hidden="1">出口贸易表!$A$1:$M$177</definedName>
    <definedName name="_xlnm._FilterDatabase" localSheetId="5" hidden="1">进口贸易表!$A$1:$K$114</definedName>
    <definedName name="_xlnm._FilterDatabase" localSheetId="1" hidden="1">生产成本!$A$1:$Z$250</definedName>
    <definedName name="_xlnm._FilterDatabase" localSheetId="9" hidden="1">生产选项!$A$1:$J$104</definedName>
    <definedName name="宝石">生产选项!$C$43:$D$43</definedName>
    <definedName name="蝙蝠">生产选项!$C$45:$F$45</definedName>
    <definedName name="蝙蝠体液">生产选项!$C$46:$E$46</definedName>
    <definedName name="蝙蝠药水">生产选项!$C$102:$D$102</definedName>
    <definedName name="冰淇淋">生产选项!$C$92:$D$92</definedName>
    <definedName name="玻璃">生产选项!$C$34:$D$34</definedName>
    <definedName name="玻璃工艺品">生产选项!$C$47:$E$47</definedName>
    <definedName name="玻璃瓶">生产选项!$C$9:$D$9</definedName>
    <definedName name="布料">生产选项!$C$11:$D$11</definedName>
    <definedName name="布衣">生产选项!$C$103:$D$103</definedName>
    <definedName name="蚕">生产选项!$C$48:$F$48</definedName>
    <definedName name="蚕茧">生产选项!$C$10:$D$10</definedName>
    <definedName name="齿轮">生产选项!$C$93:$D$93</definedName>
    <definedName name="蛋糕">生产选项!$C$100:$D$100</definedName>
    <definedName name="灯笼鱼">生产选项!$C$6:$D$6</definedName>
    <definedName name="发光体">生产选项!$C$21:$D$21</definedName>
    <definedName name="肥皂">生产选项!$C$49:$F$49</definedName>
    <definedName name="蜂蜡">生产选项!$C$35:$D$35</definedName>
    <definedName name="蜂蜜">生产选项!$C$50:$E$50</definedName>
    <definedName name="工具">生产选项!$C$42:$D$42</definedName>
    <definedName name="谷物">生产选项!$C$51:$E$51</definedName>
    <definedName name="骨粉">生产选项!$C$39:$D$39</definedName>
    <definedName name="骨头">生产选项!$C$4:$E$4</definedName>
    <definedName name="果酒">生产选项!$C$95:$D$95</definedName>
    <definedName name="花朵">生产选项!$C$52:$F$52</definedName>
    <definedName name="化妆品">生产选项!$C$53:$E$53</definedName>
    <definedName name="欢乐花">生产选项!$C$20:$D$20</definedName>
    <definedName name="欢乐花粉末">生产选项!$C$37:$D$37</definedName>
    <definedName name="寄居蟹">生产选项!$C$7:$D$7</definedName>
    <definedName name="金块">生产选项!$C$33:$D$33</definedName>
    <definedName name="金矿石">生产选项!$C$29:$D$29</definedName>
    <definedName name="金首饰">生产选项!$C$54:$E$54</definedName>
    <definedName name="荆棘">生产选项!$C$55:$E$55</definedName>
    <definedName name="酒桶">生产选项!$C$8:$D$8</definedName>
    <definedName name="烤蘑菇">生产选项!$C$91:$D$91</definedName>
    <definedName name="烤肉">生产选项!$C$98:$D$98</definedName>
    <definedName name="烤鱼">生产选项!$C$56:$E$56</definedName>
    <definedName name="口香糖">生产选项!$C$57:$E$57</definedName>
    <definedName name="蜡烛">生产选项!$C$58:$E$58</definedName>
    <definedName name="粮粉">生产选项!$C$22:$D$22</definedName>
    <definedName name="没药">生产选项!$C$36:$D$36</definedName>
    <definedName name="莓果">生产选项!$C$59:$F$59</definedName>
    <definedName name="蜜蜂">生产选项!$C$60:$D$60</definedName>
    <definedName name="面包">生产选项!$C$99:$D$99</definedName>
    <definedName name="蘑菇">生产选项!$C$61:$F$61</definedName>
    <definedName name="木材">生产选项!$C$62:$E$62</definedName>
    <definedName name="木棍">生产选项!$C$63:$E$63</definedName>
    <definedName name="木炭">生产选项!$C$64:$E$64</definedName>
    <definedName name="木头">生产选项!$C$65:$E$65</definedName>
    <definedName name="泥土">生产选项!$C$26:$D$26</definedName>
    <definedName name="黏土">生产选项!$C$27:$D$27</definedName>
    <definedName name="牛奶">生产选项!$C$23:$D$23</definedName>
    <definedName name="牛排">生产选项!$C$101:$D$101</definedName>
    <definedName name="诺克斯林">生产选项!$C$25:$D$25</definedName>
    <definedName name="皮包">生产选项!$C$96:$D$96</definedName>
    <definedName name="皮革">生产选项!$C$66:$E$66</definedName>
    <definedName name="皮鞋">生产选项!$C$67:$E$67</definedName>
    <definedName name="啤酒">生产选项!$C$68:$E$68</definedName>
    <definedName name="青蛙">生产选项!$C$69:$E$69</definedName>
    <definedName name="犰狳">生产选项!$C$70:$E$70</definedName>
    <definedName name="染料">生产选项!$C$71:$E$71</definedName>
    <definedName name="肉">生产选项!$C$72:$E$72</definedName>
    <definedName name="沙石">生产选项!$D$16:$E$16</definedName>
    <definedName name="沙子">生产选项!$C$31:$D$31</definedName>
    <definedName name="砂岩">生产选项!$C$16:$D$16</definedName>
    <definedName name="莎纸草">生产选项!$C$14:$D$14</definedName>
    <definedName name="珊瑚">生产选项!$C$19:$D$19</definedName>
    <definedName name="珊瑚石">生产选项!$C$90:$D$90</definedName>
    <definedName name="绳子">生产选项!$C$73:$E$73</definedName>
    <definedName name="石材">生产选项!$C$97:$D$97</definedName>
    <definedName name="石灰粉">生产选项!$C$74:$E$74</definedName>
    <definedName name="石灰岩">生产选项!$C$18:$D$18</definedName>
    <definedName name="石头">生产选项!$C$15:$D$15</definedName>
    <definedName name="实木家具">生产选项!$C$94:$D$94</definedName>
    <definedName name="食盐">生产选项!$C$40:$D$40</definedName>
    <definedName name="书">生产选项!$C$75:$F$75</definedName>
    <definedName name="树液">生产选项!$C$38:$D$38</definedName>
    <definedName name="水">生产选项!$C$2:$D$2</definedName>
    <definedName name="水晶">生产选项!$C$76:$E$76</definedName>
    <definedName name="丝绸">生产选项!$C$12:$D$12</definedName>
    <definedName name="丝绸衣">生产选项!$C$104:$D$104</definedName>
    <definedName name="陶瓷">生产选项!$C$77:$E$77</definedName>
    <definedName name="藤蔓">生产选项!$C$78:$E$78</definedName>
    <definedName name="铁块">生产选项!$C$79:$E$79</definedName>
    <definedName name="铁矿石">生产选项!$C$30:$D$30</definedName>
    <definedName name="铜块">生产选项!$C$32:$D$32</definedName>
    <definedName name="铜矿石">生产选项!$C$28:$D$28</definedName>
    <definedName name="兔子">生产选项!$C$80:$F$80</definedName>
    <definedName name="蜗牛">生产选项!$C$81:$E$81</definedName>
    <definedName name="无">生产选项!$C$3</definedName>
    <definedName name="仙人掌花">生产选项!$C$13:$D$13</definedName>
    <definedName name="香水">生产选项!$C$82:$F$82</definedName>
    <definedName name="橡胶">生产选项!$C$44:$D$44</definedName>
    <definedName name="雪">生产选项!$C$24:$D$24</definedName>
    <definedName name="哑铃">生产选项!$C$83:$E$83</definedName>
    <definedName name="岩盐">生产选项!$C$17:$D$17</definedName>
    <definedName name="盐矿">生产选项!$D$17:$E$17</definedName>
    <definedName name="药品">生产选项!$C$84:$F$84</definedName>
    <definedName name="叶子">生产选项!$C$85:$F$85</definedName>
    <definedName name="意大利面">生产选项!$C$86:$E$86</definedName>
    <definedName name="油">生产选项!$C$87:$F$87</definedName>
    <definedName name="鱼">生产选项!$C$5:$D$5</definedName>
    <definedName name="再生灵药">生产选项!$C$88:$E$88</definedName>
    <definedName name="粘液">生产选项!$D$25:$E$25</definedName>
    <definedName name="芝士">生产选项!$C$41:$D$41</definedName>
    <definedName name="蜘蛛网">生产选项!$C$105:$D$105</definedName>
    <definedName name="纸">生产选项!$C$89:$E$89</definedName>
  </definedNames>
  <calcPr calcId="181029"/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2" i="5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2" i="8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C3" i="4" a="1"/>
  <c r="C3" i="4" s="1"/>
  <c r="C2" i="4" a="1"/>
  <c r="C2" i="4" s="1"/>
  <c r="C1" i="4" a="1"/>
  <c r="C1" i="4" s="1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B4" i="7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R250" i="1"/>
  <c r="A160" i="1"/>
  <c r="M249" i="1"/>
  <c r="A159" i="1"/>
  <c r="M248" i="1"/>
  <c r="A158" i="1"/>
  <c r="R246" i="1"/>
  <c r="M246" i="1"/>
  <c r="A157" i="1"/>
  <c r="R247" i="1"/>
  <c r="M247" i="1"/>
  <c r="A156" i="1"/>
  <c r="A155" i="1"/>
  <c r="R245" i="1"/>
  <c r="M245" i="1"/>
  <c r="A154" i="1"/>
  <c r="M244" i="1"/>
  <c r="A153" i="1"/>
  <c r="R243" i="1"/>
  <c r="M243" i="1"/>
  <c r="A152" i="1"/>
  <c r="A151" i="1"/>
  <c r="R240" i="1"/>
  <c r="M240" i="1"/>
  <c r="A150" i="1"/>
  <c r="M239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M188" i="1"/>
  <c r="A109" i="1"/>
  <c r="R187" i="1"/>
  <c r="M187" i="1"/>
  <c r="A108" i="1"/>
  <c r="R186" i="1"/>
  <c r="M186" i="1"/>
  <c r="A107" i="1"/>
  <c r="R185" i="1"/>
  <c r="M185" i="1"/>
  <c r="A106" i="1"/>
  <c r="R123" i="1"/>
  <c r="A105" i="1"/>
  <c r="A104" i="1"/>
  <c r="A103" i="1"/>
  <c r="R182" i="1"/>
  <c r="M182" i="1"/>
  <c r="A102" i="1"/>
  <c r="A101" i="1"/>
  <c r="M116" i="1"/>
  <c r="A100" i="1"/>
  <c r="R122" i="1"/>
  <c r="M122" i="1"/>
  <c r="A99" i="1"/>
  <c r="A98" i="1"/>
  <c r="A97" i="1"/>
  <c r="A96" i="1"/>
  <c r="R177" i="1"/>
  <c r="M177" i="1"/>
  <c r="A95" i="1"/>
  <c r="I175" i="1"/>
  <c r="K175" i="1" s="1"/>
  <c r="H175" i="1"/>
  <c r="J175" i="1" s="1"/>
  <c r="A94" i="1"/>
  <c r="R126" i="1"/>
  <c r="M126" i="1"/>
  <c r="A93" i="1"/>
  <c r="R118" i="1"/>
  <c r="A92" i="1"/>
  <c r="A91" i="1"/>
  <c r="A90" i="1"/>
  <c r="A89" i="1"/>
  <c r="R169" i="1"/>
  <c r="M169" i="1"/>
  <c r="A88" i="1"/>
  <c r="R168" i="1"/>
  <c r="M168" i="1"/>
  <c r="A87" i="1"/>
  <c r="R166" i="1"/>
  <c r="M166" i="1"/>
  <c r="A86" i="1"/>
  <c r="R167" i="1"/>
  <c r="M167" i="1"/>
  <c r="A85" i="1"/>
  <c r="M164" i="1"/>
  <c r="A84" i="1"/>
  <c r="R163" i="1"/>
  <c r="M163" i="1"/>
  <c r="A83" i="1"/>
  <c r="R162" i="1"/>
  <c r="M162" i="1"/>
  <c r="A82" i="1"/>
  <c r="R161" i="1"/>
  <c r="M161" i="1"/>
  <c r="A81" i="1"/>
  <c r="M165" i="1"/>
  <c r="A80" i="1"/>
  <c r="M160" i="1"/>
  <c r="A79" i="1"/>
  <c r="M159" i="1"/>
  <c r="A78" i="1"/>
  <c r="M158" i="1"/>
  <c r="A77" i="1"/>
  <c r="M157" i="1"/>
  <c r="A76" i="1"/>
  <c r="M156" i="1"/>
  <c r="A75" i="1"/>
  <c r="M155" i="1"/>
  <c r="A74" i="1"/>
  <c r="M154" i="1"/>
  <c r="A73" i="1"/>
  <c r="M153" i="1"/>
  <c r="A72" i="1"/>
  <c r="R152" i="1"/>
  <c r="A71" i="1"/>
  <c r="R150" i="1"/>
  <c r="A70" i="1"/>
  <c r="R149" i="1"/>
  <c r="A69" i="1"/>
  <c r="A68" i="1"/>
  <c r="A67" i="1"/>
  <c r="M147" i="1"/>
  <c r="A66" i="1"/>
  <c r="M146" i="1"/>
  <c r="A65" i="1"/>
  <c r="R145" i="1"/>
  <c r="M145" i="1"/>
  <c r="A64" i="1"/>
  <c r="R144" i="1"/>
  <c r="A63" i="1"/>
  <c r="A62" i="1"/>
  <c r="A61" i="1"/>
  <c r="R141" i="1"/>
  <c r="A60" i="1"/>
  <c r="A59" i="1"/>
  <c r="A58" i="1"/>
  <c r="A57" i="1"/>
  <c r="A56" i="1"/>
  <c r="R115" i="1"/>
  <c r="M115" i="1"/>
  <c r="A55" i="1"/>
  <c r="M135" i="1"/>
  <c r="A54" i="1"/>
  <c r="A53" i="1"/>
  <c r="M133" i="1"/>
  <c r="A52" i="1"/>
  <c r="M132" i="1"/>
  <c r="A51" i="1"/>
  <c r="M131" i="1"/>
  <c r="A50" i="1"/>
  <c r="M130" i="1"/>
  <c r="A49" i="1"/>
  <c r="M129" i="1"/>
  <c r="A48" i="1"/>
  <c r="M128" i="1"/>
  <c r="A47" i="1"/>
  <c r="M127" i="1"/>
  <c r="A46" i="1"/>
  <c r="R124" i="1"/>
  <c r="M124" i="1"/>
  <c r="A45" i="1"/>
  <c r="A44" i="1"/>
  <c r="M120" i="1"/>
  <c r="A43" i="1"/>
  <c r="A42" i="1"/>
  <c r="A41" i="1"/>
  <c r="R125" i="1"/>
  <c r="M125" i="1"/>
  <c r="A40" i="1"/>
  <c r="M119" i="1"/>
  <c r="A39" i="1"/>
  <c r="A38" i="1"/>
  <c r="A37" i="1"/>
  <c r="A36" i="1"/>
  <c r="M180" i="1"/>
  <c r="A35" i="1"/>
  <c r="A34" i="1"/>
  <c r="A33" i="1"/>
  <c r="A32" i="1"/>
  <c r="A31" i="1"/>
  <c r="A30" i="1"/>
  <c r="A29" i="1"/>
  <c r="R114" i="1"/>
  <c r="M114" i="1"/>
  <c r="A28" i="1"/>
  <c r="A27" i="1"/>
  <c r="A26" i="1"/>
  <c r="M113" i="1"/>
  <c r="A25" i="1"/>
  <c r="A24" i="1"/>
  <c r="A23" i="1"/>
  <c r="A22" i="1"/>
  <c r="R109" i="1"/>
  <c r="M109" i="1"/>
  <c r="A21" i="1"/>
  <c r="R108" i="1"/>
  <c r="M108" i="1"/>
  <c r="A20" i="1"/>
  <c r="M107" i="1"/>
  <c r="A19" i="1"/>
  <c r="A18" i="1"/>
  <c r="A17" i="1"/>
  <c r="R104" i="1"/>
  <c r="A16" i="1"/>
  <c r="A15" i="1"/>
  <c r="R102" i="1"/>
  <c r="M102" i="1"/>
  <c r="A14" i="1"/>
  <c r="A13" i="1"/>
  <c r="A12" i="1"/>
  <c r="R97" i="1"/>
  <c r="M97" i="1"/>
  <c r="A11" i="1"/>
  <c r="M8" i="1"/>
  <c r="A10" i="1"/>
  <c r="A9" i="1"/>
  <c r="A8" i="1"/>
  <c r="A7" i="1"/>
  <c r="A6" i="1"/>
  <c r="A5" i="1"/>
  <c r="A4" i="1"/>
  <c r="A3" i="1"/>
  <c r="A2" i="1"/>
  <c r="O200" i="1" l="1"/>
  <c r="Y186" i="1"/>
  <c r="Y141" i="1"/>
  <c r="Y134" i="1"/>
  <c r="Y120" i="1"/>
  <c r="T179" i="1"/>
  <c r="O207" i="1"/>
  <c r="T119" i="1"/>
  <c r="T110" i="1"/>
  <c r="Y130" i="1"/>
  <c r="T173" i="1"/>
  <c r="Y131" i="1"/>
  <c r="Y128" i="1"/>
  <c r="Y113" i="1"/>
  <c r="Y126" i="1"/>
  <c r="Y150" i="1"/>
  <c r="T133" i="1"/>
  <c r="T196" i="1"/>
  <c r="T176" i="1"/>
  <c r="Y111" i="1"/>
  <c r="T189" i="1"/>
  <c r="Y102" i="1"/>
  <c r="O236" i="1"/>
  <c r="Z143" i="1"/>
  <c r="U127" i="1"/>
  <c r="Z136" i="1"/>
  <c r="U205" i="1"/>
  <c r="Z104" i="1"/>
  <c r="Z236" i="1"/>
  <c r="Z97" i="1"/>
  <c r="U8" i="1"/>
  <c r="Z4" i="1"/>
  <c r="P190" i="1"/>
  <c r="P189" i="1"/>
  <c r="U2" i="1"/>
  <c r="U129" i="1"/>
  <c r="U128" i="1"/>
  <c r="U179" i="1"/>
  <c r="Z195" i="1"/>
  <c r="P196" i="1"/>
  <c r="Z113" i="1"/>
  <c r="Z112" i="1"/>
  <c r="Z109" i="1"/>
  <c r="U236" i="1"/>
  <c r="U176" i="1"/>
  <c r="Z6" i="1"/>
  <c r="Z5" i="1"/>
  <c r="U140" i="1"/>
  <c r="U131" i="1"/>
  <c r="U180" i="1"/>
  <c r="P201" i="1"/>
  <c r="Z144" i="1"/>
  <c r="U139" i="1"/>
  <c r="Z137" i="1"/>
  <c r="Z142" i="1"/>
  <c r="Z135" i="1"/>
  <c r="Z117" i="1"/>
  <c r="P195" i="1"/>
  <c r="P208" i="1"/>
  <c r="U198" i="1"/>
  <c r="Z206" i="1"/>
  <c r="U110" i="1"/>
  <c r="P236" i="1"/>
  <c r="U6" i="1"/>
  <c r="U5" i="1"/>
  <c r="Z190" i="1"/>
  <c r="Z189" i="1"/>
  <c r="Z3" i="1"/>
  <c r="U148" i="1"/>
  <c r="Z138" i="1"/>
  <c r="U133" i="1"/>
  <c r="U132" i="1"/>
  <c r="U174" i="1"/>
  <c r="U119" i="1"/>
  <c r="U183" i="1"/>
  <c r="P206" i="1"/>
  <c r="Z111" i="1"/>
  <c r="Z7" i="1"/>
  <c r="U190" i="1"/>
  <c r="Y132" i="1"/>
  <c r="Y140" i="1"/>
  <c r="T143" i="1"/>
  <c r="T148" i="1"/>
  <c r="Y149" i="1"/>
  <c r="Y156" i="1"/>
  <c r="T160" i="1"/>
  <c r="T165" i="1"/>
  <c r="Y166" i="1"/>
  <c r="T170" i="1"/>
  <c r="T172" i="1"/>
  <c r="U244" i="1"/>
  <c r="P211" i="1"/>
  <c r="Z184" i="1"/>
  <c r="U156" i="1"/>
  <c r="Z149" i="1"/>
  <c r="Z151" i="1"/>
  <c r="Z134" i="1"/>
  <c r="U130" i="1"/>
  <c r="U120" i="1"/>
  <c r="Z125" i="1"/>
  <c r="Z196" i="1"/>
  <c r="U173" i="1"/>
  <c r="U207" i="1"/>
  <c r="Z208" i="1"/>
  <c r="U199" i="1"/>
  <c r="Z114" i="1"/>
  <c r="U206" i="1"/>
  <c r="Z102" i="1"/>
  <c r="Z176" i="1"/>
  <c r="P176" i="1"/>
  <c r="Z8" i="1"/>
  <c r="U7" i="1"/>
  <c r="U4" i="1"/>
  <c r="U189" i="1"/>
  <c r="Z2" i="1"/>
  <c r="Z172" i="1"/>
  <c r="U170" i="1"/>
  <c r="Z160" i="1"/>
  <c r="Z152" i="1"/>
  <c r="U218" i="1"/>
  <c r="Y189" i="1"/>
  <c r="T4" i="1"/>
  <c r="Y8" i="1"/>
  <c r="Y109" i="1"/>
  <c r="T206" i="1"/>
  <c r="O199" i="1"/>
  <c r="O198" i="1"/>
  <c r="T208" i="1"/>
  <c r="Y173" i="1"/>
  <c r="Y180" i="1"/>
  <c r="Y196" i="1"/>
  <c r="Y195" i="1"/>
  <c r="Y183" i="1"/>
  <c r="O189" i="1"/>
  <c r="Y4" i="1"/>
  <c r="Y5" i="1"/>
  <c r="T6" i="1"/>
  <c r="T7" i="1"/>
  <c r="Y176" i="1"/>
  <c r="Y110" i="1"/>
  <c r="Y206" i="1"/>
  <c r="T199" i="1"/>
  <c r="Y208" i="1"/>
  <c r="Y207" i="1"/>
  <c r="Y119" i="1"/>
  <c r="Y125" i="1"/>
  <c r="T117" i="1"/>
  <c r="T128" i="1"/>
  <c r="Y138" i="1"/>
  <c r="Y139" i="1"/>
  <c r="T142" i="1"/>
  <c r="T151" i="1"/>
  <c r="T153" i="1"/>
  <c r="Y159" i="1"/>
  <c r="Y160" i="1"/>
  <c r="Y172" i="1"/>
  <c r="T15" i="1"/>
  <c r="O226" i="1"/>
  <c r="T220" i="1"/>
  <c r="O215" i="1"/>
  <c r="O203" i="1"/>
  <c r="O18" i="1"/>
  <c r="Y222" i="1"/>
  <c r="O231" i="1"/>
  <c r="T100" i="1"/>
  <c r="Y223" i="1"/>
  <c r="O193" i="1"/>
  <c r="Y185" i="1"/>
  <c r="T178" i="1"/>
  <c r="T36" i="1"/>
  <c r="T227" i="1"/>
  <c r="Y101" i="1"/>
  <c r="Y216" i="1"/>
  <c r="O214" i="1"/>
  <c r="Y98" i="1"/>
  <c r="O202" i="1"/>
  <c r="Y200" i="1"/>
  <c r="Y229" i="1"/>
  <c r="Y181" i="1"/>
  <c r="O191" i="1"/>
  <c r="Y170" i="1"/>
  <c r="Y155" i="1"/>
  <c r="Y148" i="1"/>
  <c r="Y144" i="1"/>
  <c r="Y143" i="1"/>
  <c r="Y142" i="1"/>
  <c r="T140" i="1"/>
  <c r="T139" i="1"/>
  <c r="T138" i="1"/>
  <c r="T137" i="1"/>
  <c r="Y135" i="1"/>
  <c r="Y133" i="1"/>
  <c r="T131" i="1"/>
  <c r="Y129" i="1"/>
  <c r="T127" i="1"/>
  <c r="Y117" i="1"/>
  <c r="Y174" i="1"/>
  <c r="Y179" i="1"/>
  <c r="T183" i="1"/>
  <c r="T195" i="1"/>
  <c r="O196" i="1"/>
  <c r="T180" i="1"/>
  <c r="O208" i="1"/>
  <c r="T136" i="1"/>
  <c r="T198" i="1"/>
  <c r="O205" i="1"/>
  <c r="T112" i="1"/>
  <c r="Y104" i="1"/>
  <c r="T236" i="1"/>
  <c r="Y97" i="1"/>
  <c r="Y6" i="1"/>
  <c r="T5" i="1"/>
  <c r="Y190" i="1"/>
  <c r="O190" i="1"/>
  <c r="Y193" i="1"/>
  <c r="T229" i="1"/>
  <c r="T181" i="1"/>
  <c r="Y171" i="1"/>
  <c r="Y163" i="1"/>
  <c r="Y162" i="1"/>
  <c r="Y161" i="1"/>
  <c r="Y165" i="1"/>
  <c r="T156" i="1"/>
  <c r="Y153" i="1"/>
  <c r="Y230" i="1"/>
  <c r="O224" i="1"/>
  <c r="T200" i="1"/>
  <c r="Y191" i="1"/>
  <c r="Y182" i="1"/>
  <c r="Y2" i="1"/>
  <c r="T190" i="1"/>
  <c r="T205" i="1"/>
  <c r="Y136" i="1"/>
  <c r="T207" i="1"/>
  <c r="T2" i="1"/>
  <c r="Y3" i="1"/>
  <c r="Y7" i="1"/>
  <c r="T8" i="1"/>
  <c r="O176" i="1"/>
  <c r="Y236" i="1"/>
  <c r="Y112" i="1"/>
  <c r="T113" i="1"/>
  <c r="O206" i="1"/>
  <c r="Y205" i="1"/>
  <c r="Y114" i="1"/>
  <c r="Y199" i="1"/>
  <c r="Y198" i="1"/>
  <c r="O195" i="1"/>
  <c r="H195" i="1" s="1"/>
  <c r="J195" i="1" s="1"/>
  <c r="T174" i="1"/>
  <c r="T120" i="1"/>
  <c r="Y124" i="1"/>
  <c r="Y127" i="1"/>
  <c r="T129" i="1"/>
  <c r="T130" i="1"/>
  <c r="T132" i="1"/>
  <c r="T134" i="1"/>
  <c r="T135" i="1"/>
  <c r="Y137" i="1"/>
  <c r="Y151" i="1"/>
  <c r="Y152" i="1"/>
  <c r="T171" i="1"/>
  <c r="T191" i="1"/>
  <c r="Y178" i="1"/>
  <c r="O229" i="1"/>
  <c r="T193" i="1"/>
  <c r="T182" i="1"/>
  <c r="U182" i="1"/>
  <c r="T186" i="1"/>
  <c r="U238" i="1"/>
  <c r="U95" i="1"/>
  <c r="Z93" i="1"/>
  <c r="P93" i="1"/>
  <c r="U90" i="1"/>
  <c r="Z88" i="1"/>
  <c r="Z91" i="1"/>
  <c r="Z90" i="1"/>
  <c r="P89" i="1"/>
  <c r="Z86" i="1"/>
  <c r="P86" i="1"/>
  <c r="U81" i="1"/>
  <c r="Z76" i="1"/>
  <c r="P76" i="1"/>
  <c r="U74" i="1"/>
  <c r="Z69" i="1"/>
  <c r="P69" i="1"/>
  <c r="U64" i="1"/>
  <c r="Z58" i="1"/>
  <c r="P58" i="1"/>
  <c r="U56" i="1"/>
  <c r="Z54" i="1"/>
  <c r="P54" i="1"/>
  <c r="U48" i="1"/>
  <c r="Z46" i="1"/>
  <c r="P46" i="1"/>
  <c r="U44" i="1"/>
  <c r="Z42" i="1"/>
  <c r="P42" i="1"/>
  <c r="U38" i="1"/>
  <c r="P238" i="1"/>
  <c r="P95" i="1"/>
  <c r="U96" i="1"/>
  <c r="U93" i="1"/>
  <c r="U91" i="1"/>
  <c r="Z89" i="1"/>
  <c r="P88" i="1"/>
  <c r="U83" i="1"/>
  <c r="Z80" i="1"/>
  <c r="P80" i="1"/>
  <c r="U75" i="1"/>
  <c r="Z72" i="1"/>
  <c r="P72" i="1"/>
  <c r="U65" i="1"/>
  <c r="Z59" i="1"/>
  <c r="P59" i="1"/>
  <c r="U57" i="1"/>
  <c r="Z55" i="1"/>
  <c r="P55" i="1"/>
  <c r="U53" i="1"/>
  <c r="Z47" i="1"/>
  <c r="P47" i="1"/>
  <c r="U45" i="1"/>
  <c r="Z95" i="1"/>
  <c r="P96" i="1"/>
  <c r="U86" i="1"/>
  <c r="Z81" i="1"/>
  <c r="P81" i="1"/>
  <c r="U76" i="1"/>
  <c r="Z74" i="1"/>
  <c r="P74" i="1"/>
  <c r="U69" i="1"/>
  <c r="Z64" i="1"/>
  <c r="P64" i="1"/>
  <c r="U58" i="1"/>
  <c r="Z56" i="1"/>
  <c r="P56" i="1"/>
  <c r="U54" i="1"/>
  <c r="Z48" i="1"/>
  <c r="P48" i="1"/>
  <c r="U46" i="1"/>
  <c r="Z44" i="1"/>
  <c r="P44" i="1"/>
  <c r="P91" i="1"/>
  <c r="U88" i="1"/>
  <c r="Z75" i="1"/>
  <c r="U72" i="1"/>
  <c r="Z57" i="1"/>
  <c r="U55" i="1"/>
  <c r="Z45" i="1"/>
  <c r="U43" i="1"/>
  <c r="U42" i="1"/>
  <c r="U39" i="1"/>
  <c r="Z37" i="1"/>
  <c r="P37" i="1"/>
  <c r="U34" i="1"/>
  <c r="Z27" i="1"/>
  <c r="P27" i="1"/>
  <c r="U22" i="1"/>
  <c r="Z16" i="1"/>
  <c r="P16" i="1"/>
  <c r="U11" i="1"/>
  <c r="Z84" i="1"/>
  <c r="P84" i="1"/>
  <c r="U23" i="1"/>
  <c r="Z68" i="1"/>
  <c r="P68" i="1"/>
  <c r="Z238" i="1"/>
  <c r="U89" i="1"/>
  <c r="P75" i="1"/>
  <c r="P57" i="1"/>
  <c r="P45" i="1"/>
  <c r="P43" i="1"/>
  <c r="U35" i="1"/>
  <c r="Z28" i="1"/>
  <c r="P28" i="1"/>
  <c r="U24" i="1"/>
  <c r="Z20" i="1"/>
  <c r="P20" i="1"/>
  <c r="U13" i="1"/>
  <c r="Z10" i="1"/>
  <c r="P10" i="1"/>
  <c r="U9" i="1"/>
  <c r="Z94" i="1"/>
  <c r="P94" i="1"/>
  <c r="U25" i="1"/>
  <c r="Z30" i="1"/>
  <c r="P30" i="1"/>
  <c r="U21" i="1"/>
  <c r="Z32" i="1"/>
  <c r="P32" i="1"/>
  <c r="P90" i="1"/>
  <c r="Z83" i="1"/>
  <c r="U80" i="1"/>
  <c r="Z65" i="1"/>
  <c r="U59" i="1"/>
  <c r="Z53" i="1"/>
  <c r="U47" i="1"/>
  <c r="Z43" i="1"/>
  <c r="P39" i="1"/>
  <c r="P38" i="1"/>
  <c r="U37" i="1"/>
  <c r="Z34" i="1"/>
  <c r="P34" i="1"/>
  <c r="P83" i="1"/>
  <c r="P65" i="1"/>
  <c r="P53" i="1"/>
  <c r="Z39" i="1"/>
  <c r="U27" i="1"/>
  <c r="U16" i="1"/>
  <c r="U84" i="1"/>
  <c r="U68" i="1"/>
  <c r="Z70" i="1"/>
  <c r="P41" i="1"/>
  <c r="P21" i="1"/>
  <c r="U12" i="1"/>
  <c r="U32" i="1"/>
  <c r="U78" i="1"/>
  <c r="Z60" i="1"/>
  <c r="P60" i="1"/>
  <c r="U33" i="1"/>
  <c r="Z50" i="1"/>
  <c r="P50" i="1"/>
  <c r="U52" i="1"/>
  <c r="Z51" i="1"/>
  <c r="P51" i="1"/>
  <c r="U19" i="1"/>
  <c r="Z63" i="1"/>
  <c r="P63" i="1"/>
  <c r="U87" i="1"/>
  <c r="Z67" i="1"/>
  <c r="P67" i="1"/>
  <c r="U82" i="1"/>
  <c r="Z15" i="1"/>
  <c r="P15" i="1"/>
  <c r="Z35" i="1"/>
  <c r="Z24" i="1"/>
  <c r="P22" i="1"/>
  <c r="Z13" i="1"/>
  <c r="P11" i="1"/>
  <c r="Z9" i="1"/>
  <c r="P23" i="1"/>
  <c r="Z25" i="1"/>
  <c r="Z41" i="1"/>
  <c r="Z21" i="1"/>
  <c r="P12" i="1"/>
  <c r="U77" i="1"/>
  <c r="Z79" i="1"/>
  <c r="P79" i="1"/>
  <c r="U49" i="1"/>
  <c r="Z85" i="1"/>
  <c r="P85" i="1"/>
  <c r="U40" i="1"/>
  <c r="Z29" i="1"/>
  <c r="P29" i="1"/>
  <c r="U66" i="1"/>
  <c r="Z61" i="1"/>
  <c r="P61" i="1"/>
  <c r="U62" i="1"/>
  <c r="Z73" i="1"/>
  <c r="P73" i="1"/>
  <c r="Z96" i="1"/>
  <c r="P35" i="1"/>
  <c r="U70" i="1"/>
  <c r="U30" i="1"/>
  <c r="U41" i="1"/>
  <c r="Z12" i="1"/>
  <c r="P78" i="1"/>
  <c r="U60" i="1"/>
  <c r="Z33" i="1"/>
  <c r="P33" i="1"/>
  <c r="U50" i="1"/>
  <c r="Z52" i="1"/>
  <c r="P52" i="1"/>
  <c r="U51" i="1"/>
  <c r="Z19" i="1"/>
  <c r="P19" i="1"/>
  <c r="U63" i="1"/>
  <c r="Z87" i="1"/>
  <c r="P87" i="1"/>
  <c r="U20" i="1"/>
  <c r="P13" i="1"/>
  <c r="P70" i="1"/>
  <c r="Z77" i="1"/>
  <c r="U79" i="1"/>
  <c r="Z40" i="1"/>
  <c r="U29" i="1"/>
  <c r="U17" i="1"/>
  <c r="Z36" i="1"/>
  <c r="P36" i="1"/>
  <c r="U18" i="1"/>
  <c r="Z26" i="1"/>
  <c r="P26" i="1"/>
  <c r="U197" i="1"/>
  <c r="Z242" i="1"/>
  <c r="U222" i="1"/>
  <c r="Z212" i="1"/>
  <c r="P212" i="1"/>
  <c r="U235" i="1"/>
  <c r="Z232" i="1"/>
  <c r="P232" i="1"/>
  <c r="Z22" i="1"/>
  <c r="U10" i="1"/>
  <c r="P9" i="1"/>
  <c r="P77" i="1"/>
  <c r="P40" i="1"/>
  <c r="P62" i="1"/>
  <c r="Z82" i="1"/>
  <c r="U73" i="1"/>
  <c r="Z14" i="1"/>
  <c r="P14" i="1"/>
  <c r="U31" i="1"/>
  <c r="Z92" i="1"/>
  <c r="P92" i="1"/>
  <c r="U71" i="1"/>
  <c r="Z250" i="1"/>
  <c r="Z249" i="1"/>
  <c r="Z248" i="1"/>
  <c r="Z246" i="1"/>
  <c r="Z244" i="1"/>
  <c r="U233" i="1"/>
  <c r="Z204" i="1"/>
  <c r="P204" i="1"/>
  <c r="U237" i="1"/>
  <c r="Z234" i="1"/>
  <c r="P234" i="1"/>
  <c r="U231" i="1"/>
  <c r="Z228" i="1"/>
  <c r="P228" i="1"/>
  <c r="U226" i="1"/>
  <c r="Z225" i="1"/>
  <c r="P225" i="1"/>
  <c r="U224" i="1"/>
  <c r="Z221" i="1"/>
  <c r="P221" i="1"/>
  <c r="Z11" i="1"/>
  <c r="U94" i="1"/>
  <c r="P25" i="1"/>
  <c r="Z78" i="1"/>
  <c r="Z49" i="1"/>
  <c r="U85" i="1"/>
  <c r="Z66" i="1"/>
  <c r="U61" i="1"/>
  <c r="U67" i="1"/>
  <c r="U15" i="1"/>
  <c r="Z17" i="1"/>
  <c r="P17" i="1"/>
  <c r="U36" i="1"/>
  <c r="Z18" i="1"/>
  <c r="P18" i="1"/>
  <c r="U26" i="1"/>
  <c r="Z197" i="1"/>
  <c r="P197" i="1"/>
  <c r="U242" i="1"/>
  <c r="Z222" i="1"/>
  <c r="P222" i="1"/>
  <c r="U212" i="1"/>
  <c r="Z235" i="1"/>
  <c r="P235" i="1"/>
  <c r="U232" i="1"/>
  <c r="Z230" i="1"/>
  <c r="P230" i="1"/>
  <c r="U227" i="1"/>
  <c r="Z101" i="1"/>
  <c r="P101" i="1"/>
  <c r="U100" i="1"/>
  <c r="Z223" i="1"/>
  <c r="P223" i="1"/>
  <c r="U220" i="1"/>
  <c r="Z218" i="1"/>
  <c r="P218" i="1"/>
  <c r="U216" i="1"/>
  <c r="Z214" i="1"/>
  <c r="P214" i="1"/>
  <c r="U211" i="1"/>
  <c r="Z99" i="1"/>
  <c r="P99" i="1"/>
  <c r="U98" i="1"/>
  <c r="Z202" i="1"/>
  <c r="P202" i="1"/>
  <c r="P24" i="1"/>
  <c r="I24" i="1" s="1"/>
  <c r="K24" i="1" s="1"/>
  <c r="Z23" i="1"/>
  <c r="U14" i="1"/>
  <c r="Z71" i="1"/>
  <c r="P233" i="1"/>
  <c r="Z231" i="1"/>
  <c r="U230" i="1"/>
  <c r="P227" i="1"/>
  <c r="Z226" i="1"/>
  <c r="U101" i="1"/>
  <c r="P100" i="1"/>
  <c r="Z224" i="1"/>
  <c r="U223" i="1"/>
  <c r="P220" i="1"/>
  <c r="P219" i="1"/>
  <c r="Z213" i="1"/>
  <c r="Z211" i="1"/>
  <c r="P210" i="1"/>
  <c r="Z201" i="1"/>
  <c r="U200" i="1"/>
  <c r="Z193" i="1"/>
  <c r="P193" i="1"/>
  <c r="Z186" i="1"/>
  <c r="Z229" i="1"/>
  <c r="P229" i="1"/>
  <c r="Z181" i="1"/>
  <c r="Z178" i="1"/>
  <c r="U191" i="1"/>
  <c r="Z126" i="1"/>
  <c r="Z171" i="1"/>
  <c r="Z166" i="1"/>
  <c r="Z161" i="1"/>
  <c r="U28" i="1"/>
  <c r="P82" i="1"/>
  <c r="P71" i="1"/>
  <c r="U248" i="1"/>
  <c r="Z237" i="1"/>
  <c r="U234" i="1"/>
  <c r="U228" i="1"/>
  <c r="U225" i="1"/>
  <c r="U221" i="1"/>
  <c r="Z219" i="1"/>
  <c r="P217" i="1"/>
  <c r="P216" i="1"/>
  <c r="U215" i="1"/>
  <c r="U214" i="1"/>
  <c r="U213" i="1"/>
  <c r="Z210" i="1"/>
  <c r="P209" i="1"/>
  <c r="P98" i="1"/>
  <c r="U203" i="1"/>
  <c r="U202" i="1"/>
  <c r="U201" i="1"/>
  <c r="Z194" i="1"/>
  <c r="P194" i="1"/>
  <c r="P49" i="1"/>
  <c r="P66" i="1"/>
  <c r="Z62" i="1"/>
  <c r="Z31" i="1"/>
  <c r="U92" i="1"/>
  <c r="P237" i="1"/>
  <c r="P231" i="1"/>
  <c r="Z227" i="1"/>
  <c r="P226" i="1"/>
  <c r="Z100" i="1"/>
  <c r="P224" i="1"/>
  <c r="Z220" i="1"/>
  <c r="Z217" i="1"/>
  <c r="Z216" i="1"/>
  <c r="P215" i="1"/>
  <c r="Z209" i="1"/>
  <c r="Z98" i="1"/>
  <c r="P203" i="1"/>
  <c r="Z200" i="1"/>
  <c r="P200" i="1"/>
  <c r="U193" i="1"/>
  <c r="U229" i="1"/>
  <c r="U181" i="1"/>
  <c r="U178" i="1"/>
  <c r="Z191" i="1"/>
  <c r="P191" i="1"/>
  <c r="U171" i="1"/>
  <c r="Z163" i="1"/>
  <c r="Z38" i="1"/>
  <c r="P31" i="1"/>
  <c r="U219" i="1"/>
  <c r="Z215" i="1"/>
  <c r="U209" i="1"/>
  <c r="Z188" i="1"/>
  <c r="P192" i="1"/>
  <c r="Z118" i="1"/>
  <c r="U165" i="1"/>
  <c r="Z159" i="1"/>
  <c r="Z155" i="1"/>
  <c r="Z153" i="1"/>
  <c r="P213" i="1"/>
  <c r="U99" i="1"/>
  <c r="U188" i="1"/>
  <c r="U186" i="1"/>
  <c r="U172" i="1"/>
  <c r="Z170" i="1"/>
  <c r="Z162" i="1"/>
  <c r="U160" i="1"/>
  <c r="Z156" i="1"/>
  <c r="Z150" i="1"/>
  <c r="Z148" i="1"/>
  <c r="U142" i="1"/>
  <c r="Z139" i="1"/>
  <c r="U137" i="1"/>
  <c r="U135" i="1"/>
  <c r="U134" i="1"/>
  <c r="U117" i="1"/>
  <c r="Z179" i="1"/>
  <c r="Z119" i="1"/>
  <c r="Z183" i="1"/>
  <c r="U196" i="1"/>
  <c r="Z207" i="1"/>
  <c r="P207" i="1"/>
  <c r="U136" i="1"/>
  <c r="Z199" i="1"/>
  <c r="P199" i="1"/>
  <c r="Z205" i="1"/>
  <c r="P205" i="1"/>
  <c r="U113" i="1"/>
  <c r="U112" i="1"/>
  <c r="Z110" i="1"/>
  <c r="Z233" i="1"/>
  <c r="U204" i="1"/>
  <c r="U217" i="1"/>
  <c r="U210" i="1"/>
  <c r="Z203" i="1"/>
  <c r="Z192" i="1"/>
  <c r="Z165" i="1"/>
  <c r="U153" i="1"/>
  <c r="U151" i="1"/>
  <c r="U143" i="1"/>
  <c r="Z141" i="1"/>
  <c r="Z140" i="1"/>
  <c r="U138" i="1"/>
  <c r="Z133" i="1"/>
  <c r="Z132" i="1"/>
  <c r="Z131" i="1"/>
  <c r="Z130" i="1"/>
  <c r="Z129" i="1"/>
  <c r="Z128" i="1"/>
  <c r="Z127" i="1"/>
  <c r="Z124" i="1"/>
  <c r="Z120" i="1"/>
  <c r="Z174" i="1"/>
  <c r="U195" i="1"/>
  <c r="Z180" i="1"/>
  <c r="Z173" i="1"/>
  <c r="U208" i="1"/>
  <c r="Z198" i="1"/>
  <c r="P198" i="1"/>
  <c r="Y177" i="1"/>
  <c r="Z177" i="1"/>
  <c r="U192" i="1"/>
  <c r="T185" i="1"/>
  <c r="U185" i="1"/>
  <c r="Z187" i="1"/>
  <c r="U194" i="1"/>
  <c r="Z182" i="1"/>
  <c r="Z243" i="1"/>
  <c r="Y243" i="1"/>
  <c r="Z185" i="1"/>
  <c r="Y118" i="1"/>
  <c r="T192" i="1"/>
  <c r="T188" i="1"/>
  <c r="O194" i="1"/>
  <c r="Y194" i="1"/>
  <c r="T201" i="1"/>
  <c r="T202" i="1"/>
  <c r="O98" i="1"/>
  <c r="Y99" i="1"/>
  <c r="Y210" i="1"/>
  <c r="T211" i="1"/>
  <c r="T213" i="1"/>
  <c r="T214" i="1"/>
  <c r="O216" i="1"/>
  <c r="Y218" i="1"/>
  <c r="Y219" i="1"/>
  <c r="T221" i="1"/>
  <c r="T225" i="1"/>
  <c r="T228" i="1"/>
  <c r="O235" i="1"/>
  <c r="T212" i="1"/>
  <c r="Y18" i="1"/>
  <c r="T30" i="1"/>
  <c r="O99" i="1"/>
  <c r="O210" i="1"/>
  <c r="Y211" i="1"/>
  <c r="O218" i="1"/>
  <c r="O219" i="1"/>
  <c r="O223" i="1"/>
  <c r="Y224" i="1"/>
  <c r="O101" i="1"/>
  <c r="Y226" i="1"/>
  <c r="O230" i="1"/>
  <c r="Y231" i="1"/>
  <c r="Y235" i="1"/>
  <c r="T242" i="1"/>
  <c r="O197" i="1"/>
  <c r="T26" i="1"/>
  <c r="O17" i="1"/>
  <c r="Y238" i="1"/>
  <c r="O238" i="1"/>
  <c r="T96" i="1"/>
  <c r="Y91" i="1"/>
  <c r="O91" i="1"/>
  <c r="T89" i="1"/>
  <c r="T238" i="1"/>
  <c r="T95" i="1"/>
  <c r="Y96" i="1"/>
  <c r="Y93" i="1"/>
  <c r="O90" i="1"/>
  <c r="T88" i="1"/>
  <c r="Y83" i="1"/>
  <c r="O83" i="1"/>
  <c r="T80" i="1"/>
  <c r="Y75" i="1"/>
  <c r="O75" i="1"/>
  <c r="T72" i="1"/>
  <c r="Y65" i="1"/>
  <c r="O65" i="1"/>
  <c r="T59" i="1"/>
  <c r="Y57" i="1"/>
  <c r="O57" i="1"/>
  <c r="T55" i="1"/>
  <c r="Y53" i="1"/>
  <c r="O53" i="1"/>
  <c r="T47" i="1"/>
  <c r="Y45" i="1"/>
  <c r="O45" i="1"/>
  <c r="T43" i="1"/>
  <c r="Y39" i="1"/>
  <c r="O39" i="1"/>
  <c r="Y90" i="1"/>
  <c r="O89" i="1"/>
  <c r="Y86" i="1"/>
  <c r="O86" i="1"/>
  <c r="T81" i="1"/>
  <c r="Y76" i="1"/>
  <c r="O76" i="1"/>
  <c r="T74" i="1"/>
  <c r="Y69" i="1"/>
  <c r="O69" i="1"/>
  <c r="T64" i="1"/>
  <c r="Y58" i="1"/>
  <c r="O58" i="1"/>
  <c r="T56" i="1"/>
  <c r="Y54" i="1"/>
  <c r="O54" i="1"/>
  <c r="T48" i="1"/>
  <c r="Y46" i="1"/>
  <c r="O46" i="1"/>
  <c r="T44" i="1"/>
  <c r="O95" i="1"/>
  <c r="T93" i="1"/>
  <c r="T91" i="1"/>
  <c r="T90" i="1"/>
  <c r="Y89" i="1"/>
  <c r="Y88" i="1"/>
  <c r="O88" i="1"/>
  <c r="T83" i="1"/>
  <c r="Y80" i="1"/>
  <c r="O80" i="1"/>
  <c r="T75" i="1"/>
  <c r="Y72" i="1"/>
  <c r="O72" i="1"/>
  <c r="T65" i="1"/>
  <c r="Y59" i="1"/>
  <c r="O59" i="1"/>
  <c r="T57" i="1"/>
  <c r="Y55" i="1"/>
  <c r="O55" i="1"/>
  <c r="T53" i="1"/>
  <c r="Y47" i="1"/>
  <c r="O47" i="1"/>
  <c r="T45" i="1"/>
  <c r="Y95" i="1"/>
  <c r="O96" i="1"/>
  <c r="Y74" i="1"/>
  <c r="Y56" i="1"/>
  <c r="Y44" i="1"/>
  <c r="Y38" i="1"/>
  <c r="Y35" i="1"/>
  <c r="O35" i="1"/>
  <c r="T28" i="1"/>
  <c r="Y24" i="1"/>
  <c r="O24" i="1"/>
  <c r="T20" i="1"/>
  <c r="Y13" i="1"/>
  <c r="O13" i="1"/>
  <c r="T10" i="1"/>
  <c r="Y9" i="1"/>
  <c r="O9" i="1"/>
  <c r="T94" i="1"/>
  <c r="Y25" i="1"/>
  <c r="O25" i="1"/>
  <c r="T76" i="1"/>
  <c r="O74" i="1"/>
  <c r="T58" i="1"/>
  <c r="O56" i="1"/>
  <c r="T46" i="1"/>
  <c r="O44" i="1"/>
  <c r="T42" i="1"/>
  <c r="T39" i="1"/>
  <c r="T38" i="1"/>
  <c r="Y37" i="1"/>
  <c r="O37" i="1"/>
  <c r="T34" i="1"/>
  <c r="Y27" i="1"/>
  <c r="O27" i="1"/>
  <c r="T22" i="1"/>
  <c r="Y16" i="1"/>
  <c r="O16" i="1"/>
  <c r="T11" i="1"/>
  <c r="Y84" i="1"/>
  <c r="O84" i="1"/>
  <c r="T23" i="1"/>
  <c r="Y68" i="1"/>
  <c r="O68" i="1"/>
  <c r="T70" i="1"/>
  <c r="Y41" i="1"/>
  <c r="O41" i="1"/>
  <c r="T12" i="1"/>
  <c r="Y78" i="1"/>
  <c r="O78" i="1"/>
  <c r="O93" i="1"/>
  <c r="Y81" i="1"/>
  <c r="Y64" i="1"/>
  <c r="Y48" i="1"/>
  <c r="O43" i="1"/>
  <c r="O42" i="1"/>
  <c r="T35" i="1"/>
  <c r="O38" i="1"/>
  <c r="O28" i="1"/>
  <c r="Y22" i="1"/>
  <c r="O20" i="1"/>
  <c r="Y11" i="1"/>
  <c r="O10" i="1"/>
  <c r="Y23" i="1"/>
  <c r="O94" i="1"/>
  <c r="O70" i="1"/>
  <c r="O30" i="1"/>
  <c r="Y77" i="1"/>
  <c r="O77" i="1"/>
  <c r="T79" i="1"/>
  <c r="Y49" i="1"/>
  <c r="O49" i="1"/>
  <c r="T85" i="1"/>
  <c r="Y40" i="1"/>
  <c r="O40" i="1"/>
  <c r="T29" i="1"/>
  <c r="Y66" i="1"/>
  <c r="O66" i="1"/>
  <c r="T61" i="1"/>
  <c r="Y62" i="1"/>
  <c r="O62" i="1"/>
  <c r="T73" i="1"/>
  <c r="Y42" i="1"/>
  <c r="Y34" i="1"/>
  <c r="T27" i="1"/>
  <c r="T16" i="1"/>
  <c r="T84" i="1"/>
  <c r="T68" i="1"/>
  <c r="Y70" i="1"/>
  <c r="Y30" i="1"/>
  <c r="O21" i="1"/>
  <c r="T32" i="1"/>
  <c r="T78" i="1"/>
  <c r="Y60" i="1"/>
  <c r="O60" i="1"/>
  <c r="T33" i="1"/>
  <c r="Y50" i="1"/>
  <c r="O50" i="1"/>
  <c r="T52" i="1"/>
  <c r="Y51" i="1"/>
  <c r="O51" i="1"/>
  <c r="T19" i="1"/>
  <c r="Y63" i="1"/>
  <c r="O63" i="1"/>
  <c r="T87" i="1"/>
  <c r="Y67" i="1"/>
  <c r="O67" i="1"/>
  <c r="T82" i="1"/>
  <c r="Y15" i="1"/>
  <c r="T86" i="1"/>
  <c r="O81" i="1"/>
  <c r="T69" i="1"/>
  <c r="O64" i="1"/>
  <c r="H64" i="1" s="1"/>
  <c r="J64" i="1" s="1"/>
  <c r="T54" i="1"/>
  <c r="O48" i="1"/>
  <c r="Y43" i="1"/>
  <c r="T37" i="1"/>
  <c r="O34" i="1"/>
  <c r="Y28" i="1"/>
  <c r="T24" i="1"/>
  <c r="O22" i="1"/>
  <c r="Y20" i="1"/>
  <c r="T13" i="1"/>
  <c r="O11" i="1"/>
  <c r="Y10" i="1"/>
  <c r="T9" i="1"/>
  <c r="O23" i="1"/>
  <c r="Y94" i="1"/>
  <c r="T25" i="1"/>
  <c r="Y21" i="1"/>
  <c r="O12" i="1"/>
  <c r="O32" i="1"/>
  <c r="T77" i="1"/>
  <c r="Y79" i="1"/>
  <c r="O79" i="1"/>
  <c r="T49" i="1"/>
  <c r="Y85" i="1"/>
  <c r="O85" i="1"/>
  <c r="T40" i="1"/>
  <c r="Y29" i="1"/>
  <c r="O29" i="1"/>
  <c r="T66" i="1"/>
  <c r="Y61" i="1"/>
  <c r="O61" i="1"/>
  <c r="Y12" i="1"/>
  <c r="Y33" i="1"/>
  <c r="Y19" i="1"/>
  <c r="T62" i="1"/>
  <c r="O82" i="1"/>
  <c r="Y73" i="1"/>
  <c r="O15" i="1"/>
  <c r="T14" i="1"/>
  <c r="Y31" i="1"/>
  <c r="O31" i="1"/>
  <c r="T92" i="1"/>
  <c r="Y71" i="1"/>
  <c r="O71" i="1"/>
  <c r="T248" i="1"/>
  <c r="T244" i="1"/>
  <c r="Y233" i="1"/>
  <c r="O233" i="1"/>
  <c r="T204" i="1"/>
  <c r="Y237" i="1"/>
  <c r="O237" i="1"/>
  <c r="T234" i="1"/>
  <c r="T21" i="1"/>
  <c r="T60" i="1"/>
  <c r="O33" i="1"/>
  <c r="T51" i="1"/>
  <c r="O19" i="1"/>
  <c r="T17" i="1"/>
  <c r="Y36" i="1"/>
  <c r="O36" i="1"/>
  <c r="T18" i="1"/>
  <c r="Y26" i="1"/>
  <c r="O26" i="1"/>
  <c r="T197" i="1"/>
  <c r="Y242" i="1"/>
  <c r="T222" i="1"/>
  <c r="Y212" i="1"/>
  <c r="O212" i="1"/>
  <c r="T235" i="1"/>
  <c r="Y232" i="1"/>
  <c r="O232" i="1"/>
  <c r="T230" i="1"/>
  <c r="Y227" i="1"/>
  <c r="O227" i="1"/>
  <c r="T101" i="1"/>
  <c r="Y100" i="1"/>
  <c r="O100" i="1"/>
  <c r="T223" i="1"/>
  <c r="Y220" i="1"/>
  <c r="O220" i="1"/>
  <c r="T41" i="1"/>
  <c r="Y52" i="1"/>
  <c r="Y87" i="1"/>
  <c r="Y82" i="1"/>
  <c r="O73" i="1"/>
  <c r="Y14" i="1"/>
  <c r="O14" i="1"/>
  <c r="T31" i="1"/>
  <c r="Y92" i="1"/>
  <c r="O92" i="1"/>
  <c r="T71" i="1"/>
  <c r="Y250" i="1"/>
  <c r="Y249" i="1"/>
  <c r="Y248" i="1"/>
  <c r="Y246" i="1"/>
  <c r="Y244" i="1"/>
  <c r="T233" i="1"/>
  <c r="Y204" i="1"/>
  <c r="O204" i="1"/>
  <c r="T237" i="1"/>
  <c r="Y234" i="1"/>
  <c r="O234" i="1"/>
  <c r="T231" i="1"/>
  <c r="Y228" i="1"/>
  <c r="O228" i="1"/>
  <c r="T226" i="1"/>
  <c r="Y225" i="1"/>
  <c r="O225" i="1"/>
  <c r="T224" i="1"/>
  <c r="Y221" i="1"/>
  <c r="O221" i="1"/>
  <c r="T219" i="1"/>
  <c r="Y217" i="1"/>
  <c r="O217" i="1"/>
  <c r="T215" i="1"/>
  <c r="Y213" i="1"/>
  <c r="O213" i="1"/>
  <c r="T210" i="1"/>
  <c r="Y209" i="1"/>
  <c r="O209" i="1"/>
  <c r="T203" i="1"/>
  <c r="Y201" i="1"/>
  <c r="O192" i="1"/>
  <c r="Y192" i="1"/>
  <c r="Y184" i="1"/>
  <c r="Y187" i="1"/>
  <c r="Y188" i="1"/>
  <c r="T194" i="1"/>
  <c r="O201" i="1"/>
  <c r="Y202" i="1"/>
  <c r="Y203" i="1"/>
  <c r="T98" i="1"/>
  <c r="T209" i="1"/>
  <c r="T99" i="1"/>
  <c r="O211" i="1"/>
  <c r="Y214" i="1"/>
  <c r="Y215" i="1"/>
  <c r="T216" i="1"/>
  <c r="T217" i="1"/>
  <c r="T218" i="1"/>
  <c r="T232" i="1"/>
  <c r="O222" i="1"/>
  <c r="Y197" i="1"/>
  <c r="Y17" i="1"/>
  <c r="T67" i="1"/>
  <c r="O87" i="1"/>
  <c r="T63" i="1"/>
  <c r="O52" i="1"/>
  <c r="T50" i="1"/>
  <c r="Y32" i="1"/>
  <c r="H222" i="1" l="1"/>
  <c r="J222" i="1" s="1"/>
  <c r="T115" i="1" s="1"/>
  <c r="H207" i="1"/>
  <c r="J207" i="1" s="1"/>
  <c r="I190" i="1"/>
  <c r="K190" i="1" s="1"/>
  <c r="H189" i="1"/>
  <c r="J189" i="1" s="1"/>
  <c r="I196" i="1"/>
  <c r="K196" i="1" s="1"/>
  <c r="H208" i="1"/>
  <c r="J208" i="1" s="1"/>
  <c r="I206" i="1"/>
  <c r="K206" i="1" s="1"/>
  <c r="I189" i="1"/>
  <c r="K189" i="1" s="1"/>
  <c r="I236" i="1"/>
  <c r="K236" i="1" s="1"/>
  <c r="H73" i="1"/>
  <c r="J73" i="1" s="1"/>
  <c r="O240" i="1" s="1"/>
  <c r="H190" i="1"/>
  <c r="J190" i="1" s="1"/>
  <c r="I176" i="1"/>
  <c r="K176" i="1" s="1"/>
  <c r="H193" i="1"/>
  <c r="J193" i="1" s="1"/>
  <c r="O119" i="1" s="1"/>
  <c r="H119" i="1" s="1"/>
  <c r="J119" i="1" s="1"/>
  <c r="H206" i="1"/>
  <c r="J206" i="1" s="1"/>
  <c r="Y145" i="1" s="1"/>
  <c r="H191" i="1"/>
  <c r="J191" i="1" s="1"/>
  <c r="I195" i="1"/>
  <c r="K195" i="1" s="1"/>
  <c r="P129" i="1" s="1"/>
  <c r="I129" i="1" s="1"/>
  <c r="K129" i="1" s="1"/>
  <c r="I208" i="1"/>
  <c r="K208" i="1" s="1"/>
  <c r="I201" i="1"/>
  <c r="K201" i="1" s="1"/>
  <c r="P122" i="1" s="1"/>
  <c r="H205" i="1"/>
  <c r="J205" i="1" s="1"/>
  <c r="H229" i="1"/>
  <c r="J229" i="1" s="1"/>
  <c r="H199" i="1"/>
  <c r="J199" i="1" s="1"/>
  <c r="H198" i="1"/>
  <c r="J198" i="1" s="1"/>
  <c r="H192" i="1"/>
  <c r="J192" i="1" s="1"/>
  <c r="H231" i="1"/>
  <c r="J231" i="1" s="1"/>
  <c r="H236" i="1"/>
  <c r="J236" i="1" s="1"/>
  <c r="H196" i="1"/>
  <c r="J196" i="1" s="1"/>
  <c r="H200" i="1"/>
  <c r="J200" i="1" s="1"/>
  <c r="O128" i="1" s="1"/>
  <c r="H128" i="1" s="1"/>
  <c r="J128" i="1" s="1"/>
  <c r="O161" i="1" s="1"/>
  <c r="H226" i="1"/>
  <c r="J226" i="1" s="1"/>
  <c r="O157" i="1" s="1"/>
  <c r="H15" i="1"/>
  <c r="J15" i="1" s="1"/>
  <c r="O243" i="1" s="1"/>
  <c r="H96" i="1"/>
  <c r="J96" i="1" s="1"/>
  <c r="H176" i="1"/>
  <c r="J176" i="1" s="1"/>
  <c r="H224" i="1"/>
  <c r="J224" i="1" s="1"/>
  <c r="H228" i="1"/>
  <c r="J228" i="1" s="1"/>
  <c r="O172" i="1" s="1"/>
  <c r="H172" i="1" s="1"/>
  <c r="J172" i="1" s="1"/>
  <c r="H100" i="1"/>
  <c r="J100" i="1" s="1"/>
  <c r="H18" i="1"/>
  <c r="J18" i="1" s="1"/>
  <c r="H85" i="1"/>
  <c r="J85" i="1" s="1"/>
  <c r="H70" i="1"/>
  <c r="J70" i="1" s="1"/>
  <c r="T243" i="1" s="1"/>
  <c r="T116" i="1"/>
  <c r="O4" i="1"/>
  <c r="H4" i="1" s="1"/>
  <c r="J4" i="1" s="1"/>
  <c r="Z145" i="1"/>
  <c r="T122" i="1"/>
  <c r="O184" i="1"/>
  <c r="O129" i="1"/>
  <c r="H129" i="1" s="1"/>
  <c r="J129" i="1" s="1"/>
  <c r="O126" i="1" s="1"/>
  <c r="T147" i="1"/>
  <c r="T123" i="1"/>
  <c r="I71" i="1"/>
  <c r="K71" i="1" s="1"/>
  <c r="Z247" i="1" s="1"/>
  <c r="H211" i="1"/>
  <c r="J211" i="1" s="1"/>
  <c r="O188" i="1" s="1"/>
  <c r="H188" i="1" s="1"/>
  <c r="J188" i="1" s="1"/>
  <c r="H215" i="1"/>
  <c r="J215" i="1" s="1"/>
  <c r="O171" i="1" s="1"/>
  <c r="H171" i="1" s="1"/>
  <c r="J171" i="1" s="1"/>
  <c r="H214" i="1"/>
  <c r="J214" i="1" s="1"/>
  <c r="I207" i="1"/>
  <c r="K207" i="1" s="1"/>
  <c r="I224" i="1"/>
  <c r="K224" i="1" s="1"/>
  <c r="I98" i="1"/>
  <c r="K98" i="1" s="1"/>
  <c r="P139" i="1" s="1"/>
  <c r="I139" i="1" s="1"/>
  <c r="K139" i="1" s="1"/>
  <c r="I82" i="1"/>
  <c r="K82" i="1" s="1"/>
  <c r="I40" i="1"/>
  <c r="K40" i="1" s="1"/>
  <c r="I52" i="1"/>
  <c r="K52" i="1" s="1"/>
  <c r="I64" i="1"/>
  <c r="K64" i="1" s="1"/>
  <c r="H234" i="1"/>
  <c r="J234" i="1" s="1"/>
  <c r="O115" i="1" s="1"/>
  <c r="H227" i="1"/>
  <c r="J227" i="1" s="1"/>
  <c r="O159" i="1" s="1"/>
  <c r="H79" i="1"/>
  <c r="J79" i="1" s="1"/>
  <c r="H48" i="1"/>
  <c r="J48" i="1" s="1"/>
  <c r="H30" i="1"/>
  <c r="J30" i="1" s="1"/>
  <c r="H27" i="1"/>
  <c r="J27" i="1" s="1"/>
  <c r="H44" i="1"/>
  <c r="J44" i="1" s="1"/>
  <c r="H95" i="1"/>
  <c r="J95" i="1" s="1"/>
  <c r="H45" i="1"/>
  <c r="J45" i="1" s="1"/>
  <c r="H75" i="1"/>
  <c r="J75" i="1" s="1"/>
  <c r="H91" i="1"/>
  <c r="J91" i="1" s="1"/>
  <c r="I199" i="1"/>
  <c r="K199" i="1" s="1"/>
  <c r="I191" i="1"/>
  <c r="K191" i="1" s="1"/>
  <c r="I237" i="1"/>
  <c r="K237" i="1" s="1"/>
  <c r="P135" i="1" s="1"/>
  <c r="I135" i="1" s="1"/>
  <c r="K135" i="1" s="1"/>
  <c r="I83" i="1"/>
  <c r="K83" i="1" s="1"/>
  <c r="I215" i="1"/>
  <c r="K215" i="1" s="1"/>
  <c r="P171" i="1" s="1"/>
  <c r="I171" i="1" s="1"/>
  <c r="K171" i="1" s="1"/>
  <c r="I231" i="1"/>
  <c r="K231" i="1" s="1"/>
  <c r="I193" i="1"/>
  <c r="K193" i="1" s="1"/>
  <c r="P119" i="1" s="1"/>
  <c r="I119" i="1" s="1"/>
  <c r="K119" i="1" s="1"/>
  <c r="I220" i="1"/>
  <c r="K220" i="1" s="1"/>
  <c r="P131" i="1" s="1"/>
  <c r="I131" i="1" s="1"/>
  <c r="K131" i="1" s="1"/>
  <c r="I230" i="1"/>
  <c r="K230" i="1" s="1"/>
  <c r="P106" i="1" s="1"/>
  <c r="I18" i="1"/>
  <c r="K18" i="1" s="1"/>
  <c r="I25" i="1"/>
  <c r="K25" i="1" s="1"/>
  <c r="I92" i="1"/>
  <c r="K92" i="1" s="1"/>
  <c r="I212" i="1"/>
  <c r="K212" i="1" s="1"/>
  <c r="P246" i="1" s="1"/>
  <c r="I36" i="1"/>
  <c r="K36" i="1" s="1"/>
  <c r="I13" i="1"/>
  <c r="K13" i="1" s="1"/>
  <c r="I61" i="1"/>
  <c r="K61" i="1" s="1"/>
  <c r="I12" i="1"/>
  <c r="K12" i="1" s="1"/>
  <c r="I51" i="1"/>
  <c r="K51" i="1" s="1"/>
  <c r="I65" i="1"/>
  <c r="K65" i="1" s="1"/>
  <c r="I10" i="1"/>
  <c r="K10" i="1" s="1"/>
  <c r="I75" i="1"/>
  <c r="K75" i="1" s="1"/>
  <c r="I27" i="1"/>
  <c r="K27" i="1" s="1"/>
  <c r="I95" i="1"/>
  <c r="K95" i="1" s="1"/>
  <c r="I58" i="1"/>
  <c r="K58" i="1" s="1"/>
  <c r="I93" i="1"/>
  <c r="K93" i="1" s="1"/>
  <c r="H31" i="1"/>
  <c r="J31" i="1" s="1"/>
  <c r="H78" i="1"/>
  <c r="J78" i="1" s="1"/>
  <c r="I31" i="1"/>
  <c r="K31" i="1" s="1"/>
  <c r="I203" i="1"/>
  <c r="K203" i="1" s="1"/>
  <c r="I211" i="1"/>
  <c r="K211" i="1" s="1"/>
  <c r="P188" i="1" s="1"/>
  <c r="I188" i="1" s="1"/>
  <c r="K188" i="1" s="1"/>
  <c r="I77" i="1"/>
  <c r="K77" i="1" s="1"/>
  <c r="I19" i="1"/>
  <c r="K19" i="1" s="1"/>
  <c r="I56" i="1"/>
  <c r="K56" i="1" s="1"/>
  <c r="H12" i="1"/>
  <c r="J12" i="1" s="1"/>
  <c r="H23" i="1"/>
  <c r="J23" i="1" s="1"/>
  <c r="Y240" i="1" s="1"/>
  <c r="H81" i="1"/>
  <c r="J81" i="1" s="1"/>
  <c r="H21" i="1"/>
  <c r="J21" i="1" s="1"/>
  <c r="H10" i="1"/>
  <c r="J10" i="1" s="1"/>
  <c r="H43" i="1"/>
  <c r="J43" i="1" s="1"/>
  <c r="H93" i="1"/>
  <c r="J93" i="1" s="1"/>
  <c r="H41" i="1"/>
  <c r="J41" i="1" s="1"/>
  <c r="H74" i="1"/>
  <c r="J74" i="1" s="1"/>
  <c r="H72" i="1"/>
  <c r="J72" i="1" s="1"/>
  <c r="H58" i="1"/>
  <c r="J58" i="1" s="1"/>
  <c r="H98" i="1"/>
  <c r="J98" i="1" s="1"/>
  <c r="O185" i="1" s="1"/>
  <c r="H185" i="1" s="1"/>
  <c r="J185" i="1" s="1"/>
  <c r="H194" i="1"/>
  <c r="J194" i="1" s="1"/>
  <c r="O133" i="1" s="1"/>
  <c r="H133" i="1" s="1"/>
  <c r="J133" i="1" s="1"/>
  <c r="Y105" i="1" s="1"/>
  <c r="O116" i="1"/>
  <c r="I209" i="1"/>
  <c r="K209" i="1" s="1"/>
  <c r="I233" i="1"/>
  <c r="K233" i="1" s="1"/>
  <c r="U161" i="1" s="1"/>
  <c r="I228" i="1"/>
  <c r="K228" i="1" s="1"/>
  <c r="P174" i="1" s="1"/>
  <c r="I174" i="1" s="1"/>
  <c r="K174" i="1" s="1"/>
  <c r="I232" i="1"/>
  <c r="K232" i="1" s="1"/>
  <c r="P244" i="1" s="1"/>
  <c r="I244" i="1" s="1"/>
  <c r="K244" i="1" s="1"/>
  <c r="I26" i="1"/>
  <c r="K26" i="1" s="1"/>
  <c r="I43" i="1"/>
  <c r="K43" i="1" s="1"/>
  <c r="I72" i="1"/>
  <c r="K72" i="1" s="1"/>
  <c r="I238" i="1"/>
  <c r="K238" i="1" s="1"/>
  <c r="H34" i="1"/>
  <c r="J34" i="1" s="1"/>
  <c r="H39" i="1"/>
  <c r="J39" i="1" s="1"/>
  <c r="H65" i="1"/>
  <c r="J65" i="1" s="1"/>
  <c r="H101" i="1"/>
  <c r="J101" i="1" s="1"/>
  <c r="O112" i="1" s="1"/>
  <c r="H112" i="1" s="1"/>
  <c r="J112" i="1" s="1"/>
  <c r="H218" i="1"/>
  <c r="J218" i="1" s="1"/>
  <c r="O165" i="1" s="1"/>
  <c r="H165" i="1" s="1"/>
  <c r="J165" i="1" s="1"/>
  <c r="H202" i="1"/>
  <c r="J202" i="1" s="1"/>
  <c r="O155" i="1" s="1"/>
  <c r="H217" i="1"/>
  <c r="J217" i="1" s="1"/>
  <c r="O156" i="1" s="1"/>
  <c r="H156" i="1" s="1"/>
  <c r="J156" i="1" s="1"/>
  <c r="O154" i="1" s="1"/>
  <c r="H92" i="1"/>
  <c r="J92" i="1" s="1"/>
  <c r="H87" i="1"/>
  <c r="J87" i="1" s="1"/>
  <c r="H203" i="1"/>
  <c r="J203" i="1" s="1"/>
  <c r="H60" i="1"/>
  <c r="J60" i="1" s="1"/>
  <c r="H40" i="1"/>
  <c r="J40" i="1" s="1"/>
  <c r="I234" i="1"/>
  <c r="K234" i="1" s="1"/>
  <c r="P115" i="1" s="1"/>
  <c r="I22" i="1"/>
  <c r="K22" i="1" s="1"/>
  <c r="I47" i="1"/>
  <c r="K47" i="1" s="1"/>
  <c r="H201" i="1"/>
  <c r="J201" i="1" s="1"/>
  <c r="O122" i="1" s="1"/>
  <c r="H213" i="1"/>
  <c r="J213" i="1" s="1"/>
  <c r="H66" i="1"/>
  <c r="J66" i="1" s="1"/>
  <c r="H16" i="1"/>
  <c r="J16" i="1" s="1"/>
  <c r="I66" i="1"/>
  <c r="K66" i="1" s="1"/>
  <c r="I229" i="1"/>
  <c r="K229" i="1" s="1"/>
  <c r="I99" i="1"/>
  <c r="K99" i="1" s="1"/>
  <c r="I101" i="1"/>
  <c r="K101" i="1" s="1"/>
  <c r="P112" i="1" s="1"/>
  <c r="I112" i="1" s="1"/>
  <c r="K112" i="1" s="1"/>
  <c r="I197" i="1"/>
  <c r="K197" i="1" s="1"/>
  <c r="I73" i="1"/>
  <c r="K73" i="1" s="1"/>
  <c r="P240" i="1" s="1"/>
  <c r="I79" i="1"/>
  <c r="K79" i="1" s="1"/>
  <c r="I63" i="1"/>
  <c r="K63" i="1" s="1"/>
  <c r="I38" i="1"/>
  <c r="K38" i="1" s="1"/>
  <c r="I94" i="1"/>
  <c r="K94" i="1" s="1"/>
  <c r="I16" i="1"/>
  <c r="K16" i="1" s="1"/>
  <c r="I96" i="1"/>
  <c r="K96" i="1" s="1"/>
  <c r="I54" i="1"/>
  <c r="K54" i="1" s="1"/>
  <c r="I86" i="1"/>
  <c r="K86" i="1" s="1"/>
  <c r="H67" i="1"/>
  <c r="J67" i="1" s="1"/>
  <c r="H13" i="1"/>
  <c r="J13" i="1" s="1"/>
  <c r="H235" i="1"/>
  <c r="J235" i="1" s="1"/>
  <c r="O132" i="1" s="1"/>
  <c r="H132" i="1" s="1"/>
  <c r="J132" i="1" s="1"/>
  <c r="Y121" i="1" s="1"/>
  <c r="I192" i="1"/>
  <c r="K192" i="1" s="1"/>
  <c r="I41" i="1"/>
  <c r="K41" i="1" s="1"/>
  <c r="I80" i="1"/>
  <c r="K80" i="1" s="1"/>
  <c r="O250" i="1"/>
  <c r="O7" i="1"/>
  <c r="H7" i="1" s="1"/>
  <c r="J7" i="1" s="1"/>
  <c r="H19" i="1"/>
  <c r="J19" i="1" s="1"/>
  <c r="H50" i="1"/>
  <c r="J50" i="1" s="1"/>
  <c r="H38" i="1"/>
  <c r="J38" i="1" s="1"/>
  <c r="H9" i="1"/>
  <c r="J9" i="1" s="1"/>
  <c r="H59" i="1"/>
  <c r="J59" i="1" s="1"/>
  <c r="H54" i="1"/>
  <c r="J54" i="1" s="1"/>
  <c r="H86" i="1"/>
  <c r="J86" i="1" s="1"/>
  <c r="H17" i="1"/>
  <c r="J17" i="1" s="1"/>
  <c r="H209" i="1"/>
  <c r="J209" i="1" s="1"/>
  <c r="H225" i="1"/>
  <c r="J225" i="1" s="1"/>
  <c r="H220" i="1"/>
  <c r="J220" i="1" s="1"/>
  <c r="O131" i="1" s="1"/>
  <c r="H131" i="1" s="1"/>
  <c r="J131" i="1" s="1"/>
  <c r="H212" i="1"/>
  <c r="J212" i="1" s="1"/>
  <c r="O246" i="1" s="1"/>
  <c r="H36" i="1"/>
  <c r="J36" i="1" s="1"/>
  <c r="H233" i="1"/>
  <c r="J233" i="1" s="1"/>
  <c r="H71" i="1"/>
  <c r="J71" i="1" s="1"/>
  <c r="Y247" i="1" s="1"/>
  <c r="H82" i="1"/>
  <c r="J82" i="1" s="1"/>
  <c r="H29" i="1"/>
  <c r="J29" i="1" s="1"/>
  <c r="H22" i="1"/>
  <c r="J22" i="1" s="1"/>
  <c r="H51" i="1"/>
  <c r="J51" i="1" s="1"/>
  <c r="H62" i="1"/>
  <c r="J62" i="1" s="1"/>
  <c r="H77" i="1"/>
  <c r="J77" i="1" s="1"/>
  <c r="H94" i="1"/>
  <c r="J94" i="1" s="1"/>
  <c r="H20" i="1"/>
  <c r="J20" i="1" s="1"/>
  <c r="H84" i="1"/>
  <c r="J84" i="1" s="1"/>
  <c r="H56" i="1"/>
  <c r="J56" i="1" s="1"/>
  <c r="H25" i="1"/>
  <c r="J25" i="1" s="1"/>
  <c r="H35" i="1"/>
  <c r="J35" i="1" s="1"/>
  <c r="H55" i="1"/>
  <c r="J55" i="1" s="1"/>
  <c r="H88" i="1"/>
  <c r="J88" i="1" s="1"/>
  <c r="H46" i="1"/>
  <c r="J46" i="1" s="1"/>
  <c r="H76" i="1"/>
  <c r="J76" i="1" s="1"/>
  <c r="H57" i="1"/>
  <c r="J57" i="1" s="1"/>
  <c r="H90" i="1"/>
  <c r="J90" i="1" s="1"/>
  <c r="H230" i="1"/>
  <c r="J230" i="1" s="1"/>
  <c r="O106" i="1" s="1"/>
  <c r="H223" i="1"/>
  <c r="J223" i="1" s="1"/>
  <c r="H210" i="1"/>
  <c r="J210" i="1" s="1"/>
  <c r="H216" i="1"/>
  <c r="J216" i="1" s="1"/>
  <c r="I213" i="1"/>
  <c r="K213" i="1" s="1"/>
  <c r="I226" i="1"/>
  <c r="K226" i="1" s="1"/>
  <c r="I49" i="1"/>
  <c r="K49" i="1" s="1"/>
  <c r="I216" i="1"/>
  <c r="K216" i="1" s="1"/>
  <c r="I227" i="1"/>
  <c r="K227" i="1" s="1"/>
  <c r="P159" i="1" s="1"/>
  <c r="I202" i="1"/>
  <c r="K202" i="1" s="1"/>
  <c r="P155" i="1" s="1"/>
  <c r="I223" i="1"/>
  <c r="K223" i="1" s="1"/>
  <c r="I222" i="1"/>
  <c r="K222" i="1" s="1"/>
  <c r="I225" i="1"/>
  <c r="K225" i="1" s="1"/>
  <c r="I9" i="1"/>
  <c r="K9" i="1" s="1"/>
  <c r="I87" i="1"/>
  <c r="K87" i="1" s="1"/>
  <c r="I78" i="1"/>
  <c r="K78" i="1" s="1"/>
  <c r="I85" i="1"/>
  <c r="K85" i="1" s="1"/>
  <c r="I11" i="1"/>
  <c r="K11" i="1" s="1"/>
  <c r="I67" i="1"/>
  <c r="K67" i="1" s="1"/>
  <c r="I60" i="1"/>
  <c r="K60" i="1" s="1"/>
  <c r="I34" i="1"/>
  <c r="K34" i="1" s="1"/>
  <c r="I39" i="1"/>
  <c r="K39" i="1" s="1"/>
  <c r="I90" i="1"/>
  <c r="K90" i="1" s="1"/>
  <c r="I30" i="1"/>
  <c r="K30" i="1" s="1"/>
  <c r="I28" i="1"/>
  <c r="K28" i="1" s="1"/>
  <c r="I45" i="1"/>
  <c r="K45" i="1" s="1"/>
  <c r="I84" i="1"/>
  <c r="K84" i="1" s="1"/>
  <c r="I91" i="1"/>
  <c r="K91" i="1" s="1"/>
  <c r="I48" i="1"/>
  <c r="K48" i="1" s="1"/>
  <c r="I81" i="1"/>
  <c r="K81" i="1" s="1"/>
  <c r="I59" i="1"/>
  <c r="K59" i="1" s="1"/>
  <c r="I46" i="1"/>
  <c r="K46" i="1" s="1"/>
  <c r="I76" i="1"/>
  <c r="K76" i="1" s="1"/>
  <c r="H28" i="1"/>
  <c r="J28" i="1" s="1"/>
  <c r="I210" i="1"/>
  <c r="K210" i="1" s="1"/>
  <c r="I214" i="1"/>
  <c r="K214" i="1" s="1"/>
  <c r="I23" i="1"/>
  <c r="K23" i="1" s="1"/>
  <c r="Z240" i="1" s="1"/>
  <c r="H52" i="1"/>
  <c r="J52" i="1" s="1"/>
  <c r="H221" i="1"/>
  <c r="J221" i="1" s="1"/>
  <c r="O160" i="1" s="1"/>
  <c r="H160" i="1" s="1"/>
  <c r="J160" i="1" s="1"/>
  <c r="H204" i="1"/>
  <c r="J204" i="1" s="1"/>
  <c r="H14" i="1"/>
  <c r="J14" i="1" s="1"/>
  <c r="H232" i="1"/>
  <c r="J232" i="1" s="1"/>
  <c r="H26" i="1"/>
  <c r="J26" i="1" s="1"/>
  <c r="H33" i="1"/>
  <c r="J33" i="1" s="1"/>
  <c r="H237" i="1"/>
  <c r="J237" i="1" s="1"/>
  <c r="H61" i="1"/>
  <c r="J61" i="1" s="1"/>
  <c r="H32" i="1"/>
  <c r="J32" i="1" s="1"/>
  <c r="H11" i="1"/>
  <c r="J11" i="1" s="1"/>
  <c r="H63" i="1"/>
  <c r="J63" i="1" s="1"/>
  <c r="H49" i="1"/>
  <c r="J49" i="1" s="1"/>
  <c r="H42" i="1"/>
  <c r="J42" i="1" s="1"/>
  <c r="H68" i="1"/>
  <c r="J68" i="1" s="1"/>
  <c r="H37" i="1"/>
  <c r="J37" i="1" s="1"/>
  <c r="H24" i="1"/>
  <c r="J24" i="1" s="1"/>
  <c r="H47" i="1"/>
  <c r="J47" i="1" s="1"/>
  <c r="H80" i="1"/>
  <c r="J80" i="1" s="1"/>
  <c r="H69" i="1"/>
  <c r="J69" i="1" s="1"/>
  <c r="H89" i="1"/>
  <c r="J89" i="1" s="1"/>
  <c r="H53" i="1"/>
  <c r="J53" i="1" s="1"/>
  <c r="H83" i="1"/>
  <c r="J83" i="1" s="1"/>
  <c r="H238" i="1"/>
  <c r="J238" i="1" s="1"/>
  <c r="H197" i="1"/>
  <c r="J197" i="1" s="1"/>
  <c r="H219" i="1"/>
  <c r="J219" i="1" s="1"/>
  <c r="H99" i="1"/>
  <c r="J99" i="1" s="1"/>
  <c r="I198" i="1"/>
  <c r="K198" i="1" s="1"/>
  <c r="I205" i="1"/>
  <c r="K205" i="1" s="1"/>
  <c r="I200" i="1"/>
  <c r="K200" i="1" s="1"/>
  <c r="P128" i="1" s="1"/>
  <c r="I128" i="1" s="1"/>
  <c r="K128" i="1" s="1"/>
  <c r="P161" i="1" s="1"/>
  <c r="I194" i="1"/>
  <c r="K194" i="1" s="1"/>
  <c r="P133" i="1" s="1"/>
  <c r="I133" i="1" s="1"/>
  <c r="K133" i="1" s="1"/>
  <c r="I217" i="1"/>
  <c r="K217" i="1" s="1"/>
  <c r="P156" i="1" s="1"/>
  <c r="I156" i="1" s="1"/>
  <c r="K156" i="1" s="1"/>
  <c r="P154" i="1" s="1"/>
  <c r="I219" i="1"/>
  <c r="K219" i="1" s="1"/>
  <c r="I100" i="1"/>
  <c r="K100" i="1" s="1"/>
  <c r="I218" i="1"/>
  <c r="K218" i="1" s="1"/>
  <c r="I235" i="1"/>
  <c r="K235" i="1" s="1"/>
  <c r="P132" i="1" s="1"/>
  <c r="I132" i="1" s="1"/>
  <c r="K132" i="1" s="1"/>
  <c r="Z121" i="1" s="1"/>
  <c r="I17" i="1"/>
  <c r="K17" i="1" s="1"/>
  <c r="I221" i="1"/>
  <c r="K221" i="1" s="1"/>
  <c r="P160" i="1" s="1"/>
  <c r="I160" i="1" s="1"/>
  <c r="K160" i="1" s="1"/>
  <c r="I204" i="1"/>
  <c r="K204" i="1" s="1"/>
  <c r="I14" i="1"/>
  <c r="K14" i="1" s="1"/>
  <c r="I62" i="1"/>
  <c r="K62" i="1" s="1"/>
  <c r="I70" i="1"/>
  <c r="K70" i="1" s="1"/>
  <c r="U243" i="1" s="1"/>
  <c r="I33" i="1"/>
  <c r="K33" i="1" s="1"/>
  <c r="I35" i="1"/>
  <c r="K35" i="1" s="1"/>
  <c r="I29" i="1"/>
  <c r="K29" i="1" s="1"/>
  <c r="I15" i="1"/>
  <c r="K15" i="1" s="1"/>
  <c r="P243" i="1" s="1"/>
  <c r="I50" i="1"/>
  <c r="K50" i="1" s="1"/>
  <c r="I21" i="1"/>
  <c r="K21" i="1" s="1"/>
  <c r="I53" i="1"/>
  <c r="K53" i="1" s="1"/>
  <c r="I32" i="1"/>
  <c r="K32" i="1" s="1"/>
  <c r="I20" i="1"/>
  <c r="K20" i="1" s="1"/>
  <c r="I57" i="1"/>
  <c r="K57" i="1" s="1"/>
  <c r="I68" i="1"/>
  <c r="K68" i="1" s="1"/>
  <c r="I37" i="1"/>
  <c r="K37" i="1" s="1"/>
  <c r="I44" i="1"/>
  <c r="K44" i="1" s="1"/>
  <c r="I74" i="1"/>
  <c r="K74" i="1" s="1"/>
  <c r="I55" i="1"/>
  <c r="K55" i="1" s="1"/>
  <c r="I88" i="1"/>
  <c r="K88" i="1" s="1"/>
  <c r="I42" i="1"/>
  <c r="K42" i="1" s="1"/>
  <c r="I69" i="1"/>
  <c r="K69" i="1" s="1"/>
  <c r="I89" i="1"/>
  <c r="K89" i="1" s="1"/>
  <c r="D24" i="6" l="1"/>
  <c r="I243" i="1"/>
  <c r="K243" i="1" s="1"/>
  <c r="C7" i="6"/>
  <c r="C25" i="6"/>
  <c r="C24" i="6"/>
  <c r="F24" i="6" s="1"/>
  <c r="D7" i="6"/>
  <c r="D25" i="6"/>
  <c r="U116" i="1"/>
  <c r="T3" i="1"/>
  <c r="P170" i="1"/>
  <c r="I170" i="1" s="1"/>
  <c r="K170" i="1" s="1"/>
  <c r="P127" i="1" s="1"/>
  <c r="I127" i="1" s="1"/>
  <c r="K127" i="1" s="1"/>
  <c r="Z157" i="1" s="1"/>
  <c r="P126" i="1"/>
  <c r="P116" i="1"/>
  <c r="H243" i="1"/>
  <c r="J243" i="1" s="1"/>
  <c r="O180" i="1"/>
  <c r="H180" i="1" s="1"/>
  <c r="J180" i="1" s="1"/>
  <c r="T150" i="1"/>
  <c r="O162" i="1"/>
  <c r="O137" i="1"/>
  <c r="H137" i="1" s="1"/>
  <c r="J137" i="1" s="1"/>
  <c r="O170" i="1"/>
  <c r="H170" i="1" s="1"/>
  <c r="J170" i="1" s="1"/>
  <c r="O127" i="1" s="1"/>
  <c r="H127" i="1" s="1"/>
  <c r="J127" i="1" s="1"/>
  <c r="T125" i="1" s="1"/>
  <c r="O174" i="1"/>
  <c r="H174" i="1" s="1"/>
  <c r="J174" i="1" s="1"/>
  <c r="P137" i="1"/>
  <c r="I137" i="1" s="1"/>
  <c r="K137" i="1" s="1"/>
  <c r="P185" i="1"/>
  <c r="I185" i="1" s="1"/>
  <c r="K185" i="1" s="1"/>
  <c r="U103" i="1" s="1"/>
  <c r="P120" i="1"/>
  <c r="I120" i="1" s="1"/>
  <c r="K120" i="1" s="1"/>
  <c r="D23" i="6" s="1"/>
  <c r="P102" i="1"/>
  <c r="U123" i="1"/>
  <c r="U147" i="1"/>
  <c r="P184" i="1"/>
  <c r="P172" i="1"/>
  <c r="I172" i="1" s="1"/>
  <c r="K172" i="1" s="1"/>
  <c r="P150" i="1" s="1"/>
  <c r="O158" i="1"/>
  <c r="U122" i="1"/>
  <c r="D16" i="6"/>
  <c r="Y108" i="1"/>
  <c r="Y147" i="1"/>
  <c r="Y146" i="1"/>
  <c r="U125" i="1"/>
  <c r="Z108" i="1"/>
  <c r="Z147" i="1"/>
  <c r="Z146" i="1"/>
  <c r="O104" i="1"/>
  <c r="O139" i="1"/>
  <c r="H139" i="1" s="1"/>
  <c r="J139" i="1" s="1"/>
  <c r="Y168" i="1" s="1"/>
  <c r="O239" i="1"/>
  <c r="Z158" i="1"/>
  <c r="U154" i="1"/>
  <c r="U109" i="1"/>
  <c r="P153" i="1"/>
  <c r="I153" i="1" s="1"/>
  <c r="K153" i="1" s="1"/>
  <c r="T106" i="1"/>
  <c r="U162" i="1"/>
  <c r="O103" i="1"/>
  <c r="T109" i="1"/>
  <c r="O102" i="1"/>
  <c r="O153" i="1"/>
  <c r="H153" i="1" s="1"/>
  <c r="J153" i="1" s="1"/>
  <c r="O244" i="1"/>
  <c r="H244" i="1" s="1"/>
  <c r="J244" i="1" s="1"/>
  <c r="U150" i="1"/>
  <c r="U115" i="1"/>
  <c r="P180" i="1"/>
  <c r="I180" i="1" s="1"/>
  <c r="K180" i="1" s="1"/>
  <c r="P162" i="1"/>
  <c r="O187" i="1"/>
  <c r="T97" i="1"/>
  <c r="T114" i="1"/>
  <c r="O151" i="1"/>
  <c r="H151" i="1" s="1"/>
  <c r="J151" i="1" s="1"/>
  <c r="O241" i="1" s="1"/>
  <c r="O150" i="1"/>
  <c r="O148" i="1"/>
  <c r="H148" i="1" s="1"/>
  <c r="J148" i="1" s="1"/>
  <c r="O149" i="1"/>
  <c r="Z105" i="1"/>
  <c r="P103" i="1"/>
  <c r="U106" i="1"/>
  <c r="P104" i="1"/>
  <c r="U246" i="1"/>
  <c r="I246" i="1" s="1"/>
  <c r="K246" i="1" s="1"/>
  <c r="U187" i="1"/>
  <c r="P97" i="1"/>
  <c r="U126" i="1"/>
  <c r="U152" i="1"/>
  <c r="P114" i="1"/>
  <c r="P125" i="1"/>
  <c r="Z169" i="1"/>
  <c r="Z168" i="1"/>
  <c r="U111" i="1"/>
  <c r="P250" i="1"/>
  <c r="P7" i="1"/>
  <c r="I7" i="1" s="1"/>
  <c r="K7" i="1" s="1"/>
  <c r="O138" i="1"/>
  <c r="H138" i="1" s="1"/>
  <c r="J138" i="1" s="1"/>
  <c r="O186" i="1"/>
  <c r="H186" i="1" s="1"/>
  <c r="J186" i="1" s="1"/>
  <c r="O136" i="1"/>
  <c r="H136" i="1" s="1"/>
  <c r="J136" i="1" s="1"/>
  <c r="C14" i="6" s="1"/>
  <c r="F14" i="6" s="1"/>
  <c r="O140" i="1"/>
  <c r="H140" i="1" s="1"/>
  <c r="J140" i="1" s="1"/>
  <c r="O142" i="1" s="1"/>
  <c r="H142" i="1" s="1"/>
  <c r="J142" i="1" s="1"/>
  <c r="T161" i="1"/>
  <c r="H161" i="1" s="1"/>
  <c r="J161" i="1" s="1"/>
  <c r="T162" i="1"/>
  <c r="T124" i="1"/>
  <c r="T118" i="1"/>
  <c r="T104" i="1"/>
  <c r="T107" i="1"/>
  <c r="O173" i="1"/>
  <c r="H173" i="1" s="1"/>
  <c r="J173" i="1" s="1"/>
  <c r="O247" i="1"/>
  <c r="Z245" i="1"/>
  <c r="U124" i="1"/>
  <c r="U104" i="1"/>
  <c r="U118" i="1"/>
  <c r="P164" i="1"/>
  <c r="U102" i="1"/>
  <c r="U108" i="1"/>
  <c r="P239" i="1"/>
  <c r="P165" i="1"/>
  <c r="I165" i="1" s="1"/>
  <c r="K165" i="1" s="1"/>
  <c r="O135" i="1"/>
  <c r="H135" i="1" s="1"/>
  <c r="J135" i="1" s="1"/>
  <c r="O120" i="1"/>
  <c r="H120" i="1" s="1"/>
  <c r="J120" i="1" s="1"/>
  <c r="C23" i="6" s="1"/>
  <c r="F23" i="6" s="1"/>
  <c r="T246" i="1"/>
  <c r="H246" i="1" s="1"/>
  <c r="J246" i="1" s="1"/>
  <c r="T126" i="1"/>
  <c r="H126" i="1" s="1"/>
  <c r="J126" i="1" s="1"/>
  <c r="C13" i="6" s="1"/>
  <c r="O114" i="1"/>
  <c r="T152" i="1"/>
  <c r="T187" i="1"/>
  <c r="O97" i="1"/>
  <c r="O125" i="1"/>
  <c r="T154" i="1"/>
  <c r="Y158" i="1"/>
  <c r="I161" i="1"/>
  <c r="K161" i="1" s="1"/>
  <c r="O164" i="1"/>
  <c r="T102" i="1"/>
  <c r="T108" i="1"/>
  <c r="Y245" i="1"/>
  <c r="T103" i="1"/>
  <c r="Y106" i="1"/>
  <c r="P158" i="1"/>
  <c r="P157" i="1"/>
  <c r="U167" i="1"/>
  <c r="P2" i="1"/>
  <c r="I2" i="1" s="1"/>
  <c r="K2" i="1" s="1"/>
  <c r="P130" i="1"/>
  <c r="I130" i="1" s="1"/>
  <c r="K130" i="1" s="1"/>
  <c r="U3" i="1"/>
  <c r="P4" i="1"/>
  <c r="I4" i="1" s="1"/>
  <c r="K4" i="1" s="1"/>
  <c r="O2" i="1"/>
  <c r="H2" i="1" s="1"/>
  <c r="J2" i="1" s="1"/>
  <c r="O130" i="1"/>
  <c r="H130" i="1" s="1"/>
  <c r="J130" i="1" s="1"/>
  <c r="T167" i="1"/>
  <c r="P187" i="1"/>
  <c r="U97" i="1"/>
  <c r="U114" i="1"/>
  <c r="P247" i="1"/>
  <c r="P173" i="1"/>
  <c r="I173" i="1" s="1"/>
  <c r="K173" i="1" s="1"/>
  <c r="U107" i="1"/>
  <c r="D22" i="6"/>
  <c r="P121" i="1"/>
  <c r="P118" i="1"/>
  <c r="P123" i="1"/>
  <c r="P5" i="1"/>
  <c r="I5" i="1" s="1"/>
  <c r="K5" i="1" s="1"/>
  <c r="P242" i="1" s="1"/>
  <c r="I242" i="1" s="1"/>
  <c r="K242" i="1" s="1"/>
  <c r="P3" i="1"/>
  <c r="I3" i="1" s="1"/>
  <c r="K3" i="1" s="1"/>
  <c r="P140" i="1"/>
  <c r="I140" i="1" s="1"/>
  <c r="K140" i="1" s="1"/>
  <c r="P142" i="1" s="1"/>
  <c r="I142" i="1" s="1"/>
  <c r="K142" i="1" s="1"/>
  <c r="P138" i="1"/>
  <c r="I138" i="1" s="1"/>
  <c r="K138" i="1" s="1"/>
  <c r="P136" i="1"/>
  <c r="I136" i="1" s="1"/>
  <c r="K136" i="1" s="1"/>
  <c r="D14" i="6" s="1"/>
  <c r="P186" i="1"/>
  <c r="I186" i="1" s="1"/>
  <c r="K186" i="1" s="1"/>
  <c r="F7" i="6" l="1"/>
  <c r="O118" i="1"/>
  <c r="C16" i="6"/>
  <c r="F16" i="6" s="1"/>
  <c r="D18" i="6"/>
  <c r="C18" i="6"/>
  <c r="F18" i="6" s="1"/>
  <c r="D15" i="6"/>
  <c r="C15" i="6"/>
  <c r="F15" i="6" s="1"/>
  <c r="F25" i="6"/>
  <c r="I150" i="1"/>
  <c r="K150" i="1" s="1"/>
  <c r="O123" i="1"/>
  <c r="P151" i="1"/>
  <c r="I151" i="1" s="1"/>
  <c r="K151" i="1" s="1"/>
  <c r="P241" i="1" s="1"/>
  <c r="P149" i="1"/>
  <c r="I126" i="1"/>
  <c r="K126" i="1" s="1"/>
  <c r="D13" i="6" s="1"/>
  <c r="F13" i="6" s="1"/>
  <c r="O121" i="1"/>
  <c r="O5" i="1"/>
  <c r="H5" i="1" s="1"/>
  <c r="J5" i="1" s="1"/>
  <c r="O242" i="1" s="1"/>
  <c r="H242" i="1" s="1"/>
  <c r="J242" i="1" s="1"/>
  <c r="C22" i="6"/>
  <c r="F22" i="6" s="1"/>
  <c r="P148" i="1"/>
  <c r="I148" i="1" s="1"/>
  <c r="K148" i="1" s="1"/>
  <c r="O3" i="1"/>
  <c r="H3" i="1" s="1"/>
  <c r="J3" i="1" s="1"/>
  <c r="I102" i="1"/>
  <c r="K102" i="1" s="1"/>
  <c r="H150" i="1"/>
  <c r="J150" i="1" s="1"/>
  <c r="Y157" i="1"/>
  <c r="H125" i="1"/>
  <c r="J125" i="1" s="1"/>
  <c r="C20" i="6" s="1"/>
  <c r="F20" i="6" s="1"/>
  <c r="H162" i="1"/>
  <c r="J162" i="1" s="1"/>
  <c r="H97" i="1"/>
  <c r="J97" i="1" s="1"/>
  <c r="O111" i="1" s="1"/>
  <c r="Z106" i="1"/>
  <c r="I106" i="1" s="1"/>
  <c r="K106" i="1" s="1"/>
  <c r="H104" i="1"/>
  <c r="J104" i="1" s="1"/>
  <c r="T111" i="1"/>
  <c r="Y169" i="1"/>
  <c r="I125" i="1"/>
  <c r="K125" i="1" s="1"/>
  <c r="D20" i="6" s="1"/>
  <c r="Z167" i="1"/>
  <c r="Z239" i="1"/>
  <c r="Z241" i="1"/>
  <c r="Y241" i="1"/>
  <c r="Y167" i="1"/>
  <c r="Y239" i="1"/>
  <c r="H106" i="1"/>
  <c r="J106" i="1" s="1"/>
  <c r="I187" i="1"/>
  <c r="K187" i="1" s="1"/>
  <c r="I114" i="1"/>
  <c r="K114" i="1" s="1"/>
  <c r="P179" i="1" s="1"/>
  <c r="I179" i="1" s="1"/>
  <c r="K179" i="1" s="1"/>
  <c r="D17" i="6" s="1"/>
  <c r="I118" i="1"/>
  <c r="K118" i="1" s="1"/>
  <c r="D5" i="6" s="1"/>
  <c r="H118" i="1"/>
  <c r="J118" i="1" s="1"/>
  <c r="C5" i="6" s="1"/>
  <c r="H114" i="1"/>
  <c r="J114" i="1" s="1"/>
  <c r="O182" i="1" s="1"/>
  <c r="H182" i="1" s="1"/>
  <c r="J182" i="1" s="1"/>
  <c r="I162" i="1"/>
  <c r="K162" i="1" s="1"/>
  <c r="H102" i="1"/>
  <c r="J102" i="1" s="1"/>
  <c r="J2" i="8"/>
  <c r="J167" i="8"/>
  <c r="D6" i="6"/>
  <c r="U121" i="1"/>
  <c r="I121" i="1" s="1"/>
  <c r="K121" i="1" s="1"/>
  <c r="D8" i="6" s="1"/>
  <c r="P117" i="1"/>
  <c r="I117" i="1" s="1"/>
  <c r="K117" i="1" s="1"/>
  <c r="D4" i="6" s="1"/>
  <c r="U247" i="1"/>
  <c r="I247" i="1" s="1"/>
  <c r="K247" i="1" s="1"/>
  <c r="P144" i="1"/>
  <c r="P143" i="1"/>
  <c r="I143" i="1" s="1"/>
  <c r="K143" i="1" s="1"/>
  <c r="P141" i="1"/>
  <c r="T250" i="1"/>
  <c r="H250" i="1" s="1"/>
  <c r="J250" i="1" s="1"/>
  <c r="T166" i="1" s="1"/>
  <c r="T169" i="1"/>
  <c r="T163" i="1"/>
  <c r="T149" i="1"/>
  <c r="H149" i="1" s="1"/>
  <c r="J149" i="1" s="1"/>
  <c r="T168" i="1"/>
  <c r="H187" i="1"/>
  <c r="J187" i="1" s="1"/>
  <c r="U158" i="1"/>
  <c r="I158" i="1" s="1"/>
  <c r="K158" i="1" s="1"/>
  <c r="U157" i="1"/>
  <c r="I157" i="1" s="1"/>
  <c r="K157" i="1" s="1"/>
  <c r="U159" i="1"/>
  <c r="I159" i="1" s="1"/>
  <c r="K159" i="1" s="1"/>
  <c r="U155" i="1"/>
  <c r="I155" i="1" s="1"/>
  <c r="K155" i="1" s="1"/>
  <c r="Z154" i="1"/>
  <c r="I154" i="1" s="1"/>
  <c r="K154" i="1" s="1"/>
  <c r="T159" i="1"/>
  <c r="H159" i="1" s="1"/>
  <c r="J159" i="1" s="1"/>
  <c r="T158" i="1"/>
  <c r="H158" i="1" s="1"/>
  <c r="J158" i="1" s="1"/>
  <c r="T157" i="1"/>
  <c r="T155" i="1"/>
  <c r="H155" i="1" s="1"/>
  <c r="J155" i="1" s="1"/>
  <c r="Y154" i="1"/>
  <c r="H154" i="1" s="1"/>
  <c r="J154" i="1" s="1"/>
  <c r="I97" i="1"/>
  <c r="K97" i="1" s="1"/>
  <c r="K167" i="8"/>
  <c r="L167" i="8" s="1"/>
  <c r="K2" i="8"/>
  <c r="L2" i="8" s="1"/>
  <c r="O143" i="1"/>
  <c r="H143" i="1" s="1"/>
  <c r="J143" i="1" s="1"/>
  <c r="O144" i="1"/>
  <c r="O141" i="1"/>
  <c r="P181" i="1"/>
  <c r="I181" i="1" s="1"/>
  <c r="K181" i="1" s="1"/>
  <c r="P163" i="1" s="1"/>
  <c r="U250" i="1"/>
  <c r="I250" i="1" s="1"/>
  <c r="K250" i="1" s="1"/>
  <c r="U166" i="1" s="1"/>
  <c r="U169" i="1"/>
  <c r="U149" i="1"/>
  <c r="U168" i="1"/>
  <c r="U163" i="1"/>
  <c r="C6" i="6"/>
  <c r="T121" i="1"/>
  <c r="H121" i="1" s="1"/>
  <c r="J121" i="1" s="1"/>
  <c r="C8" i="6" s="1"/>
  <c r="F8" i="6" s="1"/>
  <c r="O117" i="1"/>
  <c r="H117" i="1" s="1"/>
  <c r="J117" i="1" s="1"/>
  <c r="C4" i="6" s="1"/>
  <c r="F4" i="6" s="1"/>
  <c r="T247" i="1"/>
  <c r="H247" i="1" s="1"/>
  <c r="J247" i="1" s="1"/>
  <c r="I104" i="1"/>
  <c r="K104" i="1" s="1"/>
  <c r="C12" i="6" l="1"/>
  <c r="F6" i="6"/>
  <c r="F5" i="6"/>
  <c r="D12" i="6"/>
  <c r="I149" i="1"/>
  <c r="K149" i="1" s="1"/>
  <c r="H157" i="1"/>
  <c r="J157" i="1" s="1"/>
  <c r="H111" i="1"/>
  <c r="J111" i="1" s="1"/>
  <c r="Y164" i="1" s="1"/>
  <c r="O177" i="1"/>
  <c r="O183" i="1"/>
  <c r="H183" i="1" s="1"/>
  <c r="J183" i="1" s="1"/>
  <c r="O245" i="1"/>
  <c r="O178" i="1"/>
  <c r="H178" i="1" s="1"/>
  <c r="J178" i="1" s="1"/>
  <c r="O113" i="1" s="1"/>
  <c r="H113" i="1" s="1"/>
  <c r="J113" i="1" s="1"/>
  <c r="O249" i="1" s="1"/>
  <c r="O110" i="1"/>
  <c r="H110" i="1" s="1"/>
  <c r="J110" i="1" s="1"/>
  <c r="O248" i="1" s="1"/>
  <c r="H248" i="1" s="1"/>
  <c r="J248" i="1" s="1"/>
  <c r="T184" i="1"/>
  <c r="H184" i="1" s="1"/>
  <c r="J184" i="1" s="1"/>
  <c r="Y103" i="1"/>
  <c r="H103" i="1" s="1"/>
  <c r="J103" i="1" s="1"/>
  <c r="P182" i="1"/>
  <c r="I182" i="1" s="1"/>
  <c r="K182" i="1" s="1"/>
  <c r="P134" i="1"/>
  <c r="I134" i="1" s="1"/>
  <c r="K134" i="1" s="1"/>
  <c r="U164" i="1" s="1"/>
  <c r="Z107" i="1"/>
  <c r="O152" i="1"/>
  <c r="H152" i="1" s="1"/>
  <c r="J152" i="1" s="1"/>
  <c r="T249" i="1" s="1"/>
  <c r="U245" i="1"/>
  <c r="P152" i="1"/>
  <c r="I152" i="1" s="1"/>
  <c r="K152" i="1" s="1"/>
  <c r="U249" i="1" s="1"/>
  <c r="Z103" i="1"/>
  <c r="I103" i="1" s="1"/>
  <c r="K103" i="1" s="1"/>
  <c r="Y107" i="1"/>
  <c r="O181" i="1"/>
  <c r="H181" i="1" s="1"/>
  <c r="J181" i="1" s="1"/>
  <c r="O163" i="1" s="1"/>
  <c r="H163" i="1" s="1"/>
  <c r="J163" i="1" s="1"/>
  <c r="O179" i="1"/>
  <c r="H179" i="1" s="1"/>
  <c r="J179" i="1" s="1"/>
  <c r="T245" i="1"/>
  <c r="O134" i="1"/>
  <c r="H134" i="1" s="1"/>
  <c r="J134" i="1" s="1"/>
  <c r="T164" i="1" s="1"/>
  <c r="O8" i="1"/>
  <c r="H8" i="1" s="1"/>
  <c r="J8" i="1" s="1"/>
  <c r="O6" i="1"/>
  <c r="H6" i="1" s="1"/>
  <c r="J6" i="1" s="1"/>
  <c r="O167" i="1"/>
  <c r="H167" i="1" s="1"/>
  <c r="J167" i="1" s="1"/>
  <c r="O166" i="1"/>
  <c r="H166" i="1" s="1"/>
  <c r="J166" i="1" s="1"/>
  <c r="P147" i="1"/>
  <c r="I147" i="1" s="1"/>
  <c r="K147" i="1" s="1"/>
  <c r="P146" i="1"/>
  <c r="U145" i="1"/>
  <c r="O168" i="1"/>
  <c r="H168" i="1" s="1"/>
  <c r="J168" i="1" s="1"/>
  <c r="T144" i="1"/>
  <c r="H144" i="1" s="1"/>
  <c r="J144" i="1" s="1"/>
  <c r="T141" i="1"/>
  <c r="H141" i="1" s="1"/>
  <c r="J141" i="1" s="1"/>
  <c r="O169" i="1"/>
  <c r="H169" i="1" s="1"/>
  <c r="J169" i="1" s="1"/>
  <c r="D21" i="6"/>
  <c r="U177" i="1"/>
  <c r="U146" i="1"/>
  <c r="P105" i="1"/>
  <c r="I163" i="1"/>
  <c r="K163" i="1" s="1"/>
  <c r="P6" i="1"/>
  <c r="I6" i="1" s="1"/>
  <c r="K6" i="1" s="1"/>
  <c r="P8" i="1"/>
  <c r="I8" i="1" s="1"/>
  <c r="K8" i="1" s="1"/>
  <c r="M167" i="8"/>
  <c r="P169" i="1"/>
  <c r="I169" i="1" s="1"/>
  <c r="K169" i="1" s="1"/>
  <c r="U141" i="1"/>
  <c r="I141" i="1" s="1"/>
  <c r="K141" i="1" s="1"/>
  <c r="U144" i="1"/>
  <c r="I144" i="1" s="1"/>
  <c r="K144" i="1" s="1"/>
  <c r="P168" i="1"/>
  <c r="I168" i="1" s="1"/>
  <c r="K168" i="1" s="1"/>
  <c r="O147" i="1"/>
  <c r="H147" i="1" s="1"/>
  <c r="J147" i="1" s="1"/>
  <c r="O146" i="1"/>
  <c r="T145" i="1"/>
  <c r="P178" i="1"/>
  <c r="I178" i="1" s="1"/>
  <c r="K178" i="1" s="1"/>
  <c r="P113" i="1" s="1"/>
  <c r="I113" i="1" s="1"/>
  <c r="K113" i="1" s="1"/>
  <c r="P249" i="1" s="1"/>
  <c r="U184" i="1"/>
  <c r="I184" i="1" s="1"/>
  <c r="K184" i="1" s="1"/>
  <c r="P183" i="1"/>
  <c r="I183" i="1" s="1"/>
  <c r="K183" i="1" s="1"/>
  <c r="D19" i="6" s="1"/>
  <c r="P110" i="1"/>
  <c r="I110" i="1" s="1"/>
  <c r="K110" i="1" s="1"/>
  <c r="P248" i="1" s="1"/>
  <c r="I248" i="1" s="1"/>
  <c r="K248" i="1" s="1"/>
  <c r="P111" i="1"/>
  <c r="I111" i="1" s="1"/>
  <c r="K111" i="1" s="1"/>
  <c r="Z164" i="1" s="1"/>
  <c r="P177" i="1"/>
  <c r="P245" i="1"/>
  <c r="P167" i="1"/>
  <c r="I167" i="1" s="1"/>
  <c r="K167" i="1" s="1"/>
  <c r="P166" i="1"/>
  <c r="I166" i="1" s="1"/>
  <c r="K166" i="1" s="1"/>
  <c r="M2" i="8"/>
  <c r="T177" i="1" l="1"/>
  <c r="C17" i="6"/>
  <c r="F17" i="6" s="1"/>
  <c r="O124" i="1"/>
  <c r="H124" i="1" s="1"/>
  <c r="J124" i="1" s="1"/>
  <c r="C19" i="6"/>
  <c r="F19" i="6" s="1"/>
  <c r="F12" i="6"/>
  <c r="H164" i="1"/>
  <c r="J164" i="1" s="1"/>
  <c r="U239" i="1"/>
  <c r="I239" i="1" s="1"/>
  <c r="K239" i="1" s="1"/>
  <c r="H245" i="1"/>
  <c r="J245" i="1" s="1"/>
  <c r="Z122" i="1"/>
  <c r="I122" i="1" s="1"/>
  <c r="K122" i="1" s="1"/>
  <c r="D9" i="6" s="1"/>
  <c r="Y116" i="1"/>
  <c r="H116" i="1" s="1"/>
  <c r="J116" i="1" s="1"/>
  <c r="C3" i="6" s="1"/>
  <c r="H177" i="1"/>
  <c r="J177" i="1" s="1"/>
  <c r="Y115" i="1"/>
  <c r="H115" i="1" s="1"/>
  <c r="J115" i="1" s="1"/>
  <c r="C2" i="6" s="1"/>
  <c r="U240" i="1"/>
  <c r="I240" i="1" s="1"/>
  <c r="K240" i="1" s="1"/>
  <c r="U241" i="1"/>
  <c r="I241" i="1" s="1"/>
  <c r="K241" i="1" s="1"/>
  <c r="U105" i="1"/>
  <c r="I105" i="1" s="1"/>
  <c r="K105" i="1" s="1"/>
  <c r="H249" i="1"/>
  <c r="J249" i="1" s="1"/>
  <c r="O105" i="1"/>
  <c r="C21" i="6"/>
  <c r="F21" i="6" s="1"/>
  <c r="T105" i="1"/>
  <c r="T239" i="1"/>
  <c r="H239" i="1" s="1"/>
  <c r="J239" i="1" s="1"/>
  <c r="I249" i="1"/>
  <c r="K249" i="1" s="1"/>
  <c r="T241" i="1"/>
  <c r="H241" i="1" s="1"/>
  <c r="J241" i="1" s="1"/>
  <c r="T240" i="1"/>
  <c r="H240" i="1" s="1"/>
  <c r="J240" i="1" s="1"/>
  <c r="I245" i="1"/>
  <c r="K245" i="1" s="1"/>
  <c r="I177" i="1"/>
  <c r="K177" i="1" s="1"/>
  <c r="P124" i="1"/>
  <c r="I124" i="1" s="1"/>
  <c r="K124" i="1" s="1"/>
  <c r="Z116" i="1"/>
  <c r="I116" i="1" s="1"/>
  <c r="K116" i="1" s="1"/>
  <c r="D3" i="6" s="1"/>
  <c r="Z115" i="1"/>
  <c r="I115" i="1" s="1"/>
  <c r="K115" i="1" s="1"/>
  <c r="D2" i="6" s="1"/>
  <c r="Y122" i="1"/>
  <c r="H122" i="1" s="1"/>
  <c r="J122" i="1" s="1"/>
  <c r="C9" i="6" s="1"/>
  <c r="F9" i="6" s="1"/>
  <c r="T146" i="1"/>
  <c r="H146" i="1" s="1"/>
  <c r="J146" i="1" s="1"/>
  <c r="I164" i="1"/>
  <c r="K164" i="1" s="1"/>
  <c r="I146" i="1"/>
  <c r="K146" i="1" s="1"/>
  <c r="P145" i="1"/>
  <c r="I145" i="1" s="1"/>
  <c r="K145" i="1" s="1"/>
  <c r="P107" i="1"/>
  <c r="I107" i="1" s="1"/>
  <c r="K107" i="1" s="1"/>
  <c r="P109" i="1"/>
  <c r="I109" i="1" s="1"/>
  <c r="K109" i="1" s="1"/>
  <c r="P108" i="1"/>
  <c r="I108" i="1" s="1"/>
  <c r="K108" i="1" s="1"/>
  <c r="O107" i="1"/>
  <c r="H107" i="1" s="1"/>
  <c r="J107" i="1" s="1"/>
  <c r="O109" i="1"/>
  <c r="H109" i="1" s="1"/>
  <c r="J109" i="1" s="1"/>
  <c r="O145" i="1"/>
  <c r="H145" i="1" s="1"/>
  <c r="J145" i="1" s="1"/>
  <c r="O108" i="1"/>
  <c r="H108" i="1" s="1"/>
  <c r="J108" i="1" s="1"/>
  <c r="F2" i="6" l="1"/>
  <c r="Y123" i="1"/>
  <c r="H123" i="1" s="1"/>
  <c r="J123" i="1" s="1"/>
  <c r="C10" i="6" s="1"/>
  <c r="F10" i="6" s="1"/>
  <c r="C11" i="6"/>
  <c r="F11" i="6" s="1"/>
  <c r="Z123" i="1"/>
  <c r="I123" i="1" s="1"/>
  <c r="K123" i="1" s="1"/>
  <c r="D10" i="6" s="1"/>
  <c r="D11" i="6"/>
  <c r="F3" i="6"/>
  <c r="H105" i="1"/>
  <c r="J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在生产建筑中需求的人力成本
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定义:</t>
        </r>
        <r>
          <rPr>
            <sz val="9"/>
            <rFont val="宋体"/>
            <family val="3"/>
            <charset val="134"/>
          </rPr>
          <t xml:space="preserve">
统一使用本币计算，数值来源于进口贸易表中的每束实际价格(本币)</t>
        </r>
      </text>
    </comment>
    <comment ref="H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生产人力成本+物料生产人力成本</t>
        </r>
      </text>
    </comment>
    <comment ref="I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生产设施为贸易的，为一束的标准价格
生产设施非贸易的，为通过贸易进口的成本物料的采购价格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A2" authorId="0" shapeId="0" xr:uid="{00000000-0006-0000-0200-000001000000}">
      <text>
        <r>
          <rPr>
            <sz val="9"/>
            <rFont val="宋体"/>
            <family val="3"/>
            <charset val="134"/>
          </rPr>
          <t xml:space="preserve">备注：
请填写100外币可以兑换本币的数额
</t>
        </r>
      </text>
    </comment>
    <comment ref="A3" authorId="0" shapeId="0" xr:uid="{00000000-0006-0000-0200-000002000000}">
      <text>
        <r>
          <rPr>
            <sz val="9"/>
            <rFont val="宋体"/>
            <family val="3"/>
            <charset val="134"/>
          </rPr>
          <t xml:space="preserve">备注：
请手动设置，这个数值一般由出口贸易的每人工利润决定
</t>
        </r>
      </text>
    </comment>
    <comment ref="A4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备注：
此值由公式生成，请勿手动修改
人工外币转换比=人工本币转换比/汇率*100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G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备注：
销售地货币使用情况为本币时，此项为手动填写，为外币时，此项为汇率转换公式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I1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 xml:space="preserve">备注：
销售地货币使用情况为外币时，此项为手动填写，为本币时，此项为汇率转换公式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定义：
经济成本会转换为人工成本之后在进行每人工成本饱腹度的计算，请在汇率相关设定人工本币转换比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<sst xmlns="http://schemas.openxmlformats.org/spreadsheetml/2006/main" count="3756" uniqueCount="502">
  <si>
    <t>版本号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</si>
  <si>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.0</t>
    </r>
  </si>
  <si>
    <t>游戏版本</t>
  </si>
  <si>
    <t>1.0.0023</t>
  </si>
  <si>
    <t>更新日期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</si>
  <si>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023/11/27</t>
    </r>
  </si>
  <si>
    <t>版本说明</t>
  </si>
  <si>
    <t>1.录入了绝大部分生产物品的生产人力成本信息
2.构建了基本的成本计算公式</t>
  </si>
  <si>
    <t>现版本存在的问题</t>
  </si>
  <si>
    <t>1.物品获得方式不完全，缺少贸易来源
2.野外物品获取的人工成本计算公式缺失，野外物品获取的成本暂时为0
3.部分物品名称和数值可能和游戏内不符</t>
  </si>
  <si>
    <t>下个版本更新预告</t>
  </si>
  <si>
    <t>1.补全物品获得方式
2.增加由进口贸易获得成本物料导致的经济成本计算方式
3.增加食品饱食度和生产成本的比值
4.补充物品使用效果和持续时间</t>
  </si>
  <si>
    <t>序号</t>
  </si>
  <si>
    <t>产物类型</t>
  </si>
  <si>
    <t>生产设施</t>
  </si>
  <si>
    <t>产物名称</t>
  </si>
  <si>
    <t>产出数量</t>
  </si>
  <si>
    <t>生产人力成本</t>
  </si>
  <si>
    <t>进口经济成本</t>
  </si>
  <si>
    <t>总人力成本</t>
  </si>
  <si>
    <t>总经济成本</t>
  </si>
  <si>
    <t>单个人力成本</t>
  </si>
  <si>
    <t>单个经济成本</t>
  </si>
  <si>
    <t>成本物料1</t>
  </si>
  <si>
    <t>来源选项</t>
  </si>
  <si>
    <t>数量</t>
  </si>
  <si>
    <t>物料人力成本</t>
  </si>
  <si>
    <t>物料经济成本</t>
  </si>
  <si>
    <t>成本2</t>
  </si>
  <si>
    <t>成本3</t>
  </si>
  <si>
    <t>材料</t>
  </si>
  <si>
    <t>宝石加工厂</t>
  </si>
  <si>
    <t>珊瑚石(宝石加工厂)</t>
  </si>
  <si>
    <t>珊瑚</t>
  </si>
  <si>
    <t>野外采集</t>
  </si>
  <si>
    <t>无</t>
  </si>
  <si>
    <t>蝙蝠牧场</t>
  </si>
  <si>
    <t>蝙蝠(养殖)</t>
  </si>
  <si>
    <t>肉</t>
  </si>
  <si>
    <t>兔子</t>
  </si>
  <si>
    <t>莓果</t>
  </si>
  <si>
    <t>大花盆种植</t>
  </si>
  <si>
    <t>野外</t>
  </si>
  <si>
    <t>蝙蝠(捕猎)</t>
  </si>
  <si>
    <t>蝙蝠(水淹改造)</t>
  </si>
  <si>
    <t>蝙蝠体液(莓果)</t>
  </si>
  <si>
    <t>蝙蝠体液(肉)</t>
  </si>
  <si>
    <t>玻璃工房</t>
  </si>
  <si>
    <t>玻璃工艺品(玻璃)</t>
  </si>
  <si>
    <t>玻璃</t>
  </si>
  <si>
    <t>玻璃工艺品(水晶)</t>
  </si>
  <si>
    <t>水晶</t>
  </si>
  <si>
    <t>大花盆采集</t>
  </si>
  <si>
    <t>玻璃瓶(玻璃工房)</t>
  </si>
  <si>
    <t>草场</t>
  </si>
  <si>
    <t>叶子(草场种植)</t>
  </si>
  <si>
    <t>水</t>
  </si>
  <si>
    <t>泥土</t>
  </si>
  <si>
    <t>小花盆</t>
  </si>
  <si>
    <t>叶子(小花盆种植)</t>
  </si>
  <si>
    <t>叶子(野外采集)</t>
  </si>
  <si>
    <t>生活用品</t>
  </si>
  <si>
    <t>调香工坊</t>
  </si>
  <si>
    <t>肥皂(仙人掌花)</t>
  </si>
  <si>
    <t>仙人掌花</t>
  </si>
  <si>
    <t>没药</t>
  </si>
  <si>
    <t>肥皂(油木炭)</t>
  </si>
  <si>
    <t>油</t>
  </si>
  <si>
    <t>发光体</t>
  </si>
  <si>
    <t>木炭</t>
  </si>
  <si>
    <t>花朵</t>
  </si>
  <si>
    <t>花园种植</t>
  </si>
  <si>
    <t>肥皂(油食盐)</t>
  </si>
  <si>
    <t>食盐</t>
  </si>
  <si>
    <t>化妆品(蜂蜜)</t>
  </si>
  <si>
    <t>蜂蜜</t>
  </si>
  <si>
    <t>染料</t>
  </si>
  <si>
    <t>化妆品(蜗牛)</t>
  </si>
  <si>
    <t>蜗牛</t>
  </si>
  <si>
    <t>捕猎</t>
  </si>
  <si>
    <t>香水(青蛙)</t>
  </si>
  <si>
    <t>玻璃瓶</t>
  </si>
  <si>
    <t>青蛙</t>
  </si>
  <si>
    <t>香水(树液)</t>
  </si>
  <si>
    <t>香水(仙人掌花)</t>
  </si>
  <si>
    <t>纺织厂</t>
  </si>
  <si>
    <t>布料(纺织厂)</t>
  </si>
  <si>
    <t>叶子</t>
  </si>
  <si>
    <t>草场种植</t>
  </si>
  <si>
    <t>绳子(木棍)</t>
  </si>
  <si>
    <t>木棍</t>
  </si>
  <si>
    <t>荆棘</t>
  </si>
  <si>
    <t>绳子(藤蔓)</t>
  </si>
  <si>
    <t>藤蔓</t>
  </si>
  <si>
    <t>丝绸(纺织厂)</t>
  </si>
  <si>
    <t>蚕茧</t>
  </si>
  <si>
    <t>食物</t>
  </si>
  <si>
    <t>莓果(野外采集)</t>
  </si>
  <si>
    <t>莓果(大花盆种植)</t>
  </si>
  <si>
    <t>花园</t>
  </si>
  <si>
    <t>花朵(花园种植)</t>
  </si>
  <si>
    <t>花朵(野外采集)</t>
  </si>
  <si>
    <t>花朵(小花盆种植)</t>
  </si>
  <si>
    <t>蘑菇农场</t>
  </si>
  <si>
    <t>蘑菇(蘑菇农场种植)</t>
  </si>
  <si>
    <t>木头</t>
  </si>
  <si>
    <t>蘑菇(野外采集)</t>
  </si>
  <si>
    <t>蘑菇(小花盆种植)</t>
  </si>
  <si>
    <t>屠宰桌</t>
  </si>
  <si>
    <t>肉(青蛙)</t>
  </si>
  <si>
    <t>养蜂厂</t>
  </si>
  <si>
    <t>蜂蜜(树液)</t>
  </si>
  <si>
    <t>树液</t>
  </si>
  <si>
    <t>谷物(野外采集)</t>
  </si>
  <si>
    <t>谷物(小花盆种植)</t>
  </si>
  <si>
    <t>养兔厂</t>
  </si>
  <si>
    <t>牛奶(养兔厂)</t>
  </si>
  <si>
    <t>料理桌</t>
  </si>
  <si>
    <t>烤鱼(灯笼鱼)</t>
  </si>
  <si>
    <t>灯笼鱼</t>
  </si>
  <si>
    <t>莓果农场</t>
  </si>
  <si>
    <t>莓果(莓果农场种植)</t>
  </si>
  <si>
    <t>骨粉</t>
  </si>
  <si>
    <t>蜂蜜(花朵)</t>
  </si>
  <si>
    <t>肉(兔子)</t>
  </si>
  <si>
    <t>烤鱼(鱼)</t>
  </si>
  <si>
    <t>鱼</t>
  </si>
  <si>
    <t>烤蘑菇(料理桌)</t>
  </si>
  <si>
    <t>蘑菇</t>
  </si>
  <si>
    <t>蘑菇农场种植</t>
  </si>
  <si>
    <t>芝士(料理桌)</t>
  </si>
  <si>
    <t>牛奶</t>
  </si>
  <si>
    <t>磨面厂</t>
  </si>
  <si>
    <t>骨粉(磨面厂)</t>
  </si>
  <si>
    <t>骨头</t>
  </si>
  <si>
    <t>欢乐花粉末(磨面厂)</t>
  </si>
  <si>
    <t>欢乐花</t>
  </si>
  <si>
    <t>粮粉(磨面厂)</t>
  </si>
  <si>
    <t>谷物</t>
  </si>
  <si>
    <t>石灰粉(珊瑚)</t>
  </si>
  <si>
    <t>石灰粉(石灰岩)</t>
  </si>
  <si>
    <t>石灰岩</t>
  </si>
  <si>
    <t>食盐(磨面厂)</t>
  </si>
  <si>
    <t>岩盐</t>
  </si>
  <si>
    <t>生活物品</t>
  </si>
  <si>
    <t>油(发光体)</t>
  </si>
  <si>
    <t>油(花朵)</t>
  </si>
  <si>
    <t>油(鱼)</t>
  </si>
  <si>
    <t>冰淇淋(料理桌)</t>
  </si>
  <si>
    <t>雪</t>
  </si>
  <si>
    <t>木材加工厂</t>
  </si>
  <si>
    <t>木材(荆棘)</t>
  </si>
  <si>
    <t>木材(木头)</t>
  </si>
  <si>
    <t>木棍(荆棘)</t>
  </si>
  <si>
    <t>木棍(木头)</t>
  </si>
  <si>
    <t>木工厂</t>
  </si>
  <si>
    <t>齿轮(木工厂)</t>
  </si>
  <si>
    <t>木材</t>
  </si>
  <si>
    <t>铜块</t>
  </si>
  <si>
    <t>工具(木工厂)</t>
  </si>
  <si>
    <t>酒桶(木工厂)</t>
  </si>
  <si>
    <t>实木家具(木工厂)</t>
  </si>
  <si>
    <t>娱乐耗材</t>
  </si>
  <si>
    <t>酿酒厂</t>
  </si>
  <si>
    <t>果酒(酿酒厂)</t>
  </si>
  <si>
    <t>酒桶</t>
  </si>
  <si>
    <t>啤酒(蜂蜜)</t>
  </si>
  <si>
    <t>啤酒(谷物)</t>
  </si>
  <si>
    <t>小花盆种植</t>
  </si>
  <si>
    <t>皮革厂</t>
  </si>
  <si>
    <t>纸(皮革)</t>
  </si>
  <si>
    <t>皮革</t>
  </si>
  <si>
    <t>皮包(皮革厂)</t>
  </si>
  <si>
    <t>皮鞋(工具)</t>
  </si>
  <si>
    <t>工具</t>
  </si>
  <si>
    <t>皮鞋(树脂)</t>
  </si>
  <si>
    <t>染坊</t>
  </si>
  <si>
    <t>染料(花朵)</t>
  </si>
  <si>
    <t>染料(仙人掌花)</t>
  </si>
  <si>
    <t>熔炉</t>
  </si>
  <si>
    <t>玻璃(熔炉)</t>
  </si>
  <si>
    <t>沙子</t>
  </si>
  <si>
    <t>石灰粉</t>
  </si>
  <si>
    <t>金块(熔炉)</t>
  </si>
  <si>
    <t>金矿石</t>
  </si>
  <si>
    <t>沙子(熔炉)</t>
  </si>
  <si>
    <t>砂岩</t>
  </si>
  <si>
    <t>铁块(骨粉)</t>
  </si>
  <si>
    <t>铁矿石</t>
  </si>
  <si>
    <t>铁块(石灰粉)</t>
  </si>
  <si>
    <t>铜块(熔炉)</t>
  </si>
  <si>
    <t>铜矿石</t>
  </si>
  <si>
    <t>石工厂</t>
  </si>
  <si>
    <t>石材(石工厂)</t>
  </si>
  <si>
    <t>石头</t>
  </si>
  <si>
    <t>手工品加工厂</t>
  </si>
  <si>
    <t>纸(莎纸草)</t>
  </si>
  <si>
    <t>莎纸草</t>
  </si>
  <si>
    <t>口香糖(欢乐花)</t>
  </si>
  <si>
    <t>欢乐花粉末</t>
  </si>
  <si>
    <t>橡胶</t>
  </si>
  <si>
    <t>口香糖(树液)</t>
  </si>
  <si>
    <t>蜡烛(蜂蜡)</t>
  </si>
  <si>
    <t>蜂蜡</t>
  </si>
  <si>
    <t>蜡烛(树液)</t>
  </si>
  <si>
    <t>绳子</t>
  </si>
  <si>
    <t>铁匠铺</t>
  </si>
  <si>
    <t>金首饰(珊瑚)</t>
  </si>
  <si>
    <t>金块</t>
  </si>
  <si>
    <t>金首饰(宝石)</t>
  </si>
  <si>
    <t>宝石</t>
  </si>
  <si>
    <t>哑铃(铁块)</t>
  </si>
  <si>
    <t>哑铃(铜块)</t>
  </si>
  <si>
    <t>屠宰场</t>
  </si>
  <si>
    <t>骨头(屠宰桌)</t>
  </si>
  <si>
    <t>皮革(犰狳)</t>
  </si>
  <si>
    <t>犰狳</t>
  </si>
  <si>
    <t>皮革(兔子)</t>
  </si>
  <si>
    <t>烤肉(料理桌)</t>
  </si>
  <si>
    <t>面包房</t>
  </si>
  <si>
    <t>面包(面包房)</t>
  </si>
  <si>
    <t>粮粉</t>
  </si>
  <si>
    <t>养蚕所</t>
  </si>
  <si>
    <t>蚕(养殖)</t>
  </si>
  <si>
    <t>蚕(捕猎)</t>
  </si>
  <si>
    <t>蚕(水淹改造)</t>
  </si>
  <si>
    <t>蚕茧(养蚕所)</t>
  </si>
  <si>
    <t>意大利面(海鲜)</t>
  </si>
  <si>
    <t>寄居蟹</t>
  </si>
  <si>
    <t>蛋糕(料理桌)</t>
  </si>
  <si>
    <t>养蜂场</t>
  </si>
  <si>
    <t>蜂蜡(养蜂场)</t>
  </si>
  <si>
    <t>蜜蜂(养殖)</t>
  </si>
  <si>
    <t>兔子(养殖)</t>
  </si>
  <si>
    <t>兔子(水淹改造)</t>
  </si>
  <si>
    <t>意大利面(奶酪牛肉)</t>
  </si>
  <si>
    <t>芝士</t>
  </si>
  <si>
    <t>窑</t>
  </si>
  <si>
    <t>木炭(木炭)</t>
  </si>
  <si>
    <t>木炭(木头)</t>
  </si>
  <si>
    <t>陶瓷(泥土)</t>
  </si>
  <si>
    <t>陶瓷(粘土)</t>
  </si>
  <si>
    <t>黏土</t>
  </si>
  <si>
    <t>灯笼鱼(钓鱼台)</t>
  </si>
  <si>
    <t>发光体(野外采集)</t>
  </si>
  <si>
    <t>欢乐花(野外采集)</t>
  </si>
  <si>
    <t>寄居蟹(捕猎)</t>
  </si>
  <si>
    <t>金矿石(野外采集)</t>
  </si>
  <si>
    <t>荆棘(野外采集)</t>
  </si>
  <si>
    <t>大花盆</t>
  </si>
  <si>
    <t>荆棘(大花盆采集)</t>
  </si>
  <si>
    <t>木头(野外采集)</t>
  </si>
  <si>
    <t>木头(大花盆采集)</t>
  </si>
  <si>
    <t>泥土(野外采集)</t>
  </si>
  <si>
    <t>黏土(野外采集)</t>
  </si>
  <si>
    <t>青蛙(捕猎)</t>
  </si>
  <si>
    <t>青蛙(水淹改造)</t>
  </si>
  <si>
    <t>犰狳(捕猎)</t>
  </si>
  <si>
    <t>犰狳(水淹改造)</t>
  </si>
  <si>
    <t>砂岩(野外采集)</t>
  </si>
  <si>
    <t>莎纸草(野外采集)</t>
  </si>
  <si>
    <t>珊瑚(野外采集)</t>
  </si>
  <si>
    <t>石灰岩(野外采集)</t>
  </si>
  <si>
    <t>石头(野外采集)</t>
  </si>
  <si>
    <t>水(储水站采集)</t>
  </si>
  <si>
    <t>水晶(野外采集)</t>
  </si>
  <si>
    <t>水晶(大花盆采集)</t>
  </si>
  <si>
    <t>藤蔓(野外采集)</t>
  </si>
  <si>
    <t>藤蔓(大花盆采集)</t>
  </si>
  <si>
    <t>铁矿石(野外采集)</t>
  </si>
  <si>
    <t>铜矿石(野外采集)</t>
  </si>
  <si>
    <t>兔子(捕猎)</t>
  </si>
  <si>
    <t>蜗牛(捕猎)</t>
  </si>
  <si>
    <t>蜗牛(水淹改造)</t>
  </si>
  <si>
    <t>仙人掌花(野外采集)</t>
  </si>
  <si>
    <t>雪(野外采集)</t>
  </si>
  <si>
    <t>岩盐(野外采集)</t>
  </si>
  <si>
    <t>鱼(钓鱼台)</t>
  </si>
  <si>
    <t>诺克斯林(诺克斯林矿山)</t>
  </si>
  <si>
    <t>没药(野外)</t>
  </si>
  <si>
    <t>树液(野外)</t>
  </si>
  <si>
    <t>橡胶(野外)</t>
  </si>
  <si>
    <t>牛排(料理桌)</t>
  </si>
  <si>
    <t>印刷厂</t>
  </si>
  <si>
    <t>书(莎纸草)</t>
  </si>
  <si>
    <t>书(丝绸)</t>
  </si>
  <si>
    <t>丝绸</t>
  </si>
  <si>
    <t>书(纸)</t>
  </si>
  <si>
    <t>纸</t>
  </si>
  <si>
    <t>制药厂</t>
  </si>
  <si>
    <t>药品(布料)</t>
  </si>
  <si>
    <t>布料</t>
  </si>
  <si>
    <t>药品(仙人掌花)</t>
  </si>
  <si>
    <t>药品(叶子)</t>
  </si>
  <si>
    <t>蝙蝠药水(制药厂)</t>
  </si>
  <si>
    <t>蝙蝠体液</t>
  </si>
  <si>
    <t>再生灵药(青蛙)</t>
  </si>
  <si>
    <t>再生灵药(诺克斯林)</t>
  </si>
  <si>
    <t>诺克斯林</t>
  </si>
  <si>
    <t>制衣厂</t>
  </si>
  <si>
    <t>布衣(制衣厂)</t>
  </si>
  <si>
    <t>丝绸衣(制衣厂)</t>
  </si>
  <si>
    <t>珠宝首饰店</t>
  </si>
  <si>
    <t>宝石(珠宝首饰店)</t>
  </si>
  <si>
    <t>骨头(野外采集)</t>
  </si>
  <si>
    <t>仓库</t>
  </si>
  <si>
    <t>水(仓储)</t>
  </si>
  <si>
    <t>骨头(仓储)</t>
  </si>
  <si>
    <t>鱼(仓储)</t>
  </si>
  <si>
    <t>灯笼鱼(仓储)</t>
  </si>
  <si>
    <t>寄居蟹(仓储)</t>
  </si>
  <si>
    <t>酒桶(仓储)</t>
  </si>
  <si>
    <t>玻璃瓶(仓储)</t>
  </si>
  <si>
    <t>蚕茧(仓储)</t>
  </si>
  <si>
    <t>布料(仓储)</t>
  </si>
  <si>
    <t>丝绸(仓储)</t>
  </si>
  <si>
    <t>仙人掌花(仓储)</t>
  </si>
  <si>
    <t>莎纸草(仓储)</t>
  </si>
  <si>
    <t>石头(仓储)</t>
  </si>
  <si>
    <t>砂岩(仓储)</t>
  </si>
  <si>
    <t>岩盐(仓储)</t>
  </si>
  <si>
    <t>石灰岩(仓储)</t>
  </si>
  <si>
    <t>珊瑚(仓储)</t>
  </si>
  <si>
    <t>欢乐花(仓储)</t>
  </si>
  <si>
    <t>发光体(仓储)</t>
  </si>
  <si>
    <t>粮粉(仓储)</t>
  </si>
  <si>
    <t>牛奶(仓储)</t>
  </si>
  <si>
    <t>雪(仓储)</t>
  </si>
  <si>
    <t>诺克斯林(仓储)</t>
  </si>
  <si>
    <t>泥土(仓储)</t>
  </si>
  <si>
    <t>黏土(仓储)</t>
  </si>
  <si>
    <t>铜矿石(仓储)</t>
  </si>
  <si>
    <t>金矿石(仓储)</t>
  </si>
  <si>
    <t>铁矿石(仓储)</t>
  </si>
  <si>
    <t>沙子(仓储)</t>
  </si>
  <si>
    <t>铜块(仓储)</t>
  </si>
  <si>
    <t>金块(仓储)</t>
  </si>
  <si>
    <t>玻璃(仓储)</t>
  </si>
  <si>
    <t>蜂蜡(仓储)</t>
  </si>
  <si>
    <t>没药(仓储)</t>
  </si>
  <si>
    <t>欢乐花粉末(仓储)</t>
  </si>
  <si>
    <t>树液(仓储)</t>
  </si>
  <si>
    <t>骨粉(仓储)</t>
  </si>
  <si>
    <t>食盐(仓储)</t>
  </si>
  <si>
    <t>芝士(仓储)</t>
  </si>
  <si>
    <t>工具(仓储)</t>
  </si>
  <si>
    <t>宝石(仓储)</t>
  </si>
  <si>
    <t>橡胶(仓储)</t>
  </si>
  <si>
    <t>蝙蝠(仓储)</t>
  </si>
  <si>
    <t>蝙蝠体液(仓储)</t>
  </si>
  <si>
    <t>玻璃工艺品(仓储)</t>
  </si>
  <si>
    <t>蚕(仓储)</t>
  </si>
  <si>
    <t>肥皂(仓储)</t>
  </si>
  <si>
    <t>蜂蜜(仓储)</t>
  </si>
  <si>
    <t>谷物(仓储)</t>
  </si>
  <si>
    <t>花朵(仓储)</t>
  </si>
  <si>
    <t>化妆品(仓储)</t>
  </si>
  <si>
    <t>金首饰(仓储)</t>
  </si>
  <si>
    <t>荆棘(仓储)</t>
  </si>
  <si>
    <t>烤鱼(仓储)</t>
  </si>
  <si>
    <t>口香糖(仓储)</t>
  </si>
  <si>
    <t>蜡烛(仓储)</t>
  </si>
  <si>
    <t>莓果(仓储)</t>
  </si>
  <si>
    <t>蜜蜂(仓储)</t>
  </si>
  <si>
    <t>蘑菇(仓储)</t>
  </si>
  <si>
    <t>木材(仓储)</t>
  </si>
  <si>
    <t>木棍(仓储)</t>
  </si>
  <si>
    <t>木炭(仓储)</t>
  </si>
  <si>
    <t>木头(仓储)</t>
  </si>
  <si>
    <t>皮革(仓储)</t>
  </si>
  <si>
    <t>皮鞋(仓储)</t>
  </si>
  <si>
    <t>啤酒(仓储)</t>
  </si>
  <si>
    <t>青蛙(仓储)</t>
  </si>
  <si>
    <t>犰狳(仓储)</t>
  </si>
  <si>
    <t>染料(仓储)</t>
  </si>
  <si>
    <t>肉(仓储)</t>
  </si>
  <si>
    <t>绳子(仓储)</t>
  </si>
  <si>
    <t>石灰粉(仓储)</t>
  </si>
  <si>
    <t>书(仓储)</t>
  </si>
  <si>
    <t>水晶(仓储)</t>
  </si>
  <si>
    <t>陶瓷(仓储)</t>
  </si>
  <si>
    <t>藤蔓(仓储)</t>
  </si>
  <si>
    <t>铁块(仓储)</t>
  </si>
  <si>
    <t>兔子(仓储)</t>
  </si>
  <si>
    <t>蜗牛(仓储)</t>
  </si>
  <si>
    <t>香水(仓储)</t>
  </si>
  <si>
    <t>哑铃(仓储)</t>
  </si>
  <si>
    <t>药品(仓储)</t>
  </si>
  <si>
    <t>叶子(仓储)</t>
  </si>
  <si>
    <t>意大利面(仓储)</t>
  </si>
  <si>
    <t>油(仓储)</t>
  </si>
  <si>
    <t>再生灵药(仓储)</t>
  </si>
  <si>
    <t>纸(仓储)</t>
  </si>
  <si>
    <t>蜘蛛网(仓储)</t>
  </si>
  <si>
    <t>蜘蛛网(野外采集)</t>
  </si>
  <si>
    <t>设置项</t>
  </si>
  <si>
    <t>值</t>
  </si>
  <si>
    <t>城邦名称</t>
  </si>
  <si>
    <t>使用货币情况</t>
  </si>
  <si>
    <t>汇率</t>
  </si>
  <si>
    <t>索尔德姆</t>
  </si>
  <si>
    <t>本币</t>
  </si>
  <si>
    <t>人工本币转换比</t>
  </si>
  <si>
    <t>天空木园</t>
  </si>
  <si>
    <t>人工外币转换比</t>
  </si>
  <si>
    <t>弗蕾亚</t>
  </si>
  <si>
    <t>斯托基特</t>
  </si>
  <si>
    <t>毒牙城</t>
  </si>
  <si>
    <t>外币</t>
  </si>
  <si>
    <t>弗拉特斯塔</t>
  </si>
  <si>
    <t>约通哈默尔</t>
  </si>
  <si>
    <t>暗影堡</t>
  </si>
  <si>
    <t>天凝城</t>
  </si>
  <si>
    <t>可出售产品</t>
  </si>
  <si>
    <t>产品销售地</t>
  </si>
  <si>
    <t>使用货币</t>
  </si>
  <si>
    <t>每束数量</t>
  </si>
  <si>
    <t>每束标准价格(本币)</t>
  </si>
  <si>
    <t>每束实际价格(本币)</t>
  </si>
  <si>
    <t>每束标准价格(外币)</t>
  </si>
  <si>
    <t>每束实际价格(外币)</t>
  </si>
  <si>
    <t>每束生产人工成本</t>
  </si>
  <si>
    <t>每束生产经济成本</t>
  </si>
  <si>
    <t>每束实际利润</t>
  </si>
  <si>
    <t>每人工成本利润</t>
  </si>
  <si>
    <t>盐矿</t>
  </si>
  <si>
    <t>索引名</t>
  </si>
  <si>
    <t>物料</t>
  </si>
  <si>
    <t>类型</t>
  </si>
  <si>
    <t>来源国</t>
  </si>
  <si>
    <t>珊瑚石</t>
  </si>
  <si>
    <t>蝙蝠</t>
  </si>
  <si>
    <t>玻璃工艺品</t>
  </si>
  <si>
    <t>肥皂</t>
  </si>
  <si>
    <t>化妆品</t>
  </si>
  <si>
    <t>香水</t>
  </si>
  <si>
    <t>烤鱼</t>
  </si>
  <si>
    <t>烤蘑菇</t>
  </si>
  <si>
    <t>冰淇淋</t>
  </si>
  <si>
    <t>齿轮</t>
  </si>
  <si>
    <t>实木家具</t>
  </si>
  <si>
    <t>果酒</t>
  </si>
  <si>
    <t>啤酒</t>
  </si>
  <si>
    <t>皮包</t>
  </si>
  <si>
    <t>皮鞋</t>
  </si>
  <si>
    <t>铁块</t>
  </si>
  <si>
    <t>石材</t>
  </si>
  <si>
    <t>口香糖</t>
  </si>
  <si>
    <t>蜡烛</t>
  </si>
  <si>
    <t>金首饰</t>
  </si>
  <si>
    <t>哑铃</t>
  </si>
  <si>
    <t>烤肉</t>
  </si>
  <si>
    <t>面包</t>
  </si>
  <si>
    <t>蚕</t>
  </si>
  <si>
    <t>意大利面</t>
  </si>
  <si>
    <t>蛋糕</t>
  </si>
  <si>
    <t>蜜蜂</t>
  </si>
  <si>
    <t>陶瓷</t>
  </si>
  <si>
    <t>牛排</t>
  </si>
  <si>
    <t>书</t>
  </si>
  <si>
    <t>药品</t>
  </si>
  <si>
    <t>蝙蝠药水</t>
  </si>
  <si>
    <t>再生灵药</t>
  </si>
  <si>
    <t>布衣</t>
  </si>
  <si>
    <t>丝绸衣</t>
  </si>
  <si>
    <t>蜘蛛网</t>
  </si>
  <si>
    <t>黏板岩</t>
  </si>
  <si>
    <t>食物名称</t>
  </si>
  <si>
    <t>食物单个人工成本</t>
  </si>
  <si>
    <t>食物单个经济成本</t>
  </si>
  <si>
    <t>食物饱食度</t>
  </si>
  <si>
    <t>食物饱食度性价比</t>
  </si>
  <si>
    <t>食物效果</t>
  </si>
  <si>
    <t>食物使用阶级</t>
  </si>
  <si>
    <t>养殖</t>
  </si>
  <si>
    <t>水淹改造</t>
  </si>
  <si>
    <t>油木炭</t>
  </si>
  <si>
    <t>油食盐</t>
  </si>
  <si>
    <t>小花盆种植带园艺加成</t>
  </si>
  <si>
    <t>野外采集带园艺加成</t>
  </si>
  <si>
    <t>大花盆采集带园艺加成</t>
  </si>
  <si>
    <t>大花盆种植带园艺加成</t>
  </si>
  <si>
    <t>莓果农场种植</t>
  </si>
  <si>
    <t>树脂</t>
  </si>
  <si>
    <t>粘土</t>
  </si>
  <si>
    <t>海鲜</t>
  </si>
  <si>
    <t>奶酪牛肉</t>
  </si>
  <si>
    <t>粘液</t>
  </si>
  <si>
    <t>产物</t>
  </si>
  <si>
    <t>可选项1</t>
  </si>
  <si>
    <t>可选项2</t>
  </si>
  <si>
    <t>可选项3</t>
  </si>
  <si>
    <t>可选项4</t>
  </si>
  <si>
    <t>可选项5</t>
  </si>
  <si>
    <t>可选项6</t>
  </si>
  <si>
    <t>可选项7</t>
  </si>
  <si>
    <t>仓储</t>
  </si>
  <si>
    <t>储水站采集</t>
  </si>
  <si>
    <t>钓鱼台</t>
  </si>
  <si>
    <t>诺克斯林矿山</t>
  </si>
  <si>
    <t>名称</t>
  </si>
  <si>
    <t>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</si>
</sst>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/>
    <xf numFmtId="0" fontId="0" fillId="5" borderId="0" xfId="0" applyFill="1"/>
    <xf numFmtId="0" fontId="1" fillId="6" borderId="1" xfId="0" applyFont="1" applyFill="1" applyBorder="1"/>
    <xf numFmtId="0" fontId="0" fillId="0" borderId="1" xfId="0" applyBorder="1" applyAlignment="1">
      <alignment horizontal="center"/>
    </xf>
    <xf numFmtId="0" fontId="1" fillId="3" borderId="0" xfId="0" applyFont="1" applyFill="1"/>
    <xf numFmtId="0" fontId="1" fillId="7" borderId="0" xfId="0" applyFont="1" applyFill="1"/>
    <xf numFmtId="0" fontId="2" fillId="2" borderId="1" xfId="0" applyFont="1" applyFill="1" applyBorder="1"/>
    <xf numFmtId="178" fontId="0" fillId="0" borderId="0" xfId="0" applyNumberFormat="1"/>
    <xf numFmtId="0" fontId="1" fillId="5" borderId="0" xfId="0" applyFont="1" applyFill="1"/>
    <xf numFmtId="178" fontId="0" fillId="0" borderId="1" xfId="0" applyNumberFormat="1" applyBorder="1"/>
    <xf numFmtId="49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0" fontId="3" fillId="4" borderId="1" xfId="0" applyFont="1" applyFill="1" applyBorder="1"/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16" sqref="D16"/>
    </sheetView>
  </sheetViews>
  <sheetFormatPr defaultColWidth="9" defaultRowHeight="14" x14ac:dyDescent="0.3"/>
  <cols>
    <col min="1" max="1" width="16.25" customWidth="1"/>
    <col min="2" max="2" width="35.08203125" style="18" customWidth="1"/>
    <col min="3" max="3" width="12.9140625" customWidth="1"/>
  </cols>
  <sheetData>
    <row r="1" spans="1:3" x14ac:dyDescent="0.3">
      <c r="A1" s="19" t="s">
        <v>0</v>
      </c>
      <c r="B1" s="21" t="s">
        <v>1</v>
      </c>
      <c r="C1" s="21"/>
    </row>
    <row r="2" spans="1:3" x14ac:dyDescent="0.3">
      <c r="A2" s="19" t="s">
        <v>2</v>
      </c>
      <c r="B2" s="22" t="s">
        <v>3</v>
      </c>
      <c r="C2" s="23"/>
    </row>
    <row r="3" spans="1:3" x14ac:dyDescent="0.3">
      <c r="A3" s="19" t="s">
        <v>4</v>
      </c>
      <c r="B3" s="21" t="s">
        <v>5</v>
      </c>
      <c r="C3" s="21"/>
    </row>
    <row r="4" spans="1:3" x14ac:dyDescent="0.3">
      <c r="A4" s="26" t="s">
        <v>6</v>
      </c>
      <c r="B4" s="28" t="s">
        <v>7</v>
      </c>
      <c r="C4" s="29"/>
    </row>
    <row r="5" spans="1:3" x14ac:dyDescent="0.3">
      <c r="A5" s="26"/>
      <c r="B5" s="29"/>
      <c r="C5" s="29"/>
    </row>
    <row r="6" spans="1:3" x14ac:dyDescent="0.3">
      <c r="A6" s="26"/>
      <c r="B6" s="29"/>
      <c r="C6" s="29"/>
    </row>
    <row r="7" spans="1:3" x14ac:dyDescent="0.3">
      <c r="A7" s="26"/>
      <c r="B7" s="29"/>
      <c r="C7" s="29"/>
    </row>
    <row r="8" spans="1:3" x14ac:dyDescent="0.3">
      <c r="A8" s="26"/>
      <c r="B8" s="29"/>
      <c r="C8" s="29"/>
    </row>
    <row r="9" spans="1:3" ht="60.5" customHeight="1" x14ac:dyDescent="0.3">
      <c r="A9" s="20" t="s">
        <v>8</v>
      </c>
      <c r="B9" s="24" t="s">
        <v>9</v>
      </c>
      <c r="C9" s="25"/>
    </row>
    <row r="10" spans="1:3" x14ac:dyDescent="0.3">
      <c r="A10" s="27" t="s">
        <v>10</v>
      </c>
      <c r="B10" s="30" t="s">
        <v>11</v>
      </c>
      <c r="C10" s="31"/>
    </row>
    <row r="11" spans="1:3" x14ac:dyDescent="0.3">
      <c r="A11" s="27"/>
      <c r="B11" s="31"/>
      <c r="C11" s="31"/>
    </row>
    <row r="12" spans="1:3" x14ac:dyDescent="0.3">
      <c r="A12" s="27"/>
      <c r="B12" s="31"/>
      <c r="C12" s="31"/>
    </row>
    <row r="13" spans="1:3" x14ac:dyDescent="0.3">
      <c r="A13" s="27"/>
      <c r="B13" s="31"/>
      <c r="C13" s="31"/>
    </row>
  </sheetData>
  <mergeCells count="8">
    <mergeCell ref="A10:A13"/>
    <mergeCell ref="B4:C8"/>
    <mergeCell ref="B10:C13"/>
    <mergeCell ref="B1:C1"/>
    <mergeCell ref="B2:C2"/>
    <mergeCell ref="B3:C3"/>
    <mergeCell ref="B9:C9"/>
    <mergeCell ref="A4:A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topLeftCell="B1" workbookViewId="0">
      <pane ySplit="1" topLeftCell="A133" activePane="bottomLeft" state="frozen"/>
      <selection pane="bottomLeft" activeCell="E255" sqref="E255"/>
    </sheetView>
  </sheetViews>
  <sheetFormatPr defaultColWidth="9" defaultRowHeight="14" x14ac:dyDescent="0.3"/>
  <cols>
    <col min="1" max="1" width="9" style="7" customWidth="1"/>
    <col min="2" max="2" width="10.58203125" customWidth="1"/>
    <col min="3" max="3" width="12.33203125" customWidth="1"/>
    <col min="4" max="4" width="27.58203125" customWidth="1"/>
    <col min="5" max="5" width="10.58203125" customWidth="1"/>
    <col min="6" max="7" width="14.4140625" customWidth="1"/>
    <col min="8" max="9" width="12.5" style="15" customWidth="1"/>
    <col min="10" max="11" width="14.4140625" style="15" customWidth="1"/>
    <col min="12" max="12" width="11.58203125" customWidth="1"/>
    <col min="13" max="13" width="10.58203125" customWidth="1"/>
    <col min="14" max="14" width="6.9140625" customWidth="1"/>
    <col min="15" max="16" width="14.4140625" customWidth="1"/>
    <col min="17" max="17" width="8.5" customWidth="1"/>
    <col min="18" max="18" width="10.58203125" customWidth="1"/>
    <col min="19" max="19" width="6.9140625" customWidth="1"/>
    <col min="20" max="21" width="14.4140625" customWidth="1"/>
    <col min="22" max="22" width="7.9140625" customWidth="1"/>
    <col min="23" max="23" width="10.58203125" customWidth="1"/>
    <col min="24" max="24" width="6.9140625" customWidth="1"/>
    <col min="25" max="26" width="14.4140625" customWidth="1"/>
  </cols>
  <sheetData>
    <row r="1" spans="1:26" x14ac:dyDescent="0.3">
      <c r="A1" s="6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16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9" t="s">
        <v>23</v>
      </c>
      <c r="M1" s="16" t="s">
        <v>24</v>
      </c>
      <c r="N1" s="9" t="s">
        <v>25</v>
      </c>
      <c r="O1" s="8" t="s">
        <v>26</v>
      </c>
      <c r="P1" s="8" t="s">
        <v>27</v>
      </c>
      <c r="Q1" s="9" t="s">
        <v>28</v>
      </c>
      <c r="R1" s="9" t="s">
        <v>24</v>
      </c>
      <c r="S1" s="9" t="s">
        <v>25</v>
      </c>
      <c r="T1" s="8" t="s">
        <v>26</v>
      </c>
      <c r="U1" s="8" t="s">
        <v>27</v>
      </c>
      <c r="V1" s="9" t="s">
        <v>29</v>
      </c>
      <c r="W1" s="9" t="s">
        <v>24</v>
      </c>
      <c r="X1" s="9" t="s">
        <v>25</v>
      </c>
      <c r="Y1" s="8" t="s">
        <v>26</v>
      </c>
      <c r="Z1" s="8" t="s">
        <v>27</v>
      </c>
    </row>
    <row r="2" spans="1:26" x14ac:dyDescent="0.3">
      <c r="A2" s="11">
        <f t="shared" ref="A2:A12" si="0">ROW()-1</f>
        <v>1</v>
      </c>
      <c r="B2" s="1" t="s">
        <v>30</v>
      </c>
      <c r="C2" s="2" t="s">
        <v>31</v>
      </c>
      <c r="D2" s="1" t="s">
        <v>32</v>
      </c>
      <c r="E2" s="1">
        <v>2</v>
      </c>
      <c r="F2" s="1">
        <v>1800</v>
      </c>
      <c r="G2" s="1">
        <v>0</v>
      </c>
      <c r="H2" s="17">
        <f>F2+O2+T2+Y2</f>
        <v>1940</v>
      </c>
      <c r="I2" s="17">
        <f>IF(C2="贸易",G2,P2+U2+Z2)</f>
        <v>0</v>
      </c>
      <c r="J2" s="17">
        <f>H2/E2</f>
        <v>970</v>
      </c>
      <c r="K2" s="17">
        <f>I2/E2</f>
        <v>0</v>
      </c>
      <c r="L2" s="1" t="s">
        <v>33</v>
      </c>
      <c r="M2" s="1" t="s">
        <v>34</v>
      </c>
      <c r="N2" s="1">
        <v>2</v>
      </c>
      <c r="O2" s="1">
        <f>VLOOKUP(IF(M2="无",L2,L2&amp;"("&amp;M2&amp;")"),D:J,7,0)*N2</f>
        <v>140</v>
      </c>
      <c r="P2" s="1">
        <f>VLOOKUP(IF(M2="无",L2,L2&amp;"("&amp;M2&amp;")"),D:K,8,0)*N2</f>
        <v>0</v>
      </c>
      <c r="Q2" s="1" t="s">
        <v>35</v>
      </c>
      <c r="R2" s="1" t="s">
        <v>35</v>
      </c>
      <c r="S2" s="1">
        <v>0</v>
      </c>
      <c r="T2" s="1">
        <f>VLOOKUP(IF(R2="无",Q2,Q2&amp;"("&amp;R2&amp;")"),D:J,7,0)*S2</f>
        <v>0</v>
      </c>
      <c r="U2" s="1">
        <f>VLOOKUP(IF(R2="无",Q2,Q2&amp;"("&amp;R2&amp;")"),D:K,8,0)*S2</f>
        <v>0</v>
      </c>
      <c r="V2" s="1" t="s">
        <v>35</v>
      </c>
      <c r="W2" s="1" t="s">
        <v>35</v>
      </c>
      <c r="X2" s="1">
        <v>0</v>
      </c>
      <c r="Y2" s="1">
        <f>VLOOKUP(IF(W2="无",V2,V2&amp;"("&amp;W2&amp;")"),D:J,7,0)*X2</f>
        <v>0</v>
      </c>
      <c r="Z2" s="1">
        <f>VLOOKUP(IF(W2="无",V2,V2&amp;"("&amp;W2&amp;")"),D:K,8,0)*X2</f>
        <v>0</v>
      </c>
    </row>
    <row r="3" spans="1:26" x14ac:dyDescent="0.3">
      <c r="A3" s="11">
        <f t="shared" si="0"/>
        <v>2</v>
      </c>
      <c r="B3" s="1" t="s">
        <v>30</v>
      </c>
      <c r="C3" s="2" t="s">
        <v>36</v>
      </c>
      <c r="D3" s="1" t="s">
        <v>37</v>
      </c>
      <c r="E3" s="1">
        <v>8</v>
      </c>
      <c r="F3" s="1">
        <v>1800</v>
      </c>
      <c r="G3" s="1">
        <v>0</v>
      </c>
      <c r="H3" s="17">
        <f>F3+O3+T3+Y3</f>
        <v>2480</v>
      </c>
      <c r="I3" s="17">
        <f>IF(C3="贸易",G3,P3+U3+Z3)</f>
        <v>0</v>
      </c>
      <c r="J3" s="17">
        <f>H3/E3</f>
        <v>310</v>
      </c>
      <c r="K3" s="17">
        <f>I3/E3</f>
        <v>0</v>
      </c>
      <c r="L3" s="1" t="s">
        <v>38</v>
      </c>
      <c r="M3" s="1" t="s">
        <v>39</v>
      </c>
      <c r="N3" s="1">
        <v>2</v>
      </c>
      <c r="O3" s="1">
        <f>VLOOKUP(IF(M3="无",L3,L3&amp;"("&amp;M3&amp;")"),D:J,7,0)*N3</f>
        <v>480</v>
      </c>
      <c r="P3" s="1">
        <f>VLOOKUP(IF(M3="无",L3,L3&amp;"("&amp;M3&amp;")"),D:K,8,0)*N3</f>
        <v>0</v>
      </c>
      <c r="Q3" s="1" t="s">
        <v>40</v>
      </c>
      <c r="R3" s="1" t="s">
        <v>41</v>
      </c>
      <c r="S3" s="1">
        <v>2</v>
      </c>
      <c r="T3" s="1">
        <f>VLOOKUP(IF(R3="无",Q3,Q3&amp;"("&amp;R3&amp;")"),D:J,7,0)*S3</f>
        <v>200</v>
      </c>
      <c r="U3" s="1">
        <f>VLOOKUP(IF(R3="无",Q3,Q3&amp;"("&amp;R3&amp;")"),D:K,8,0)*S3</f>
        <v>0</v>
      </c>
      <c r="V3" s="1" t="s">
        <v>35</v>
      </c>
      <c r="W3" s="1" t="s">
        <v>35</v>
      </c>
      <c r="X3" s="1">
        <v>0</v>
      </c>
      <c r="Y3" s="1">
        <f>VLOOKUP(IF(W3="无",V3,V3&amp;"("&amp;W3&amp;")"),D:J,7,0)*X3</f>
        <v>0</v>
      </c>
      <c r="Z3" s="1">
        <f>VLOOKUP(IF(W3="无",V3,V3&amp;"("&amp;W3&amp;")"),D:K,8,0)*X3</f>
        <v>0</v>
      </c>
    </row>
    <row r="4" spans="1:26" x14ac:dyDescent="0.3">
      <c r="A4" s="11">
        <f t="shared" si="0"/>
        <v>3</v>
      </c>
      <c r="B4" s="1" t="s">
        <v>30</v>
      </c>
      <c r="C4" s="1" t="s">
        <v>36</v>
      </c>
      <c r="D4" s="1" t="s">
        <v>45</v>
      </c>
      <c r="E4" s="1">
        <v>2</v>
      </c>
      <c r="F4" s="1">
        <v>450</v>
      </c>
      <c r="G4" s="1">
        <v>0</v>
      </c>
      <c r="H4" s="17">
        <f>F4+O4+T4+Y4</f>
        <v>550</v>
      </c>
      <c r="I4" s="17">
        <f>IF(C4="贸易",G4,P4+U4+Z4)</f>
        <v>0</v>
      </c>
      <c r="J4" s="17">
        <f>H4/E4</f>
        <v>275</v>
      </c>
      <c r="K4" s="17">
        <f>I4/E4</f>
        <v>0</v>
      </c>
      <c r="L4" s="1" t="s">
        <v>40</v>
      </c>
      <c r="M4" s="1" t="s">
        <v>41</v>
      </c>
      <c r="N4" s="1">
        <v>1</v>
      </c>
      <c r="O4" s="1">
        <f>VLOOKUP(IF(M4="无",L4,L4&amp;"("&amp;M4&amp;")"),D:J,7,0)*N4</f>
        <v>100</v>
      </c>
      <c r="P4" s="1">
        <f>VLOOKUP(IF(M4="无",L4,L4&amp;"("&amp;M4&amp;")"),D:K,8,0)*N4</f>
        <v>0</v>
      </c>
      <c r="Q4" s="1" t="s">
        <v>35</v>
      </c>
      <c r="R4" s="1" t="s">
        <v>35</v>
      </c>
      <c r="S4" s="1">
        <v>0</v>
      </c>
      <c r="T4" s="1">
        <f>VLOOKUP(IF(R4="无",Q4,Q4&amp;"("&amp;R4&amp;")"),D:J,7,0)*S4</f>
        <v>0</v>
      </c>
      <c r="U4" s="1">
        <f>VLOOKUP(IF(R4="无",Q4,Q4&amp;"("&amp;R4&amp;")"),D:K,8,0)*S4</f>
        <v>0</v>
      </c>
      <c r="V4" s="1" t="s">
        <v>35</v>
      </c>
      <c r="W4" s="1" t="s">
        <v>35</v>
      </c>
      <c r="X4" s="1">
        <v>0</v>
      </c>
      <c r="Y4" s="1">
        <f>VLOOKUP(IF(W4="无",V4,V4&amp;"("&amp;W4&amp;")"),D:J,7,0)*X4</f>
        <v>0</v>
      </c>
      <c r="Z4" s="1">
        <f>VLOOKUP(IF(W4="无",V4,V4&amp;"("&amp;W4&amp;")"),D:K,8,0)*X4</f>
        <v>0</v>
      </c>
    </row>
    <row r="5" spans="1:26" x14ac:dyDescent="0.3">
      <c r="A5" s="11">
        <f t="shared" si="0"/>
        <v>4</v>
      </c>
      <c r="B5" s="1" t="s">
        <v>30</v>
      </c>
      <c r="C5" s="1" t="s">
        <v>36</v>
      </c>
      <c r="D5" s="1" t="s">
        <v>46</v>
      </c>
      <c r="E5" s="1">
        <v>2</v>
      </c>
      <c r="F5" s="1">
        <v>450</v>
      </c>
      <c r="G5" s="1">
        <v>0</v>
      </c>
      <c r="H5" s="17">
        <f>F5+O5+T5+Y5</f>
        <v>690</v>
      </c>
      <c r="I5" s="17">
        <f>IF(C5="贸易",G5,P5+U5+Z5)</f>
        <v>0</v>
      </c>
      <c r="J5" s="17">
        <f>H5/E5</f>
        <v>345</v>
      </c>
      <c r="K5" s="17">
        <f>I5/E5</f>
        <v>0</v>
      </c>
      <c r="L5" s="1" t="s">
        <v>38</v>
      </c>
      <c r="M5" s="1" t="s">
        <v>39</v>
      </c>
      <c r="N5" s="1">
        <v>1</v>
      </c>
      <c r="O5" s="1">
        <f>VLOOKUP(IF(M5="无",L5,L5&amp;"("&amp;M5&amp;")"),D:J,7,0)*N5</f>
        <v>240</v>
      </c>
      <c r="P5" s="1">
        <f>VLOOKUP(IF(M5="无",L5,L5&amp;"("&amp;M5&amp;")"),D:K,8,0)*N5</f>
        <v>0</v>
      </c>
      <c r="Q5" s="1" t="s">
        <v>35</v>
      </c>
      <c r="R5" s="1" t="s">
        <v>35</v>
      </c>
      <c r="S5" s="1">
        <v>0</v>
      </c>
      <c r="T5" s="1">
        <f>VLOOKUP(IF(R5="无",Q5,Q5&amp;"("&amp;R5&amp;")"),D:J,7,0)*S5</f>
        <v>0</v>
      </c>
      <c r="U5" s="1">
        <f>VLOOKUP(IF(R5="无",Q5,Q5&amp;"("&amp;R5&amp;")"),D:K,8,0)*S5</f>
        <v>0</v>
      </c>
      <c r="V5" s="1" t="s">
        <v>35</v>
      </c>
      <c r="W5" s="1" t="s">
        <v>35</v>
      </c>
      <c r="X5" s="1">
        <v>0</v>
      </c>
      <c r="Y5" s="1">
        <f>VLOOKUP(IF(W5="无",V5,V5&amp;"("&amp;W5&amp;")"),D:J,7,0)*X5</f>
        <v>0</v>
      </c>
      <c r="Z5" s="1">
        <f>VLOOKUP(IF(W5="无",V5,V5&amp;"("&amp;W5&amp;")"),D:K,8,0)*X5</f>
        <v>0</v>
      </c>
    </row>
    <row r="6" spans="1:26" x14ac:dyDescent="0.3">
      <c r="A6" s="11">
        <f t="shared" si="0"/>
        <v>5</v>
      </c>
      <c r="B6" s="1" t="s">
        <v>30</v>
      </c>
      <c r="C6" s="1" t="s">
        <v>47</v>
      </c>
      <c r="D6" s="1" t="s">
        <v>48</v>
      </c>
      <c r="E6" s="1">
        <v>2</v>
      </c>
      <c r="F6" s="1">
        <v>1100</v>
      </c>
      <c r="G6" s="1">
        <v>0</v>
      </c>
      <c r="H6" s="17">
        <f>F6+O6+T6+Y6</f>
        <v>2203.75</v>
      </c>
      <c r="I6" s="17">
        <f>IF(C6="贸易",G6,P6+U6+Z6)</f>
        <v>0</v>
      </c>
      <c r="J6" s="17">
        <f>H6/E6</f>
        <v>1101.875</v>
      </c>
      <c r="K6" s="17">
        <f>I6/E6</f>
        <v>0</v>
      </c>
      <c r="L6" s="1" t="s">
        <v>49</v>
      </c>
      <c r="M6" s="1" t="s">
        <v>179</v>
      </c>
      <c r="N6" s="1">
        <v>2</v>
      </c>
      <c r="O6" s="1">
        <f>VLOOKUP(IF(M6="无",L6,L6&amp;"("&amp;M6&amp;")"),D:J,7,0)*N6</f>
        <v>1103.75</v>
      </c>
      <c r="P6" s="1">
        <f>VLOOKUP(IF(M6="无",L6,L6&amp;"("&amp;M6&amp;")"),D:K,8,0)*N6</f>
        <v>0</v>
      </c>
      <c r="Q6" s="1" t="s">
        <v>35</v>
      </c>
      <c r="R6" s="1" t="s">
        <v>35</v>
      </c>
      <c r="S6" s="1">
        <v>0</v>
      </c>
      <c r="T6" s="1">
        <f>VLOOKUP(IF(R6="无",Q6,Q6&amp;"("&amp;R6&amp;")"),D:J,7,0)*S6</f>
        <v>0</v>
      </c>
      <c r="U6" s="1">
        <f>VLOOKUP(IF(R6="无",Q6,Q6&amp;"("&amp;R6&amp;")"),D:K,8,0)*S6</f>
        <v>0</v>
      </c>
      <c r="V6" s="1" t="s">
        <v>35</v>
      </c>
      <c r="W6" s="1" t="s">
        <v>35</v>
      </c>
      <c r="X6" s="1">
        <v>0</v>
      </c>
      <c r="Y6" s="1">
        <f>VLOOKUP(IF(W6="无",V6,V6&amp;"("&amp;W6&amp;")"),D:J,7,0)*X6</f>
        <v>0</v>
      </c>
      <c r="Z6" s="1">
        <f>VLOOKUP(IF(W6="无",V6,V6&amp;"("&amp;W6&amp;")"),D:K,8,0)*X6</f>
        <v>0</v>
      </c>
    </row>
    <row r="7" spans="1:26" x14ac:dyDescent="0.3">
      <c r="A7" s="11">
        <f t="shared" si="0"/>
        <v>6</v>
      </c>
      <c r="B7" s="1" t="s">
        <v>30</v>
      </c>
      <c r="C7" s="1" t="s">
        <v>47</v>
      </c>
      <c r="D7" s="1" t="s">
        <v>50</v>
      </c>
      <c r="E7" s="1">
        <v>2</v>
      </c>
      <c r="F7" s="1">
        <v>1400</v>
      </c>
      <c r="G7" s="1">
        <v>0</v>
      </c>
      <c r="H7" s="17">
        <f>F7+O7+T7+Y7</f>
        <v>1540</v>
      </c>
      <c r="I7" s="17">
        <f>IF(C7="贸易",G7,P7+U7+Z7)</f>
        <v>0</v>
      </c>
      <c r="J7" s="17">
        <f>H7/E7</f>
        <v>770</v>
      </c>
      <c r="K7" s="17">
        <f>I7/E7</f>
        <v>0</v>
      </c>
      <c r="L7" s="1" t="s">
        <v>51</v>
      </c>
      <c r="M7" s="1" t="s">
        <v>52</v>
      </c>
      <c r="N7" s="1">
        <v>2</v>
      </c>
      <c r="O7" s="1">
        <f>VLOOKUP(IF(M7="无",L7,L7&amp;"("&amp;M7&amp;")"),D:J,7,0)*N7</f>
        <v>140</v>
      </c>
      <c r="P7" s="1">
        <f>VLOOKUP(IF(M7="无",L7,L7&amp;"("&amp;M7&amp;")"),D:K,8,0)*N7</f>
        <v>0</v>
      </c>
      <c r="Q7" s="1" t="s">
        <v>35</v>
      </c>
      <c r="R7" s="1" t="s">
        <v>35</v>
      </c>
      <c r="S7" s="1">
        <v>0</v>
      </c>
      <c r="T7" s="1">
        <f>VLOOKUP(IF(R7="无",Q7,Q7&amp;"("&amp;R7&amp;")"),D:J,7,0)*S7</f>
        <v>0</v>
      </c>
      <c r="U7" s="1">
        <f>VLOOKUP(IF(R7="无",Q7,Q7&amp;"("&amp;R7&amp;")"),D:K,8,0)*S7</f>
        <v>0</v>
      </c>
      <c r="V7" s="1" t="s">
        <v>35</v>
      </c>
      <c r="W7" s="1" t="s">
        <v>35</v>
      </c>
      <c r="X7" s="1">
        <v>0</v>
      </c>
      <c r="Y7" s="1">
        <f>VLOOKUP(IF(W7="无",V7,V7&amp;"("&amp;W7&amp;")"),D:J,7,0)*X7</f>
        <v>0</v>
      </c>
      <c r="Z7" s="1">
        <f>VLOOKUP(IF(W7="无",V7,V7&amp;"("&amp;W7&amp;")"),D:K,8,0)*X7</f>
        <v>0</v>
      </c>
    </row>
    <row r="8" spans="1:26" x14ac:dyDescent="0.3">
      <c r="A8" s="11">
        <f t="shared" si="0"/>
        <v>7</v>
      </c>
      <c r="B8" s="1" t="s">
        <v>30</v>
      </c>
      <c r="C8" s="1" t="s">
        <v>47</v>
      </c>
      <c r="D8" s="1" t="s">
        <v>53</v>
      </c>
      <c r="E8" s="1">
        <v>4</v>
      </c>
      <c r="F8" s="1">
        <v>700</v>
      </c>
      <c r="G8" s="1">
        <v>0</v>
      </c>
      <c r="H8" s="17">
        <f>F8+O8+T8+Y8</f>
        <v>1803.75</v>
      </c>
      <c r="I8" s="17">
        <f>IF(C8="贸易",G8,P8+U8+Z8)</f>
        <v>0</v>
      </c>
      <c r="J8" s="17">
        <f>H8/E8</f>
        <v>450.9375</v>
      </c>
      <c r="K8" s="17">
        <f>I8/E8</f>
        <v>0</v>
      </c>
      <c r="L8" s="1" t="s">
        <v>49</v>
      </c>
      <c r="M8" s="1" t="str">
        <f>VLOOKUP(L8,生产选项!B:D,3,0)</f>
        <v>熔炉</v>
      </c>
      <c r="N8" s="1">
        <v>2</v>
      </c>
      <c r="O8" s="1">
        <f>VLOOKUP(IF(M8="无",L8,L8&amp;"("&amp;M8&amp;")"),D:J,7,0)*N8</f>
        <v>1103.75</v>
      </c>
      <c r="P8" s="1">
        <f>VLOOKUP(IF(M8="无",L8,L8&amp;"("&amp;M8&amp;")"),D:K,8,0)*N8</f>
        <v>0</v>
      </c>
      <c r="Q8" s="1" t="s">
        <v>35</v>
      </c>
      <c r="R8" s="1" t="s">
        <v>35</v>
      </c>
      <c r="S8" s="1">
        <v>0</v>
      </c>
      <c r="T8" s="1">
        <f>VLOOKUP(IF(R8="无",Q8,Q8&amp;"("&amp;R8&amp;")"),D:J,7,0)*S8</f>
        <v>0</v>
      </c>
      <c r="U8" s="1">
        <f>VLOOKUP(IF(R8="无",Q8,Q8&amp;"("&amp;R8&amp;")"),D:K,8,0)*S8</f>
        <v>0</v>
      </c>
      <c r="V8" s="1" t="s">
        <v>35</v>
      </c>
      <c r="W8" s="1" t="s">
        <v>35</v>
      </c>
      <c r="X8" s="1">
        <v>0</v>
      </c>
      <c r="Y8" s="1">
        <f>VLOOKUP(IF(W8="无",V8,V8&amp;"("&amp;W8&amp;")"),D:J,7,0)*X8</f>
        <v>0</v>
      </c>
      <c r="Z8" s="1">
        <f>VLOOKUP(IF(W8="无",V8,V8&amp;"("&amp;W8&amp;")"),D:K,8,0)*X8</f>
        <v>0</v>
      </c>
    </row>
    <row r="9" spans="1:26" x14ac:dyDescent="0.3">
      <c r="A9" s="11">
        <f t="shared" si="0"/>
        <v>8</v>
      </c>
      <c r="B9" s="1" t="s">
        <v>30</v>
      </c>
      <c r="C9" s="1" t="s">
        <v>305</v>
      </c>
      <c r="D9" s="1" t="s">
        <v>346</v>
      </c>
      <c r="E9" s="1">
        <v>1</v>
      </c>
      <c r="F9" s="1">
        <v>0</v>
      </c>
      <c r="G9" s="1">
        <v>0</v>
      </c>
      <c r="H9" s="17">
        <f>F9+O9+T9+Y9</f>
        <v>0</v>
      </c>
      <c r="I9" s="17">
        <f>IF(C9="贸易",G9,P9+U9+Z9)</f>
        <v>0</v>
      </c>
      <c r="J9" s="17">
        <f>H9/E9</f>
        <v>0</v>
      </c>
      <c r="K9" s="17">
        <f>I9/E9</f>
        <v>0</v>
      </c>
      <c r="L9" s="1" t="s">
        <v>35</v>
      </c>
      <c r="M9" s="1" t="s">
        <v>35</v>
      </c>
      <c r="N9" s="1">
        <v>0</v>
      </c>
      <c r="O9" s="1">
        <f>VLOOKUP(IF(M9="无",L9,L9&amp;"("&amp;M9&amp;")"),D:J,7,0)*N9</f>
        <v>0</v>
      </c>
      <c r="P9" s="1">
        <f>VLOOKUP(IF(M9="无",L9,L9&amp;"("&amp;M9&amp;")"),D:K,8,0)*N9</f>
        <v>0</v>
      </c>
      <c r="Q9" s="1" t="s">
        <v>35</v>
      </c>
      <c r="R9" s="1" t="s">
        <v>35</v>
      </c>
      <c r="S9" s="1">
        <v>0</v>
      </c>
      <c r="T9" s="1">
        <f>VLOOKUP(IF(R9="无",Q9,Q9&amp;"("&amp;R9&amp;")"),D:J,7,0)*S9</f>
        <v>0</v>
      </c>
      <c r="U9" s="1">
        <f>VLOOKUP(IF(R9="无",Q9,Q9&amp;"("&amp;R9&amp;")"),D:K,8,0)*S9</f>
        <v>0</v>
      </c>
      <c r="V9" s="1" t="s">
        <v>35</v>
      </c>
      <c r="W9" s="1" t="s">
        <v>35</v>
      </c>
      <c r="X9" s="1">
        <v>0</v>
      </c>
      <c r="Y9" s="1">
        <f>VLOOKUP(IF(W9="无",V9,V9&amp;"("&amp;W9&amp;")"),D:J,7,0)*X9</f>
        <v>0</v>
      </c>
      <c r="Z9" s="1">
        <f>VLOOKUP(IF(W9="无",V9,V9&amp;"("&amp;W9&amp;")"),D:K,8,0)*X9</f>
        <v>0</v>
      </c>
    </row>
    <row r="10" spans="1:26" x14ac:dyDescent="0.3">
      <c r="A10" s="11">
        <f t="shared" si="0"/>
        <v>9</v>
      </c>
      <c r="B10" s="1" t="s">
        <v>30</v>
      </c>
      <c r="C10" s="1" t="s">
        <v>305</v>
      </c>
      <c r="D10" s="1" t="s">
        <v>348</v>
      </c>
      <c r="E10" s="1">
        <v>1</v>
      </c>
      <c r="F10" s="1">
        <v>0</v>
      </c>
      <c r="G10" s="1">
        <v>0</v>
      </c>
      <c r="H10" s="17">
        <f>F10+O10+T10+Y10</f>
        <v>0</v>
      </c>
      <c r="I10" s="17">
        <f>IF(C10="贸易",G10,P10+U10+Z10)</f>
        <v>0</v>
      </c>
      <c r="J10" s="17">
        <f>H10/E10</f>
        <v>0</v>
      </c>
      <c r="K10" s="17">
        <f>I10/E10</f>
        <v>0</v>
      </c>
      <c r="L10" s="1" t="s">
        <v>35</v>
      </c>
      <c r="M10" s="1" t="s">
        <v>35</v>
      </c>
      <c r="N10" s="1">
        <v>0</v>
      </c>
      <c r="O10" s="1">
        <f>VLOOKUP(IF(M10="无",L10,L10&amp;"("&amp;M10&amp;")"),D:J,7,0)*N10</f>
        <v>0</v>
      </c>
      <c r="P10" s="1">
        <f>VLOOKUP(IF(M10="无",L10,L10&amp;"("&amp;M10&amp;")"),D:K,8,0)*N10</f>
        <v>0</v>
      </c>
      <c r="Q10" s="1" t="s">
        <v>35</v>
      </c>
      <c r="R10" s="1" t="s">
        <v>35</v>
      </c>
      <c r="S10" s="1">
        <v>0</v>
      </c>
      <c r="T10" s="1">
        <f>VLOOKUP(IF(R10="无",Q10,Q10&amp;"("&amp;R10&amp;")"),D:J,7,0)*S10</f>
        <v>0</v>
      </c>
      <c r="U10" s="1">
        <f>VLOOKUP(IF(R10="无",Q10,Q10&amp;"("&amp;R10&amp;")"),D:K,8,0)*S10</f>
        <v>0</v>
      </c>
      <c r="V10" s="1" t="s">
        <v>35</v>
      </c>
      <c r="W10" s="1" t="s">
        <v>35</v>
      </c>
      <c r="X10" s="1">
        <v>0</v>
      </c>
      <c r="Y10" s="1">
        <f>VLOOKUP(IF(W10="无",V10,V10&amp;"("&amp;W10&amp;")"),D:J,7,0)*X10</f>
        <v>0</v>
      </c>
      <c r="Z10" s="1">
        <f>VLOOKUP(IF(W10="无",V10,V10&amp;"("&amp;W10&amp;")"),D:K,8,0)*X10</f>
        <v>0</v>
      </c>
    </row>
    <row r="11" spans="1:26" x14ac:dyDescent="0.3">
      <c r="A11" s="11">
        <f t="shared" si="0"/>
        <v>10</v>
      </c>
      <c r="B11" s="1" t="s">
        <v>30</v>
      </c>
      <c r="C11" s="1" t="s">
        <v>305</v>
      </c>
      <c r="D11" s="1" t="s">
        <v>349</v>
      </c>
      <c r="E11" s="1">
        <v>1</v>
      </c>
      <c r="F11" s="1">
        <v>0</v>
      </c>
      <c r="G11" s="1">
        <v>0</v>
      </c>
      <c r="H11" s="17">
        <f>F11+O11+T11+Y11</f>
        <v>0</v>
      </c>
      <c r="I11" s="17">
        <f>IF(C11="贸易",G11,P11+U11+Z11)</f>
        <v>0</v>
      </c>
      <c r="J11" s="17">
        <f>H11/E11</f>
        <v>0</v>
      </c>
      <c r="K11" s="17">
        <f>I11/E11</f>
        <v>0</v>
      </c>
      <c r="L11" s="1" t="s">
        <v>35</v>
      </c>
      <c r="M11" s="1" t="s">
        <v>35</v>
      </c>
      <c r="N11" s="1">
        <v>0</v>
      </c>
      <c r="O11" s="1">
        <f>VLOOKUP(IF(M11="无",L11,L11&amp;"("&amp;M11&amp;")"),D:J,7,0)*N11</f>
        <v>0</v>
      </c>
      <c r="P11" s="1">
        <f>VLOOKUP(IF(M11="无",L11,L11&amp;"("&amp;M11&amp;")"),D:K,8,0)*N11</f>
        <v>0</v>
      </c>
      <c r="Q11" s="1" t="s">
        <v>35</v>
      </c>
      <c r="R11" s="1" t="s">
        <v>35</v>
      </c>
      <c r="S11" s="1">
        <v>0</v>
      </c>
      <c r="T11" s="1">
        <f>VLOOKUP(IF(R11="无",Q11,Q11&amp;"("&amp;R11&amp;")"),D:J,7,0)*S11</f>
        <v>0</v>
      </c>
      <c r="U11" s="1">
        <f>VLOOKUP(IF(R11="无",Q11,Q11&amp;"("&amp;R11&amp;")"),D:K,8,0)*S11</f>
        <v>0</v>
      </c>
      <c r="V11" s="1" t="s">
        <v>35</v>
      </c>
      <c r="W11" s="1" t="s">
        <v>35</v>
      </c>
      <c r="X11" s="1">
        <v>0</v>
      </c>
      <c r="Y11" s="1">
        <f>VLOOKUP(IF(W11="无",V11,V11&amp;"("&amp;W11&amp;")"),D:J,7,0)*X11</f>
        <v>0</v>
      </c>
      <c r="Z11" s="1">
        <f>VLOOKUP(IF(W11="无",V11,V11&amp;"("&amp;W11&amp;")"),D:K,8,0)*X11</f>
        <v>0</v>
      </c>
    </row>
    <row r="12" spans="1:26" x14ac:dyDescent="0.3">
      <c r="A12" s="11">
        <f t="shared" si="0"/>
        <v>11</v>
      </c>
      <c r="B12" s="1" t="s">
        <v>30</v>
      </c>
      <c r="C12" s="1" t="s">
        <v>305</v>
      </c>
      <c r="D12" s="1" t="s">
        <v>337</v>
      </c>
      <c r="E12" s="1">
        <v>1</v>
      </c>
      <c r="F12" s="1">
        <v>0</v>
      </c>
      <c r="G12" s="1">
        <v>0</v>
      </c>
      <c r="H12" s="17">
        <f>F12+O12+T12+Y12</f>
        <v>0</v>
      </c>
      <c r="I12" s="17">
        <f>IF(C12="贸易",G12,P12+U12+Z12)</f>
        <v>0</v>
      </c>
      <c r="J12" s="17">
        <f>H12/E12</f>
        <v>0</v>
      </c>
      <c r="K12" s="17">
        <f>I12/E12</f>
        <v>0</v>
      </c>
      <c r="L12" s="1" t="s">
        <v>35</v>
      </c>
      <c r="M12" s="1" t="s">
        <v>35</v>
      </c>
      <c r="N12" s="1">
        <v>0</v>
      </c>
      <c r="O12" s="1">
        <f>VLOOKUP(IF(M12="无",L12,L12&amp;"("&amp;M12&amp;")"),D:J,7,0)*N12</f>
        <v>0</v>
      </c>
      <c r="P12" s="1">
        <f>VLOOKUP(IF(M12="无",L12,L12&amp;"("&amp;M12&amp;")"),D:K,8,0)*N12</f>
        <v>0</v>
      </c>
      <c r="Q12" s="1" t="s">
        <v>35</v>
      </c>
      <c r="R12" s="1" t="s">
        <v>35</v>
      </c>
      <c r="S12" s="1">
        <v>0</v>
      </c>
      <c r="T12" s="1">
        <f>VLOOKUP(IF(R12="无",Q12,Q12&amp;"("&amp;R12&amp;")"),D:J,7,0)*S12</f>
        <v>0</v>
      </c>
      <c r="U12" s="1">
        <f>VLOOKUP(IF(R12="无",Q12,Q12&amp;"("&amp;R12&amp;")"),D:K,8,0)*S12</f>
        <v>0</v>
      </c>
      <c r="V12" s="1" t="s">
        <v>35</v>
      </c>
      <c r="W12" s="1" t="s">
        <v>35</v>
      </c>
      <c r="X12" s="1">
        <v>0</v>
      </c>
      <c r="Y12" s="1">
        <f>VLOOKUP(IF(W12="无",V12,V12&amp;"("&amp;W12&amp;")"),D:J,7,0)*X12</f>
        <v>0</v>
      </c>
      <c r="Z12" s="1">
        <f>VLOOKUP(IF(W12="无",V12,V12&amp;"("&amp;W12&amp;")"),D:K,8,0)*X12</f>
        <v>0</v>
      </c>
    </row>
    <row r="13" spans="1:26" x14ac:dyDescent="0.3">
      <c r="A13" s="11">
        <f t="shared" ref="A13:A43" si="1">ROW()-1</f>
        <v>12</v>
      </c>
      <c r="B13" s="1" t="s">
        <v>30</v>
      </c>
      <c r="C13" s="1" t="s">
        <v>305</v>
      </c>
      <c r="D13" s="1" t="s">
        <v>350</v>
      </c>
      <c r="E13" s="1">
        <v>1</v>
      </c>
      <c r="F13" s="1">
        <v>0</v>
      </c>
      <c r="G13" s="1">
        <v>0</v>
      </c>
      <c r="H13" s="17">
        <f>F13+O13+T13+Y13</f>
        <v>0</v>
      </c>
      <c r="I13" s="17">
        <f>IF(C13="贸易",G13,P13+U13+Z13)</f>
        <v>0</v>
      </c>
      <c r="J13" s="17">
        <f>H13/E13</f>
        <v>0</v>
      </c>
      <c r="K13" s="17">
        <f>I13/E13</f>
        <v>0</v>
      </c>
      <c r="L13" s="1" t="s">
        <v>35</v>
      </c>
      <c r="M13" s="1" t="s">
        <v>35</v>
      </c>
      <c r="N13" s="1">
        <v>0</v>
      </c>
      <c r="O13" s="1">
        <f>VLOOKUP(IF(M13="无",L13,L13&amp;"("&amp;M13&amp;")"),D:J,7,0)*N13</f>
        <v>0</v>
      </c>
      <c r="P13" s="1">
        <f>VLOOKUP(IF(M13="无",L13,L13&amp;"("&amp;M13&amp;")"),D:K,8,0)*N13</f>
        <v>0</v>
      </c>
      <c r="Q13" s="1" t="s">
        <v>35</v>
      </c>
      <c r="R13" s="1" t="s">
        <v>35</v>
      </c>
      <c r="S13" s="1">
        <v>0</v>
      </c>
      <c r="T13" s="1">
        <f>VLOOKUP(IF(R13="无",Q13,Q13&amp;"("&amp;R13&amp;")"),D:J,7,0)*S13</f>
        <v>0</v>
      </c>
      <c r="U13" s="1">
        <f>VLOOKUP(IF(R13="无",Q13,Q13&amp;"("&amp;R13&amp;")"),D:K,8,0)*S13</f>
        <v>0</v>
      </c>
      <c r="V13" s="1" t="s">
        <v>35</v>
      </c>
      <c r="W13" s="1" t="s">
        <v>35</v>
      </c>
      <c r="X13" s="1">
        <v>0</v>
      </c>
      <c r="Y13" s="1">
        <f>VLOOKUP(IF(W13="无",V13,V13&amp;"("&amp;W13&amp;")"),D:J,7,0)*X13</f>
        <v>0</v>
      </c>
      <c r="Z13" s="1">
        <f>VLOOKUP(IF(W13="无",V13,V13&amp;"("&amp;W13&amp;")"),D:K,8,0)*X13</f>
        <v>0</v>
      </c>
    </row>
    <row r="14" spans="1:26" x14ac:dyDescent="0.3">
      <c r="A14" s="11">
        <f t="shared" si="1"/>
        <v>13</v>
      </c>
      <c r="B14" s="1" t="s">
        <v>30</v>
      </c>
      <c r="C14" s="1" t="s">
        <v>305</v>
      </c>
      <c r="D14" s="1" t="s">
        <v>312</v>
      </c>
      <c r="E14" s="1">
        <v>1</v>
      </c>
      <c r="F14" s="1">
        <v>0</v>
      </c>
      <c r="G14" s="1">
        <v>0</v>
      </c>
      <c r="H14" s="17">
        <f>F14+O14+T14+Y14</f>
        <v>0</v>
      </c>
      <c r="I14" s="17">
        <f>IF(C14="贸易",G14,P14+U14+Z14)</f>
        <v>0</v>
      </c>
      <c r="J14" s="17">
        <f>H14/E14</f>
        <v>0</v>
      </c>
      <c r="K14" s="17">
        <f>I14/E14</f>
        <v>0</v>
      </c>
      <c r="L14" s="1" t="s">
        <v>35</v>
      </c>
      <c r="M14" s="1" t="s">
        <v>35</v>
      </c>
      <c r="N14" s="1">
        <v>0</v>
      </c>
      <c r="O14" s="1">
        <f>VLOOKUP(IF(M14="无",L14,L14&amp;"("&amp;M14&amp;")"),D:J,7,0)*N14</f>
        <v>0</v>
      </c>
      <c r="P14" s="1">
        <f>VLOOKUP(IF(M14="无",L14,L14&amp;"("&amp;M14&amp;")"),D:K,8,0)*N14</f>
        <v>0</v>
      </c>
      <c r="Q14" s="1" t="s">
        <v>35</v>
      </c>
      <c r="R14" s="1" t="s">
        <v>35</v>
      </c>
      <c r="S14" s="1">
        <v>0</v>
      </c>
      <c r="T14" s="1">
        <f>VLOOKUP(IF(R14="无",Q14,Q14&amp;"("&amp;R14&amp;")"),D:J,7,0)*S14</f>
        <v>0</v>
      </c>
      <c r="U14" s="1">
        <f>VLOOKUP(IF(R14="无",Q14,Q14&amp;"("&amp;R14&amp;")"),D:K,8,0)*S14</f>
        <v>0</v>
      </c>
      <c r="V14" s="1" t="s">
        <v>35</v>
      </c>
      <c r="W14" s="1" t="s">
        <v>35</v>
      </c>
      <c r="X14" s="1">
        <v>0</v>
      </c>
      <c r="Y14" s="1">
        <f>VLOOKUP(IF(W14="无",V14,V14&amp;"("&amp;W14&amp;")"),D:J,7,0)*X14</f>
        <v>0</v>
      </c>
      <c r="Z14" s="1">
        <f>VLOOKUP(IF(W14="无",V14,V14&amp;"("&amp;W14&amp;")"),D:K,8,0)*X14</f>
        <v>0</v>
      </c>
    </row>
    <row r="15" spans="1:26" x14ac:dyDescent="0.3">
      <c r="A15" s="11">
        <f t="shared" si="1"/>
        <v>14</v>
      </c>
      <c r="B15" s="1" t="s">
        <v>30</v>
      </c>
      <c r="C15" s="1" t="s">
        <v>305</v>
      </c>
      <c r="D15" s="1" t="s">
        <v>314</v>
      </c>
      <c r="E15" s="1">
        <v>1</v>
      </c>
      <c r="F15" s="1">
        <v>0</v>
      </c>
      <c r="G15" s="1">
        <v>0</v>
      </c>
      <c r="H15" s="17">
        <f>F15+O15+T15+Y15</f>
        <v>0</v>
      </c>
      <c r="I15" s="17">
        <f>IF(C15="贸易",G15,P15+U15+Z15)</f>
        <v>0</v>
      </c>
      <c r="J15" s="17">
        <f>H15/E15</f>
        <v>0</v>
      </c>
      <c r="K15" s="17">
        <f>I15/E15</f>
        <v>0</v>
      </c>
      <c r="L15" s="1" t="s">
        <v>35</v>
      </c>
      <c r="M15" s="1" t="s">
        <v>35</v>
      </c>
      <c r="N15" s="1">
        <v>0</v>
      </c>
      <c r="O15" s="1">
        <f>VLOOKUP(IF(M15="无",L15,L15&amp;"("&amp;M15&amp;")"),D:J,7,0)*N15</f>
        <v>0</v>
      </c>
      <c r="P15" s="1">
        <f>VLOOKUP(IF(M15="无",L15,L15&amp;"("&amp;M15&amp;")"),D:K,8,0)*N15</f>
        <v>0</v>
      </c>
      <c r="Q15" s="1" t="s">
        <v>35</v>
      </c>
      <c r="R15" s="1" t="s">
        <v>35</v>
      </c>
      <c r="S15" s="1">
        <v>0</v>
      </c>
      <c r="T15" s="1">
        <f>VLOOKUP(IF(R15="无",Q15,Q15&amp;"("&amp;R15&amp;")"),D:J,7,0)*S15</f>
        <v>0</v>
      </c>
      <c r="U15" s="1">
        <f>VLOOKUP(IF(R15="无",Q15,Q15&amp;"("&amp;R15&amp;")"),D:K,8,0)*S15</f>
        <v>0</v>
      </c>
      <c r="V15" s="1" t="s">
        <v>35</v>
      </c>
      <c r="W15" s="1" t="s">
        <v>35</v>
      </c>
      <c r="X15" s="1">
        <v>0</v>
      </c>
      <c r="Y15" s="1">
        <f>VLOOKUP(IF(W15="无",V15,V15&amp;"("&amp;W15&amp;")"),D:J,7,0)*X15</f>
        <v>0</v>
      </c>
      <c r="Z15" s="1">
        <f>VLOOKUP(IF(W15="无",V15,V15&amp;"("&amp;W15&amp;")"),D:K,8,0)*X15</f>
        <v>0</v>
      </c>
    </row>
    <row r="16" spans="1:26" x14ac:dyDescent="0.3">
      <c r="A16" s="11">
        <f t="shared" si="1"/>
        <v>15</v>
      </c>
      <c r="B16" s="1" t="s">
        <v>30</v>
      </c>
      <c r="C16" s="1" t="s">
        <v>305</v>
      </c>
      <c r="D16" s="1" t="s">
        <v>351</v>
      </c>
      <c r="E16" s="1">
        <v>1</v>
      </c>
      <c r="F16" s="1">
        <v>0</v>
      </c>
      <c r="G16" s="1">
        <v>0</v>
      </c>
      <c r="H16" s="17">
        <f>F16+O16+T16+Y16</f>
        <v>0</v>
      </c>
      <c r="I16" s="17">
        <f>IF(C16="贸易",G16,P16+U16+Z16)</f>
        <v>0</v>
      </c>
      <c r="J16" s="17">
        <f>H16/E16</f>
        <v>0</v>
      </c>
      <c r="K16" s="17">
        <f>I16/E16</f>
        <v>0</v>
      </c>
      <c r="L16" s="1" t="s">
        <v>35</v>
      </c>
      <c r="M16" s="1" t="s">
        <v>35</v>
      </c>
      <c r="N16" s="1">
        <v>0</v>
      </c>
      <c r="O16" s="1">
        <f>VLOOKUP(IF(M16="无",L16,L16&amp;"("&amp;M16&amp;")"),D:J,7,0)*N16</f>
        <v>0</v>
      </c>
      <c r="P16" s="1">
        <f>VLOOKUP(IF(M16="无",L16,L16&amp;"("&amp;M16&amp;")"),D:K,8,0)*N16</f>
        <v>0</v>
      </c>
      <c r="Q16" s="1" t="s">
        <v>35</v>
      </c>
      <c r="R16" s="1" t="s">
        <v>35</v>
      </c>
      <c r="S16" s="1">
        <v>0</v>
      </c>
      <c r="T16" s="1">
        <f>VLOOKUP(IF(R16="无",Q16,Q16&amp;"("&amp;R16&amp;")"),D:J,7,0)*S16</f>
        <v>0</v>
      </c>
      <c r="U16" s="1">
        <f>VLOOKUP(IF(R16="无",Q16,Q16&amp;"("&amp;R16&amp;")"),D:K,8,0)*S16</f>
        <v>0</v>
      </c>
      <c r="V16" s="1" t="s">
        <v>35</v>
      </c>
      <c r="W16" s="1" t="s">
        <v>35</v>
      </c>
      <c r="X16" s="1">
        <v>0</v>
      </c>
      <c r="Y16" s="1">
        <f>VLOOKUP(IF(W16="无",V16,V16&amp;"("&amp;W16&amp;")"),D:J,7,0)*X16</f>
        <v>0</v>
      </c>
      <c r="Z16" s="1">
        <f>VLOOKUP(IF(W16="无",V16,V16&amp;"("&amp;W16&amp;")"),D:K,8,0)*X16</f>
        <v>0</v>
      </c>
    </row>
    <row r="17" spans="1:26" x14ac:dyDescent="0.3">
      <c r="A17" s="11">
        <f t="shared" si="1"/>
        <v>16</v>
      </c>
      <c r="B17" s="1" t="s">
        <v>30</v>
      </c>
      <c r="C17" s="1" t="s">
        <v>305</v>
      </c>
      <c r="D17" s="1" t="s">
        <v>313</v>
      </c>
      <c r="E17" s="1">
        <v>1</v>
      </c>
      <c r="F17" s="1">
        <v>0</v>
      </c>
      <c r="G17" s="1">
        <v>0</v>
      </c>
      <c r="H17" s="17">
        <f>F17+O17+T17+Y17</f>
        <v>0</v>
      </c>
      <c r="I17" s="17">
        <f>IF(C17="贸易",G17,P17+U17+Z17)</f>
        <v>0</v>
      </c>
      <c r="J17" s="17">
        <f>H17/E17</f>
        <v>0</v>
      </c>
      <c r="K17" s="17">
        <f>I17/E17</f>
        <v>0</v>
      </c>
      <c r="L17" s="1" t="s">
        <v>35</v>
      </c>
      <c r="M17" s="1" t="s">
        <v>35</v>
      </c>
      <c r="N17" s="1">
        <v>0</v>
      </c>
      <c r="O17" s="1">
        <f>VLOOKUP(IF(M17="无",L17,L17&amp;"("&amp;M17&amp;")"),D:J,7,0)*N17</f>
        <v>0</v>
      </c>
      <c r="P17" s="1">
        <f>VLOOKUP(IF(M17="无",L17,L17&amp;"("&amp;M17&amp;")"),D:K,8,0)*N17</f>
        <v>0</v>
      </c>
      <c r="Q17" s="1" t="s">
        <v>35</v>
      </c>
      <c r="R17" s="1" t="s">
        <v>35</v>
      </c>
      <c r="S17" s="1">
        <v>0</v>
      </c>
      <c r="T17" s="1">
        <f>VLOOKUP(IF(R17="无",Q17,Q17&amp;"("&amp;R17&amp;")"),D:J,7,0)*S17</f>
        <v>0</v>
      </c>
      <c r="U17" s="1">
        <f>VLOOKUP(IF(R17="无",Q17,Q17&amp;"("&amp;R17&amp;")"),D:K,8,0)*S17</f>
        <v>0</v>
      </c>
      <c r="V17" s="1" t="s">
        <v>35</v>
      </c>
      <c r="W17" s="1" t="s">
        <v>35</v>
      </c>
      <c r="X17" s="1">
        <v>0</v>
      </c>
      <c r="Y17" s="1">
        <f>VLOOKUP(IF(W17="无",V17,V17&amp;"("&amp;W17&amp;")"),D:J,7,0)*X17</f>
        <v>0</v>
      </c>
      <c r="Z17" s="1">
        <f>VLOOKUP(IF(W17="无",V17,V17&amp;"("&amp;W17&amp;")"),D:K,8,0)*X17</f>
        <v>0</v>
      </c>
    </row>
    <row r="18" spans="1:26" x14ac:dyDescent="0.3">
      <c r="A18" s="11">
        <f t="shared" si="1"/>
        <v>17</v>
      </c>
      <c r="B18" s="1" t="s">
        <v>30</v>
      </c>
      <c r="C18" s="1" t="s">
        <v>305</v>
      </c>
      <c r="D18" s="1" t="s">
        <v>309</v>
      </c>
      <c r="E18" s="1">
        <v>1</v>
      </c>
      <c r="F18" s="1">
        <v>0</v>
      </c>
      <c r="G18" s="1">
        <v>0</v>
      </c>
      <c r="H18" s="17">
        <f>F18+O18+T18+Y18</f>
        <v>0</v>
      </c>
      <c r="I18" s="17">
        <f>IF(C18="贸易",G18,P18+U18+Z18)</f>
        <v>0</v>
      </c>
      <c r="J18" s="17">
        <f>H18/E18</f>
        <v>0</v>
      </c>
      <c r="K18" s="17">
        <f>I18/E18</f>
        <v>0</v>
      </c>
      <c r="L18" s="1" t="s">
        <v>35</v>
      </c>
      <c r="M18" s="1" t="s">
        <v>35</v>
      </c>
      <c r="N18" s="1">
        <v>0</v>
      </c>
      <c r="O18" s="1">
        <f>VLOOKUP(IF(M18="无",L18,L18&amp;"("&amp;M18&amp;")"),D:J,7,0)*N18</f>
        <v>0</v>
      </c>
      <c r="P18" s="1">
        <f>VLOOKUP(IF(M18="无",L18,L18&amp;"("&amp;M18&amp;")"),D:K,8,0)*N18</f>
        <v>0</v>
      </c>
      <c r="Q18" s="1" t="s">
        <v>35</v>
      </c>
      <c r="R18" s="1" t="s">
        <v>35</v>
      </c>
      <c r="S18" s="1">
        <v>0</v>
      </c>
      <c r="T18" s="1">
        <f>VLOOKUP(IF(R18="无",Q18,Q18&amp;"("&amp;R18&amp;")"),D:J,7,0)*S18</f>
        <v>0</v>
      </c>
      <c r="U18" s="1">
        <f>VLOOKUP(IF(R18="无",Q18,Q18&amp;"("&amp;R18&amp;")"),D:K,8,0)*S18</f>
        <v>0</v>
      </c>
      <c r="V18" s="1" t="s">
        <v>35</v>
      </c>
      <c r="W18" s="1" t="s">
        <v>35</v>
      </c>
      <c r="X18" s="1">
        <v>0</v>
      </c>
      <c r="Y18" s="1">
        <f>VLOOKUP(IF(W18="无",V18,V18&amp;"("&amp;W18&amp;")"),D:J,7,0)*X18</f>
        <v>0</v>
      </c>
      <c r="Z18" s="1">
        <f>VLOOKUP(IF(W18="无",V18,V18&amp;"("&amp;W18&amp;")"),D:K,8,0)*X18</f>
        <v>0</v>
      </c>
    </row>
    <row r="19" spans="1:26" x14ac:dyDescent="0.3">
      <c r="A19" s="11">
        <f t="shared" si="1"/>
        <v>18</v>
      </c>
      <c r="B19" s="1" t="s">
        <v>30</v>
      </c>
      <c r="C19" s="1" t="s">
        <v>305</v>
      </c>
      <c r="D19" s="1" t="s">
        <v>324</v>
      </c>
      <c r="E19" s="1">
        <v>1</v>
      </c>
      <c r="F19" s="1">
        <v>0</v>
      </c>
      <c r="G19" s="1">
        <v>0</v>
      </c>
      <c r="H19" s="17">
        <f>F19+O19+T19+Y19</f>
        <v>0</v>
      </c>
      <c r="I19" s="17">
        <f>IF(C19="贸易",G19,P19+U19+Z19)</f>
        <v>0</v>
      </c>
      <c r="J19" s="17">
        <f>H19/E19</f>
        <v>0</v>
      </c>
      <c r="K19" s="17">
        <f>I19/E19</f>
        <v>0</v>
      </c>
      <c r="L19" s="1" t="s">
        <v>35</v>
      </c>
      <c r="M19" s="1" t="s">
        <v>35</v>
      </c>
      <c r="N19" s="1">
        <v>0</v>
      </c>
      <c r="O19" s="1">
        <f>VLOOKUP(IF(M19="无",L19,L19&amp;"("&amp;M19&amp;")"),D:J,7,0)*N19</f>
        <v>0</v>
      </c>
      <c r="P19" s="1">
        <f>VLOOKUP(IF(M19="无",L19,L19&amp;"("&amp;M19&amp;")"),D:K,8,0)*N19</f>
        <v>0</v>
      </c>
      <c r="Q19" s="1" t="s">
        <v>35</v>
      </c>
      <c r="R19" s="1" t="s">
        <v>35</v>
      </c>
      <c r="S19" s="1">
        <v>0</v>
      </c>
      <c r="T19" s="1">
        <f>VLOOKUP(IF(R19="无",Q19,Q19&amp;"("&amp;R19&amp;")"),D:J,7,0)*S19</f>
        <v>0</v>
      </c>
      <c r="U19" s="1">
        <f>VLOOKUP(IF(R19="无",Q19,Q19&amp;"("&amp;R19&amp;")"),D:K,8,0)*S19</f>
        <v>0</v>
      </c>
      <c r="V19" s="1" t="s">
        <v>35</v>
      </c>
      <c r="W19" s="1" t="s">
        <v>35</v>
      </c>
      <c r="X19" s="1">
        <v>0</v>
      </c>
      <c r="Y19" s="1">
        <f>VLOOKUP(IF(W19="无",V19,V19&amp;"("&amp;W19&amp;")"),D:J,7,0)*X19</f>
        <v>0</v>
      </c>
      <c r="Z19" s="1">
        <f>VLOOKUP(IF(W19="无",V19,V19&amp;"("&amp;W19&amp;")"),D:K,8,0)*X19</f>
        <v>0</v>
      </c>
    </row>
    <row r="20" spans="1:26" x14ac:dyDescent="0.3">
      <c r="A20" s="11">
        <f t="shared" si="1"/>
        <v>19</v>
      </c>
      <c r="B20" s="1" t="s">
        <v>61</v>
      </c>
      <c r="C20" s="1" t="s">
        <v>305</v>
      </c>
      <c r="D20" s="1" t="s">
        <v>352</v>
      </c>
      <c r="E20" s="1">
        <v>1</v>
      </c>
      <c r="F20" s="1">
        <v>0</v>
      </c>
      <c r="G20" s="1">
        <v>0</v>
      </c>
      <c r="H20" s="17">
        <f>F20+O20+T20+Y20</f>
        <v>0</v>
      </c>
      <c r="I20" s="17">
        <f>IF(C20="贸易",G20,P20+U20+Z20)</f>
        <v>0</v>
      </c>
      <c r="J20" s="17">
        <f>H20/E20</f>
        <v>0</v>
      </c>
      <c r="K20" s="17">
        <f>I20/E20</f>
        <v>0</v>
      </c>
      <c r="L20" s="1" t="s">
        <v>35</v>
      </c>
      <c r="M20" s="1" t="s">
        <v>35</v>
      </c>
      <c r="N20" s="1">
        <v>0</v>
      </c>
      <c r="O20" s="1">
        <f>VLOOKUP(IF(M20="无",L20,L20&amp;"("&amp;M20&amp;")"),D:J,7,0)*N20</f>
        <v>0</v>
      </c>
      <c r="P20" s="1">
        <f>VLOOKUP(IF(M20="无",L20,L20&amp;"("&amp;M20&amp;")"),D:K,8,0)*N20</f>
        <v>0</v>
      </c>
      <c r="Q20" s="1" t="s">
        <v>35</v>
      </c>
      <c r="R20" s="1" t="s">
        <v>35</v>
      </c>
      <c r="S20" s="1">
        <v>0</v>
      </c>
      <c r="T20" s="1">
        <f>VLOOKUP(IF(R20="无",Q20,Q20&amp;"("&amp;R20&amp;")"),D:J,7,0)*S20</f>
        <v>0</v>
      </c>
      <c r="U20" s="1">
        <f>VLOOKUP(IF(R20="无",Q20,Q20&amp;"("&amp;R20&amp;")"),D:K,8,0)*S20</f>
        <v>0</v>
      </c>
      <c r="V20" s="1" t="s">
        <v>35</v>
      </c>
      <c r="W20" s="1" t="s">
        <v>35</v>
      </c>
      <c r="X20" s="1">
        <v>0</v>
      </c>
      <c r="Y20" s="1">
        <f>VLOOKUP(IF(W20="无",V20,V20&amp;"("&amp;W20&amp;")"),D:J,7,0)*X20</f>
        <v>0</v>
      </c>
      <c r="Z20" s="1">
        <f>VLOOKUP(IF(W20="无",V20,V20&amp;"("&amp;W20&amp;")"),D:K,8,0)*X20</f>
        <v>0</v>
      </c>
    </row>
    <row r="21" spans="1:26" x14ac:dyDescent="0.3">
      <c r="A21" s="11">
        <f t="shared" si="1"/>
        <v>20</v>
      </c>
      <c r="B21" s="1" t="s">
        <v>30</v>
      </c>
      <c r="C21" s="1" t="s">
        <v>305</v>
      </c>
      <c r="D21" s="1" t="s">
        <v>338</v>
      </c>
      <c r="E21" s="1">
        <v>1</v>
      </c>
      <c r="F21" s="1">
        <v>0</v>
      </c>
      <c r="G21" s="1">
        <v>0</v>
      </c>
      <c r="H21" s="17">
        <f>F21+O21+T21+Y21</f>
        <v>0</v>
      </c>
      <c r="I21" s="17">
        <f>IF(C21="贸易",G21,P21+U21+Z21)</f>
        <v>0</v>
      </c>
      <c r="J21" s="17">
        <f>H21/E21</f>
        <v>0</v>
      </c>
      <c r="K21" s="17">
        <f>I21/E21</f>
        <v>0</v>
      </c>
      <c r="L21" s="1" t="s">
        <v>35</v>
      </c>
      <c r="M21" s="1" t="s">
        <v>35</v>
      </c>
      <c r="N21" s="1">
        <v>0</v>
      </c>
      <c r="O21" s="1">
        <f>VLOOKUP(IF(M21="无",L21,L21&amp;"("&amp;M21&amp;")"),D:J,7,0)*N21</f>
        <v>0</v>
      </c>
      <c r="P21" s="1">
        <f>VLOOKUP(IF(M21="无",L21,L21&amp;"("&amp;M21&amp;")"),D:K,8,0)*N21</f>
        <v>0</v>
      </c>
      <c r="Q21" s="1" t="s">
        <v>35</v>
      </c>
      <c r="R21" s="1" t="s">
        <v>35</v>
      </c>
      <c r="S21" s="1">
        <v>0</v>
      </c>
      <c r="T21" s="1">
        <f>VLOOKUP(IF(R21="无",Q21,Q21&amp;"("&amp;R21&amp;")"),D:J,7,0)*S21</f>
        <v>0</v>
      </c>
      <c r="U21" s="1">
        <f>VLOOKUP(IF(R21="无",Q21,Q21&amp;"("&amp;R21&amp;")"),D:K,8,0)*S21</f>
        <v>0</v>
      </c>
      <c r="V21" s="1" t="s">
        <v>35</v>
      </c>
      <c r="W21" s="1" t="s">
        <v>35</v>
      </c>
      <c r="X21" s="1">
        <v>0</v>
      </c>
      <c r="Y21" s="1">
        <f>VLOOKUP(IF(W21="无",V21,V21&amp;"("&amp;W21&amp;")"),D:J,7,0)*X21</f>
        <v>0</v>
      </c>
      <c r="Z21" s="1">
        <f>VLOOKUP(IF(W21="无",V21,V21&amp;"("&amp;W21&amp;")"),D:K,8,0)*X21</f>
        <v>0</v>
      </c>
    </row>
    <row r="22" spans="1:26" x14ac:dyDescent="0.3">
      <c r="A22" s="11">
        <f t="shared" si="1"/>
        <v>21</v>
      </c>
      <c r="B22" s="1" t="s">
        <v>96</v>
      </c>
      <c r="C22" s="1" t="s">
        <v>305</v>
      </c>
      <c r="D22" s="1" t="s">
        <v>353</v>
      </c>
      <c r="E22" s="1">
        <v>1</v>
      </c>
      <c r="F22" s="1">
        <v>0</v>
      </c>
      <c r="G22" s="1">
        <v>0</v>
      </c>
      <c r="H22" s="17">
        <f>F22+O22+T22+Y22</f>
        <v>0</v>
      </c>
      <c r="I22" s="17">
        <f>IF(C22="贸易",G22,P22+U22+Z22)</f>
        <v>0</v>
      </c>
      <c r="J22" s="17">
        <f>H22/E22</f>
        <v>0</v>
      </c>
      <c r="K22" s="17">
        <f>I22/E22</f>
        <v>0</v>
      </c>
      <c r="L22" s="1" t="s">
        <v>35</v>
      </c>
      <c r="M22" s="1" t="s">
        <v>35</v>
      </c>
      <c r="N22" s="1">
        <v>0</v>
      </c>
      <c r="O22" s="1">
        <f>VLOOKUP(IF(M22="无",L22,L22&amp;"("&amp;M22&amp;")"),D:J,7,0)*N22</f>
        <v>0</v>
      </c>
      <c r="P22" s="1">
        <f>VLOOKUP(IF(M22="无",L22,L22&amp;"("&amp;M22&amp;")"),D:K,8,0)*N22</f>
        <v>0</v>
      </c>
      <c r="Q22" s="1" t="s">
        <v>35</v>
      </c>
      <c r="R22" s="1" t="s">
        <v>35</v>
      </c>
      <c r="S22" s="1">
        <v>0</v>
      </c>
      <c r="T22" s="1">
        <f>VLOOKUP(IF(R22="无",Q22,Q22&amp;"("&amp;R22&amp;")"),D:J,7,0)*S22</f>
        <v>0</v>
      </c>
      <c r="U22" s="1">
        <f>VLOOKUP(IF(R22="无",Q22,Q22&amp;"("&amp;R22&amp;")"),D:K,8,0)*S22</f>
        <v>0</v>
      </c>
      <c r="V22" s="1" t="s">
        <v>35</v>
      </c>
      <c r="W22" s="1" t="s">
        <v>35</v>
      </c>
      <c r="X22" s="1">
        <v>0</v>
      </c>
      <c r="Y22" s="1">
        <f>VLOOKUP(IF(W22="无",V22,V22&amp;"("&amp;W22&amp;")"),D:J,7,0)*X22</f>
        <v>0</v>
      </c>
      <c r="Z22" s="1">
        <f>VLOOKUP(IF(W22="无",V22,V22&amp;"("&amp;W22&amp;")"),D:K,8,0)*X22</f>
        <v>0</v>
      </c>
    </row>
    <row r="23" spans="1:26" x14ac:dyDescent="0.3">
      <c r="A23" s="11">
        <f t="shared" si="1"/>
        <v>22</v>
      </c>
      <c r="B23" s="1" t="s">
        <v>30</v>
      </c>
      <c r="C23" s="1" t="s">
        <v>305</v>
      </c>
      <c r="D23" s="1" t="s">
        <v>345</v>
      </c>
      <c r="E23" s="1">
        <v>1</v>
      </c>
      <c r="F23" s="1">
        <v>0</v>
      </c>
      <c r="G23" s="1">
        <v>0</v>
      </c>
      <c r="H23" s="17">
        <f>F23+O23+T23+Y23</f>
        <v>0</v>
      </c>
      <c r="I23" s="17">
        <f>IF(C23="贸易",G23,P23+U23+Z23)</f>
        <v>0</v>
      </c>
      <c r="J23" s="17">
        <f>H23/E23</f>
        <v>0</v>
      </c>
      <c r="K23" s="17">
        <f>I23/E23</f>
        <v>0</v>
      </c>
      <c r="L23" s="1" t="s">
        <v>35</v>
      </c>
      <c r="M23" s="1" t="s">
        <v>35</v>
      </c>
      <c r="N23" s="1">
        <v>0</v>
      </c>
      <c r="O23" s="1">
        <f>VLOOKUP(IF(M23="无",L23,L23&amp;"("&amp;M23&amp;")"),D:J,7,0)*N23</f>
        <v>0</v>
      </c>
      <c r="P23" s="1">
        <f>VLOOKUP(IF(M23="无",L23,L23&amp;"("&amp;M23&amp;")"),D:K,8,0)*N23</f>
        <v>0</v>
      </c>
      <c r="Q23" s="1" t="s">
        <v>35</v>
      </c>
      <c r="R23" s="1" t="s">
        <v>35</v>
      </c>
      <c r="S23" s="1">
        <v>0</v>
      </c>
      <c r="T23" s="1">
        <f>VLOOKUP(IF(R23="无",Q23,Q23&amp;"("&amp;R23&amp;")"),D:J,7,0)*S23</f>
        <v>0</v>
      </c>
      <c r="U23" s="1">
        <f>VLOOKUP(IF(R23="无",Q23,Q23&amp;"("&amp;R23&amp;")"),D:K,8,0)*S23</f>
        <v>0</v>
      </c>
      <c r="V23" s="1" t="s">
        <v>35</v>
      </c>
      <c r="W23" s="1" t="s">
        <v>35</v>
      </c>
      <c r="X23" s="1">
        <v>0</v>
      </c>
      <c r="Y23" s="1">
        <f>VLOOKUP(IF(W23="无",V23,V23&amp;"("&amp;W23&amp;")"),D:J,7,0)*X23</f>
        <v>0</v>
      </c>
      <c r="Z23" s="1">
        <f>VLOOKUP(IF(W23="无",V23,V23&amp;"("&amp;W23&amp;")"),D:K,8,0)*X23</f>
        <v>0</v>
      </c>
    </row>
    <row r="24" spans="1:26" x14ac:dyDescent="0.3">
      <c r="A24" s="11">
        <f t="shared" si="1"/>
        <v>23</v>
      </c>
      <c r="B24" s="1" t="s">
        <v>96</v>
      </c>
      <c r="C24" s="1" t="s">
        <v>305</v>
      </c>
      <c r="D24" s="1" t="s">
        <v>354</v>
      </c>
      <c r="E24" s="1">
        <v>1</v>
      </c>
      <c r="F24" s="1">
        <v>0</v>
      </c>
      <c r="G24" s="1">
        <v>0</v>
      </c>
      <c r="H24" s="17">
        <f>F24+O24+T24+Y24</f>
        <v>0</v>
      </c>
      <c r="I24" s="17">
        <f>IF(C24="贸易",G24,P24+U24+Z24)</f>
        <v>0</v>
      </c>
      <c r="J24" s="17">
        <f>H24/E24</f>
        <v>0</v>
      </c>
      <c r="K24" s="17">
        <f>I24/E24</f>
        <v>0</v>
      </c>
      <c r="L24" s="1" t="s">
        <v>35</v>
      </c>
      <c r="M24" s="1" t="s">
        <v>35</v>
      </c>
      <c r="N24" s="1">
        <v>0</v>
      </c>
      <c r="O24" s="1">
        <f>VLOOKUP(IF(M24="无",L24,L24&amp;"("&amp;M24&amp;")"),D:J,7,0)*N24</f>
        <v>0</v>
      </c>
      <c r="P24" s="1">
        <f>VLOOKUP(IF(M24="无",L24,L24&amp;"("&amp;M24&amp;")"),D:K,8,0)*N24</f>
        <v>0</v>
      </c>
      <c r="Q24" s="1" t="s">
        <v>35</v>
      </c>
      <c r="R24" s="1" t="s">
        <v>35</v>
      </c>
      <c r="S24" s="1">
        <v>0</v>
      </c>
      <c r="T24" s="1">
        <f>VLOOKUP(IF(R24="无",Q24,Q24&amp;"("&amp;R24&amp;")"),D:J,7,0)*S24</f>
        <v>0</v>
      </c>
      <c r="U24" s="1">
        <f>VLOOKUP(IF(R24="无",Q24,Q24&amp;"("&amp;R24&amp;")"),D:K,8,0)*S24</f>
        <v>0</v>
      </c>
      <c r="V24" s="1" t="s">
        <v>35</v>
      </c>
      <c r="W24" s="1" t="s">
        <v>35</v>
      </c>
      <c r="X24" s="1">
        <v>0</v>
      </c>
      <c r="Y24" s="1">
        <f>VLOOKUP(IF(W24="无",V24,V24&amp;"("&amp;W24&amp;")"),D:J,7,0)*X24</f>
        <v>0</v>
      </c>
      <c r="Z24" s="1">
        <f>VLOOKUP(IF(W24="无",V24,V24&amp;"("&amp;W24&amp;")"),D:K,8,0)*X24</f>
        <v>0</v>
      </c>
    </row>
    <row r="25" spans="1:26" x14ac:dyDescent="0.3">
      <c r="A25" s="11">
        <f t="shared" si="1"/>
        <v>24</v>
      </c>
      <c r="B25" s="1" t="s">
        <v>30</v>
      </c>
      <c r="C25" s="1" t="s">
        <v>305</v>
      </c>
      <c r="D25" s="1" t="s">
        <v>342</v>
      </c>
      <c r="E25" s="1">
        <v>1</v>
      </c>
      <c r="F25" s="1">
        <v>0</v>
      </c>
      <c r="G25" s="1">
        <v>0</v>
      </c>
      <c r="H25" s="17">
        <f>F25+O25+T25+Y25</f>
        <v>0</v>
      </c>
      <c r="I25" s="17">
        <f>IF(C25="贸易",G25,P25+U25+Z25)</f>
        <v>0</v>
      </c>
      <c r="J25" s="17">
        <f>H25/E25</f>
        <v>0</v>
      </c>
      <c r="K25" s="17">
        <f>I25/E25</f>
        <v>0</v>
      </c>
      <c r="L25" s="1" t="s">
        <v>35</v>
      </c>
      <c r="M25" s="1" t="s">
        <v>35</v>
      </c>
      <c r="N25" s="1">
        <v>0</v>
      </c>
      <c r="O25" s="1">
        <f>VLOOKUP(IF(M25="无",L25,L25&amp;"("&amp;M25&amp;")"),D:J,7,0)*N25</f>
        <v>0</v>
      </c>
      <c r="P25" s="1">
        <f>VLOOKUP(IF(M25="无",L25,L25&amp;"("&amp;M25&amp;")"),D:K,8,0)*N25</f>
        <v>0</v>
      </c>
      <c r="Q25" s="1" t="s">
        <v>35</v>
      </c>
      <c r="R25" s="1" t="s">
        <v>35</v>
      </c>
      <c r="S25" s="1">
        <v>0</v>
      </c>
      <c r="T25" s="1">
        <f>VLOOKUP(IF(R25="无",Q25,Q25&amp;"("&amp;R25&amp;")"),D:J,7,0)*S25</f>
        <v>0</v>
      </c>
      <c r="U25" s="1">
        <f>VLOOKUP(IF(R25="无",Q25,Q25&amp;"("&amp;R25&amp;")"),D:K,8,0)*S25</f>
        <v>0</v>
      </c>
      <c r="V25" s="1" t="s">
        <v>35</v>
      </c>
      <c r="W25" s="1" t="s">
        <v>35</v>
      </c>
      <c r="X25" s="1">
        <v>0</v>
      </c>
      <c r="Y25" s="1">
        <f>VLOOKUP(IF(W25="无",V25,V25&amp;"("&amp;W25&amp;")"),D:J,7,0)*X25</f>
        <v>0</v>
      </c>
      <c r="Z25" s="1">
        <f>VLOOKUP(IF(W25="无",V25,V25&amp;"("&amp;W25&amp;")"),D:K,8,0)*X25</f>
        <v>0</v>
      </c>
    </row>
    <row r="26" spans="1:26" x14ac:dyDescent="0.3">
      <c r="A26" s="11">
        <f t="shared" si="1"/>
        <v>25</v>
      </c>
      <c r="B26" s="1" t="s">
        <v>30</v>
      </c>
      <c r="C26" s="1" t="s">
        <v>305</v>
      </c>
      <c r="D26" s="1" t="s">
        <v>307</v>
      </c>
      <c r="E26" s="1">
        <v>1</v>
      </c>
      <c r="F26" s="1">
        <v>0</v>
      </c>
      <c r="G26" s="1">
        <v>0</v>
      </c>
      <c r="H26" s="17">
        <f>F26+O26+T26+Y26</f>
        <v>0</v>
      </c>
      <c r="I26" s="17">
        <f>IF(C26="贸易",G26,P26+U26+Z26)</f>
        <v>0</v>
      </c>
      <c r="J26" s="17">
        <f>H26/E26</f>
        <v>0</v>
      </c>
      <c r="K26" s="17">
        <f>I26/E26</f>
        <v>0</v>
      </c>
      <c r="L26" s="1" t="s">
        <v>35</v>
      </c>
      <c r="M26" s="1" t="s">
        <v>35</v>
      </c>
      <c r="N26" s="1">
        <v>0</v>
      </c>
      <c r="O26" s="1">
        <f>VLOOKUP(IF(M26="无",L26,L26&amp;"("&amp;M26&amp;")"),D:J,7,0)*N26</f>
        <v>0</v>
      </c>
      <c r="P26" s="1">
        <f>VLOOKUP(IF(M26="无",L26,L26&amp;"("&amp;M26&amp;")"),D:K,8,0)*N26</f>
        <v>0</v>
      </c>
      <c r="Q26" s="1" t="s">
        <v>35</v>
      </c>
      <c r="R26" s="1" t="s">
        <v>35</v>
      </c>
      <c r="S26" s="1">
        <v>0</v>
      </c>
      <c r="T26" s="1">
        <f>VLOOKUP(IF(R26="无",Q26,Q26&amp;"("&amp;R26&amp;")"),D:J,7,0)*S26</f>
        <v>0</v>
      </c>
      <c r="U26" s="1">
        <f>VLOOKUP(IF(R26="无",Q26,Q26&amp;"("&amp;R26&amp;")"),D:K,8,0)*S26</f>
        <v>0</v>
      </c>
      <c r="V26" s="1" t="s">
        <v>35</v>
      </c>
      <c r="W26" s="1" t="s">
        <v>35</v>
      </c>
      <c r="X26" s="1">
        <v>0</v>
      </c>
      <c r="Y26" s="1">
        <f>VLOOKUP(IF(W26="无",V26,V26&amp;"("&amp;W26&amp;")"),D:J,7,0)*X26</f>
        <v>0</v>
      </c>
      <c r="Z26" s="1">
        <f>VLOOKUP(IF(W26="无",V26,V26&amp;"("&amp;W26&amp;")"),D:K,8,0)*X26</f>
        <v>0</v>
      </c>
    </row>
    <row r="27" spans="1:26" ht="13.5" customHeight="1" x14ac:dyDescent="0.3">
      <c r="A27" s="11">
        <f t="shared" si="1"/>
        <v>26</v>
      </c>
      <c r="B27" s="1" t="s">
        <v>30</v>
      </c>
      <c r="C27" s="1" t="s">
        <v>305</v>
      </c>
      <c r="D27" s="1" t="s">
        <v>355</v>
      </c>
      <c r="E27" s="1">
        <v>1</v>
      </c>
      <c r="F27" s="1">
        <v>0</v>
      </c>
      <c r="G27" s="1">
        <v>0</v>
      </c>
      <c r="H27" s="17">
        <f>F27+O27+T27+Y27</f>
        <v>0</v>
      </c>
      <c r="I27" s="17">
        <f>IF(C27="贸易",G27,P27+U27+Z27)</f>
        <v>0</v>
      </c>
      <c r="J27" s="17">
        <f>H27/E27</f>
        <v>0</v>
      </c>
      <c r="K27" s="17">
        <f>I27/E27</f>
        <v>0</v>
      </c>
      <c r="L27" s="1" t="s">
        <v>35</v>
      </c>
      <c r="M27" s="1" t="s">
        <v>35</v>
      </c>
      <c r="N27" s="1">
        <v>0</v>
      </c>
      <c r="O27" s="1">
        <f>VLOOKUP(IF(M27="无",L27,L27&amp;"("&amp;M27&amp;")"),D:J,7,0)*N27</f>
        <v>0</v>
      </c>
      <c r="P27" s="1">
        <f>VLOOKUP(IF(M27="无",L27,L27&amp;"("&amp;M27&amp;")"),D:K,8,0)*N27</f>
        <v>0</v>
      </c>
      <c r="Q27" s="1" t="s">
        <v>35</v>
      </c>
      <c r="R27" s="1" t="s">
        <v>35</v>
      </c>
      <c r="S27" s="1">
        <v>0</v>
      </c>
      <c r="T27" s="1">
        <f>VLOOKUP(IF(R27="无",Q27,Q27&amp;"("&amp;R27&amp;")"),D:J,7,0)*S27</f>
        <v>0</v>
      </c>
      <c r="U27" s="1">
        <f>VLOOKUP(IF(R27="无",Q27,Q27&amp;"("&amp;R27&amp;")"),D:K,8,0)*S27</f>
        <v>0</v>
      </c>
      <c r="V27" s="1" t="s">
        <v>35</v>
      </c>
      <c r="W27" s="1" t="s">
        <v>35</v>
      </c>
      <c r="X27" s="1">
        <v>0</v>
      </c>
      <c r="Y27" s="1">
        <f>VLOOKUP(IF(W27="无",V27,V27&amp;"("&amp;W27&amp;")"),D:J,7,0)*X27</f>
        <v>0</v>
      </c>
      <c r="Z27" s="1">
        <f>VLOOKUP(IF(W27="无",V27,V27&amp;"("&amp;W27&amp;")"),D:K,8,0)*X27</f>
        <v>0</v>
      </c>
    </row>
    <row r="28" spans="1:26" x14ac:dyDescent="0.3">
      <c r="A28" s="11">
        <f t="shared" si="1"/>
        <v>27</v>
      </c>
      <c r="B28" s="1" t="s">
        <v>61</v>
      </c>
      <c r="C28" s="1" t="s">
        <v>305</v>
      </c>
      <c r="D28" s="1" t="s">
        <v>356</v>
      </c>
      <c r="E28" s="1">
        <v>1</v>
      </c>
      <c r="F28" s="1">
        <v>0</v>
      </c>
      <c r="G28" s="1">
        <v>0</v>
      </c>
      <c r="H28" s="17">
        <f>F28+O28+T28+Y28</f>
        <v>0</v>
      </c>
      <c r="I28" s="17">
        <f>IF(C28="贸易",G28,P28+U28+Z28)</f>
        <v>0</v>
      </c>
      <c r="J28" s="17">
        <f>H28/E28</f>
        <v>0</v>
      </c>
      <c r="K28" s="17">
        <f>I28/E28</f>
        <v>0</v>
      </c>
      <c r="L28" s="1" t="s">
        <v>35</v>
      </c>
      <c r="M28" s="1" t="s">
        <v>35</v>
      </c>
      <c r="N28" s="1">
        <v>0</v>
      </c>
      <c r="O28" s="1">
        <f>VLOOKUP(IF(M28="无",L28,L28&amp;"("&amp;M28&amp;")"),D:J,7,0)*N28</f>
        <v>0</v>
      </c>
      <c r="P28" s="1">
        <f>VLOOKUP(IF(M28="无",L28,L28&amp;"("&amp;M28&amp;")"),D:K,8,0)*N28</f>
        <v>0</v>
      </c>
      <c r="Q28" s="1" t="s">
        <v>35</v>
      </c>
      <c r="R28" s="1" t="s">
        <v>35</v>
      </c>
      <c r="S28" s="1">
        <v>0</v>
      </c>
      <c r="T28" s="1">
        <f>VLOOKUP(IF(R28="无",Q28,Q28&amp;"("&amp;R28&amp;")"),D:J,7,0)*S28</f>
        <v>0</v>
      </c>
      <c r="U28" s="1">
        <f>VLOOKUP(IF(R28="无",Q28,Q28&amp;"("&amp;R28&amp;")"),D:K,8,0)*S28</f>
        <v>0</v>
      </c>
      <c r="V28" s="1" t="s">
        <v>35</v>
      </c>
      <c r="W28" s="1" t="s">
        <v>35</v>
      </c>
      <c r="X28" s="1">
        <v>0</v>
      </c>
      <c r="Y28" s="1">
        <f>VLOOKUP(IF(W28="无",V28,V28&amp;"("&amp;W28&amp;")"),D:J,7,0)*X28</f>
        <v>0</v>
      </c>
      <c r="Z28" s="1">
        <f>VLOOKUP(IF(W28="无",V28,V28&amp;"("&amp;W28&amp;")"),D:K,8,0)*X28</f>
        <v>0</v>
      </c>
    </row>
    <row r="29" spans="1:26" x14ac:dyDescent="0.3">
      <c r="A29" s="11">
        <f t="shared" si="1"/>
        <v>28</v>
      </c>
      <c r="B29" s="1" t="s">
        <v>30</v>
      </c>
      <c r="C29" s="1" t="s">
        <v>305</v>
      </c>
      <c r="D29" s="1" t="s">
        <v>323</v>
      </c>
      <c r="E29" s="1">
        <v>1</v>
      </c>
      <c r="F29" s="1">
        <v>0</v>
      </c>
      <c r="G29" s="1">
        <v>0</v>
      </c>
      <c r="H29" s="17">
        <f>F29+O29+T29+Y29</f>
        <v>0</v>
      </c>
      <c r="I29" s="17">
        <f>IF(C29="贸易",G29,P29+U29+Z29)</f>
        <v>0</v>
      </c>
      <c r="J29" s="17">
        <f>H29/E29</f>
        <v>0</v>
      </c>
      <c r="K29" s="17">
        <f>I29/E29</f>
        <v>0</v>
      </c>
      <c r="L29" s="1" t="s">
        <v>35</v>
      </c>
      <c r="M29" s="1" t="s">
        <v>35</v>
      </c>
      <c r="N29" s="1">
        <v>0</v>
      </c>
      <c r="O29" s="1">
        <f>VLOOKUP(IF(M29="无",L29,L29&amp;"("&amp;M29&amp;")"),D:J,7,0)*N29</f>
        <v>0</v>
      </c>
      <c r="P29" s="1">
        <f>VLOOKUP(IF(M29="无",L29,L29&amp;"("&amp;M29&amp;")"),D:K,8,0)*N29</f>
        <v>0</v>
      </c>
      <c r="Q29" s="1" t="s">
        <v>35</v>
      </c>
      <c r="R29" s="1" t="s">
        <v>35</v>
      </c>
      <c r="S29" s="1">
        <v>0</v>
      </c>
      <c r="T29" s="1">
        <f>VLOOKUP(IF(R29="无",Q29,Q29&amp;"("&amp;R29&amp;")"),D:J,7,0)*S29</f>
        <v>0</v>
      </c>
      <c r="U29" s="1">
        <f>VLOOKUP(IF(R29="无",Q29,Q29&amp;"("&amp;R29&amp;")"),D:K,8,0)*S29</f>
        <v>0</v>
      </c>
      <c r="V29" s="1" t="s">
        <v>35</v>
      </c>
      <c r="W29" s="1" t="s">
        <v>35</v>
      </c>
      <c r="X29" s="1">
        <v>0</v>
      </c>
      <c r="Y29" s="1">
        <f>VLOOKUP(IF(W29="无",V29,V29&amp;"("&amp;W29&amp;")"),D:J,7,0)*X29</f>
        <v>0</v>
      </c>
      <c r="Z29" s="1">
        <f>VLOOKUP(IF(W29="无",V29,V29&amp;"("&amp;W29&amp;")"),D:K,8,0)*X29</f>
        <v>0</v>
      </c>
    </row>
    <row r="30" spans="1:26" ht="13.5" customHeight="1" x14ac:dyDescent="0.3">
      <c r="A30" s="11">
        <f t="shared" si="1"/>
        <v>29</v>
      </c>
      <c r="B30" s="1" t="s">
        <v>30</v>
      </c>
      <c r="C30" s="1" t="s">
        <v>305</v>
      </c>
      <c r="D30" s="1" t="s">
        <v>340</v>
      </c>
      <c r="E30" s="1">
        <v>1</v>
      </c>
      <c r="F30" s="1">
        <v>0</v>
      </c>
      <c r="G30" s="1">
        <v>0</v>
      </c>
      <c r="H30" s="17">
        <f>F30+O30+T30+Y30</f>
        <v>0</v>
      </c>
      <c r="I30" s="17">
        <f>IF(C30="贸易",G30,P30+U30+Z30)</f>
        <v>0</v>
      </c>
      <c r="J30" s="17">
        <f>H30/E30</f>
        <v>0</v>
      </c>
      <c r="K30" s="17">
        <f>I30/E30</f>
        <v>0</v>
      </c>
      <c r="L30" s="1" t="s">
        <v>35</v>
      </c>
      <c r="M30" s="1" t="s">
        <v>35</v>
      </c>
      <c r="N30" s="1">
        <v>0</v>
      </c>
      <c r="O30" s="1">
        <f>VLOOKUP(IF(M30="无",L30,L30&amp;"("&amp;M30&amp;")"),D:J,7,0)*N30</f>
        <v>0</v>
      </c>
      <c r="P30" s="1">
        <f>VLOOKUP(IF(M30="无",L30,L30&amp;"("&amp;M30&amp;")"),D:K,8,0)*N30</f>
        <v>0</v>
      </c>
      <c r="Q30" s="1" t="s">
        <v>35</v>
      </c>
      <c r="R30" s="1" t="s">
        <v>35</v>
      </c>
      <c r="S30" s="1">
        <v>0</v>
      </c>
      <c r="T30" s="1">
        <f>VLOOKUP(IF(R30="无",Q30,Q30&amp;"("&amp;R30&amp;")"),D:J,7,0)*S30</f>
        <v>0</v>
      </c>
      <c r="U30" s="1">
        <f>VLOOKUP(IF(R30="无",Q30,Q30&amp;"("&amp;R30&amp;")"),D:K,8,0)*S30</f>
        <v>0</v>
      </c>
      <c r="V30" s="1" t="s">
        <v>35</v>
      </c>
      <c r="W30" s="1" t="s">
        <v>35</v>
      </c>
      <c r="X30" s="1">
        <v>0</v>
      </c>
      <c r="Y30" s="1">
        <f>VLOOKUP(IF(W30="无",V30,V30&amp;"("&amp;W30&amp;")"),D:J,7,0)*X30</f>
        <v>0</v>
      </c>
      <c r="Z30" s="1">
        <f>VLOOKUP(IF(W30="无",V30,V30&amp;"("&amp;W30&amp;")"),D:K,8,0)*X30</f>
        <v>0</v>
      </c>
    </row>
    <row r="31" spans="1:26" x14ac:dyDescent="0.3">
      <c r="A31" s="11">
        <f t="shared" si="1"/>
        <v>30</v>
      </c>
      <c r="B31" s="1" t="s">
        <v>30</v>
      </c>
      <c r="C31" s="1" t="s">
        <v>305</v>
      </c>
      <c r="D31" s="1" t="s">
        <v>310</v>
      </c>
      <c r="E31" s="1">
        <v>1</v>
      </c>
      <c r="F31" s="1">
        <v>0</v>
      </c>
      <c r="G31" s="1">
        <v>0</v>
      </c>
      <c r="H31" s="17">
        <f>F31+O31+T31+Y31</f>
        <v>0</v>
      </c>
      <c r="I31" s="17">
        <f>IF(C31="贸易",G31,P31+U31+Z31)</f>
        <v>0</v>
      </c>
      <c r="J31" s="17">
        <f>H31/E31</f>
        <v>0</v>
      </c>
      <c r="K31" s="17">
        <f>I31/E31</f>
        <v>0</v>
      </c>
      <c r="L31" s="1" t="s">
        <v>35</v>
      </c>
      <c r="M31" s="1" t="s">
        <v>35</v>
      </c>
      <c r="N31" s="1">
        <v>0</v>
      </c>
      <c r="O31" s="1">
        <f>VLOOKUP(IF(M31="无",L31,L31&amp;"("&amp;M31&amp;")"),D:J,7,0)*N31</f>
        <v>0</v>
      </c>
      <c r="P31" s="1">
        <f>VLOOKUP(IF(M31="无",L31,L31&amp;"("&amp;M31&amp;")"),D:K,8,0)*N31</f>
        <v>0</v>
      </c>
      <c r="Q31" s="1" t="s">
        <v>35</v>
      </c>
      <c r="R31" s="1" t="s">
        <v>35</v>
      </c>
      <c r="S31" s="1">
        <v>0</v>
      </c>
      <c r="T31" s="1">
        <f>VLOOKUP(IF(R31="无",Q31,Q31&amp;"("&amp;R31&amp;")"),D:J,7,0)*S31</f>
        <v>0</v>
      </c>
      <c r="U31" s="1">
        <f>VLOOKUP(IF(R31="无",Q31,Q31&amp;"("&amp;R31&amp;")"),D:K,8,0)*S31</f>
        <v>0</v>
      </c>
      <c r="V31" s="1" t="s">
        <v>35</v>
      </c>
      <c r="W31" s="1" t="s">
        <v>35</v>
      </c>
      <c r="X31" s="1">
        <v>0</v>
      </c>
      <c r="Y31" s="1">
        <f>VLOOKUP(IF(W31="无",V31,V31&amp;"("&amp;W31&amp;")"),D:J,7,0)*X31</f>
        <v>0</v>
      </c>
      <c r="Z31" s="1">
        <f>VLOOKUP(IF(W31="无",V31,V31&amp;"("&amp;W31&amp;")"),D:K,8,0)*X31</f>
        <v>0</v>
      </c>
    </row>
    <row r="32" spans="1:26" x14ac:dyDescent="0.3">
      <c r="A32" s="11">
        <f t="shared" si="1"/>
        <v>31</v>
      </c>
      <c r="B32" s="1" t="s">
        <v>30</v>
      </c>
      <c r="C32" s="1" t="s">
        <v>305</v>
      </c>
      <c r="D32" s="1" t="s">
        <v>336</v>
      </c>
      <c r="E32" s="1">
        <v>1</v>
      </c>
      <c r="F32" s="1">
        <v>0</v>
      </c>
      <c r="G32" s="1">
        <v>0</v>
      </c>
      <c r="H32" s="17">
        <f>F32+O32+T32+Y32</f>
        <v>0</v>
      </c>
      <c r="I32" s="17">
        <f>IF(C32="贸易",G32,P32+U32+Z32)</f>
        <v>0</v>
      </c>
      <c r="J32" s="17">
        <f>H32/E32</f>
        <v>0</v>
      </c>
      <c r="K32" s="17">
        <f>I32/E32</f>
        <v>0</v>
      </c>
      <c r="L32" s="1" t="s">
        <v>35</v>
      </c>
      <c r="M32" s="1" t="s">
        <v>35</v>
      </c>
      <c r="N32" s="1">
        <v>0</v>
      </c>
      <c r="O32" s="1">
        <f>VLOOKUP(IF(M32="无",L32,L32&amp;"("&amp;M32&amp;")"),D:J,7,0)*N32</f>
        <v>0</v>
      </c>
      <c r="P32" s="1">
        <f>VLOOKUP(IF(M32="无",L32,L32&amp;"("&amp;M32&amp;")"),D:K,8,0)*N32</f>
        <v>0</v>
      </c>
      <c r="Q32" s="1" t="s">
        <v>35</v>
      </c>
      <c r="R32" s="1" t="s">
        <v>35</v>
      </c>
      <c r="S32" s="1">
        <v>0</v>
      </c>
      <c r="T32" s="1">
        <f>VLOOKUP(IF(R32="无",Q32,Q32&amp;"("&amp;R32&amp;")"),D:J,7,0)*S32</f>
        <v>0</v>
      </c>
      <c r="U32" s="1">
        <f>VLOOKUP(IF(R32="无",Q32,Q32&amp;"("&amp;R32&amp;")"),D:K,8,0)*S32</f>
        <v>0</v>
      </c>
      <c r="V32" s="1" t="s">
        <v>35</v>
      </c>
      <c r="W32" s="1" t="s">
        <v>35</v>
      </c>
      <c r="X32" s="1">
        <v>0</v>
      </c>
      <c r="Y32" s="1">
        <f>VLOOKUP(IF(W32="无",V32,V32&amp;"("&amp;W32&amp;")"),D:J,7,0)*X32</f>
        <v>0</v>
      </c>
      <c r="Z32" s="1">
        <f>VLOOKUP(IF(W32="无",V32,V32&amp;"("&amp;W32&amp;")"),D:K,8,0)*X32</f>
        <v>0</v>
      </c>
    </row>
    <row r="33" spans="1:26" ht="13.5" customHeight="1" x14ac:dyDescent="0.3">
      <c r="A33" s="11">
        <f t="shared" si="1"/>
        <v>32</v>
      </c>
      <c r="B33" s="1" t="s">
        <v>30</v>
      </c>
      <c r="C33" s="1" t="s">
        <v>305</v>
      </c>
      <c r="D33" s="1" t="s">
        <v>332</v>
      </c>
      <c r="E33" s="1">
        <v>1</v>
      </c>
      <c r="F33" s="1">
        <v>0</v>
      </c>
      <c r="G33" s="1">
        <v>0</v>
      </c>
      <c r="H33" s="17">
        <f>F33+O33+T33+Y33</f>
        <v>0</v>
      </c>
      <c r="I33" s="17">
        <f>IF(C33="贸易",G33,P33+U33+Z33)</f>
        <v>0</v>
      </c>
      <c r="J33" s="17">
        <f>H33/E33</f>
        <v>0</v>
      </c>
      <c r="K33" s="17">
        <f>I33/E33</f>
        <v>0</v>
      </c>
      <c r="L33" s="1" t="s">
        <v>35</v>
      </c>
      <c r="M33" s="1" t="s">
        <v>35</v>
      </c>
      <c r="N33" s="1">
        <v>0</v>
      </c>
      <c r="O33" s="1">
        <f>VLOOKUP(IF(M33="无",L33,L33&amp;"("&amp;M33&amp;")"),D:J,7,0)*N33</f>
        <v>0</v>
      </c>
      <c r="P33" s="1">
        <f>VLOOKUP(IF(M33="无",L33,L33&amp;"("&amp;M33&amp;")"),D:K,8,0)*N33</f>
        <v>0</v>
      </c>
      <c r="Q33" s="1" t="s">
        <v>35</v>
      </c>
      <c r="R33" s="1" t="s">
        <v>35</v>
      </c>
      <c r="S33" s="1">
        <v>0</v>
      </c>
      <c r="T33" s="1">
        <f>VLOOKUP(IF(R33="无",Q33,Q33&amp;"("&amp;R33&amp;")"),D:J,7,0)*S33</f>
        <v>0</v>
      </c>
      <c r="U33" s="1">
        <f>VLOOKUP(IF(R33="无",Q33,Q33&amp;"("&amp;R33&amp;")"),D:K,8,0)*S33</f>
        <v>0</v>
      </c>
      <c r="V33" s="1" t="s">
        <v>35</v>
      </c>
      <c r="W33" s="1" t="s">
        <v>35</v>
      </c>
      <c r="X33" s="1">
        <v>0</v>
      </c>
      <c r="Y33" s="1">
        <f>VLOOKUP(IF(W33="无",V33,V33&amp;"("&amp;W33&amp;")"),D:J,7,0)*X33</f>
        <v>0</v>
      </c>
      <c r="Z33" s="1">
        <f>VLOOKUP(IF(W33="无",V33,V33&amp;"("&amp;W33&amp;")"),D:K,8,0)*X33</f>
        <v>0</v>
      </c>
    </row>
    <row r="34" spans="1:26" x14ac:dyDescent="0.3">
      <c r="A34" s="11">
        <f t="shared" si="1"/>
        <v>33</v>
      </c>
      <c r="B34" s="1" t="s">
        <v>61</v>
      </c>
      <c r="C34" s="1" t="s">
        <v>305</v>
      </c>
      <c r="D34" s="1" t="s">
        <v>357</v>
      </c>
      <c r="E34" s="1">
        <v>1</v>
      </c>
      <c r="F34" s="1">
        <v>0</v>
      </c>
      <c r="G34" s="1">
        <v>0</v>
      </c>
      <c r="H34" s="17">
        <f>F34+O34+T34+Y34</f>
        <v>0</v>
      </c>
      <c r="I34" s="17">
        <f>IF(C34="贸易",G34,P34+U34+Z34)</f>
        <v>0</v>
      </c>
      <c r="J34" s="17">
        <f>H34/E34</f>
        <v>0</v>
      </c>
      <c r="K34" s="17">
        <f>I34/E34</f>
        <v>0</v>
      </c>
      <c r="L34" s="1" t="s">
        <v>35</v>
      </c>
      <c r="M34" s="1" t="s">
        <v>35</v>
      </c>
      <c r="N34" s="1">
        <v>0</v>
      </c>
      <c r="O34" s="1">
        <f>VLOOKUP(IF(M34="无",L34,L34&amp;"("&amp;M34&amp;")"),D:J,7,0)*N34</f>
        <v>0</v>
      </c>
      <c r="P34" s="1">
        <f>VLOOKUP(IF(M34="无",L34,L34&amp;"("&amp;M34&amp;")"),D:K,8,0)*N34</f>
        <v>0</v>
      </c>
      <c r="Q34" s="1" t="s">
        <v>35</v>
      </c>
      <c r="R34" s="1" t="s">
        <v>35</v>
      </c>
      <c r="S34" s="1">
        <v>0</v>
      </c>
      <c r="T34" s="1">
        <f>VLOOKUP(IF(R34="无",Q34,Q34&amp;"("&amp;R34&amp;")"),D:J,7,0)*S34</f>
        <v>0</v>
      </c>
      <c r="U34" s="1">
        <f>VLOOKUP(IF(R34="无",Q34,Q34&amp;"("&amp;R34&amp;")"),D:K,8,0)*S34</f>
        <v>0</v>
      </c>
      <c r="V34" s="1" t="s">
        <v>35</v>
      </c>
      <c r="W34" s="1" t="s">
        <v>35</v>
      </c>
      <c r="X34" s="1">
        <v>0</v>
      </c>
      <c r="Y34" s="1">
        <f>VLOOKUP(IF(W34="无",V34,V34&amp;"("&amp;W34&amp;")"),D:J,7,0)*X34</f>
        <v>0</v>
      </c>
      <c r="Z34" s="1">
        <f>VLOOKUP(IF(W34="无",V34,V34&amp;"("&amp;W34&amp;")"),D:K,8,0)*X34</f>
        <v>0</v>
      </c>
    </row>
    <row r="35" spans="1:26" x14ac:dyDescent="0.3">
      <c r="A35" s="11">
        <f t="shared" si="1"/>
        <v>34</v>
      </c>
      <c r="B35" s="1" t="s">
        <v>30</v>
      </c>
      <c r="C35" s="1" t="s">
        <v>305</v>
      </c>
      <c r="D35" s="1" t="s">
        <v>358</v>
      </c>
      <c r="E35" s="1">
        <v>1</v>
      </c>
      <c r="F35" s="1">
        <v>0</v>
      </c>
      <c r="G35" s="1">
        <v>0</v>
      </c>
      <c r="H35" s="17">
        <f>F35+O35+T35+Y35</f>
        <v>0</v>
      </c>
      <c r="I35" s="17">
        <f>IF(C35="贸易",G35,P35+U35+Z35)</f>
        <v>0</v>
      </c>
      <c r="J35" s="17">
        <f>H35/E35</f>
        <v>0</v>
      </c>
      <c r="K35" s="17">
        <f>I35/E35</f>
        <v>0</v>
      </c>
      <c r="L35" s="1" t="s">
        <v>35</v>
      </c>
      <c r="M35" s="1" t="s">
        <v>35</v>
      </c>
      <c r="N35" s="1">
        <v>0</v>
      </c>
      <c r="O35" s="1">
        <f>VLOOKUP(IF(M35="无",L35,L35&amp;"("&amp;M35&amp;")"),D:J,7,0)*N35</f>
        <v>0</v>
      </c>
      <c r="P35" s="1">
        <f>VLOOKUP(IF(M35="无",L35,L35&amp;"("&amp;M35&amp;")"),D:K,8,0)*N35</f>
        <v>0</v>
      </c>
      <c r="Q35" s="1" t="s">
        <v>35</v>
      </c>
      <c r="R35" s="1" t="s">
        <v>35</v>
      </c>
      <c r="S35" s="1">
        <v>0</v>
      </c>
      <c r="T35" s="1">
        <f>VLOOKUP(IF(R35="无",Q35,Q35&amp;"("&amp;R35&amp;")"),D:J,7,0)*S35</f>
        <v>0</v>
      </c>
      <c r="U35" s="1">
        <f>VLOOKUP(IF(R35="无",Q35,Q35&amp;"("&amp;R35&amp;")"),D:K,8,0)*S35</f>
        <v>0</v>
      </c>
      <c r="V35" s="1" t="s">
        <v>35</v>
      </c>
      <c r="W35" s="1" t="s">
        <v>35</v>
      </c>
      <c r="X35" s="1">
        <v>0</v>
      </c>
      <c r="Y35" s="1">
        <f>VLOOKUP(IF(W35="无",V35,V35&amp;"("&amp;W35&amp;")"),D:J,7,0)*X35</f>
        <v>0</v>
      </c>
      <c r="Z35" s="1">
        <f>VLOOKUP(IF(W35="无",V35,V35&amp;"("&amp;W35&amp;")"),D:K,8,0)*X35</f>
        <v>0</v>
      </c>
    </row>
    <row r="36" spans="1:26" x14ac:dyDescent="0.3">
      <c r="A36" s="11">
        <f t="shared" si="1"/>
        <v>35</v>
      </c>
      <c r="B36" s="1" t="s">
        <v>30</v>
      </c>
      <c r="C36" s="1" t="s">
        <v>305</v>
      </c>
      <c r="D36" s="1" t="s">
        <v>311</v>
      </c>
      <c r="E36" s="1">
        <v>1</v>
      </c>
      <c r="F36" s="1">
        <v>0</v>
      </c>
      <c r="G36" s="1">
        <v>0</v>
      </c>
      <c r="H36" s="17">
        <f>F36+O36+T36+Y36</f>
        <v>0</v>
      </c>
      <c r="I36" s="17">
        <f>IF(C36="贸易",G36,P36+U36+Z36)</f>
        <v>0</v>
      </c>
      <c r="J36" s="17">
        <f>H36/E36</f>
        <v>0</v>
      </c>
      <c r="K36" s="17">
        <f>I36/E36</f>
        <v>0</v>
      </c>
      <c r="L36" s="1" t="s">
        <v>35</v>
      </c>
      <c r="M36" s="1" t="s">
        <v>35</v>
      </c>
      <c r="N36" s="1">
        <v>0</v>
      </c>
      <c r="O36" s="1">
        <f>VLOOKUP(IF(M36="无",L36,L36&amp;"("&amp;M36&amp;")"),D:J,7,0)*N36</f>
        <v>0</v>
      </c>
      <c r="P36" s="1">
        <f>VLOOKUP(IF(M36="无",L36,L36&amp;"("&amp;M36&amp;")"),D:K,8,0)*N36</f>
        <v>0</v>
      </c>
      <c r="Q36" s="1" t="s">
        <v>35</v>
      </c>
      <c r="R36" s="1" t="s">
        <v>35</v>
      </c>
      <c r="S36" s="1">
        <v>0</v>
      </c>
      <c r="T36" s="1">
        <f>VLOOKUP(IF(R36="无",Q36,Q36&amp;"("&amp;R36&amp;")"),D:J,7,0)*S36</f>
        <v>0</v>
      </c>
      <c r="U36" s="1">
        <f>VLOOKUP(IF(R36="无",Q36,Q36&amp;"("&amp;R36&amp;")"),D:K,8,0)*S36</f>
        <v>0</v>
      </c>
      <c r="V36" s="1" t="s">
        <v>35</v>
      </c>
      <c r="W36" s="1" t="s">
        <v>35</v>
      </c>
      <c r="X36" s="1">
        <v>0</v>
      </c>
      <c r="Y36" s="1">
        <f>VLOOKUP(IF(W36="无",V36,V36&amp;"("&amp;W36&amp;")"),D:J,7,0)*X36</f>
        <v>0</v>
      </c>
      <c r="Z36" s="1">
        <f>VLOOKUP(IF(W36="无",V36,V36&amp;"("&amp;W36&amp;")"),D:K,8,0)*X36</f>
        <v>0</v>
      </c>
    </row>
    <row r="37" spans="1:26" ht="13.5" customHeight="1" x14ac:dyDescent="0.3">
      <c r="A37" s="11">
        <f t="shared" si="1"/>
        <v>36</v>
      </c>
      <c r="B37" s="1" t="s">
        <v>96</v>
      </c>
      <c r="C37" s="1" t="s">
        <v>305</v>
      </c>
      <c r="D37" s="1" t="s">
        <v>359</v>
      </c>
      <c r="E37" s="1">
        <v>1</v>
      </c>
      <c r="F37" s="1">
        <v>0</v>
      </c>
      <c r="G37" s="1">
        <v>0</v>
      </c>
      <c r="H37" s="17">
        <f>F37+O37+T37+Y37</f>
        <v>0</v>
      </c>
      <c r="I37" s="17">
        <f>IF(C37="贸易",G37,P37+U37+Z37)</f>
        <v>0</v>
      </c>
      <c r="J37" s="17">
        <f>H37/E37</f>
        <v>0</v>
      </c>
      <c r="K37" s="17">
        <f>I37/E37</f>
        <v>0</v>
      </c>
      <c r="L37" s="1" t="s">
        <v>35</v>
      </c>
      <c r="M37" s="1" t="s">
        <v>35</v>
      </c>
      <c r="N37" s="1">
        <v>0</v>
      </c>
      <c r="O37" s="1">
        <f>VLOOKUP(IF(M37="无",L37,L37&amp;"("&amp;M37&amp;")"),D:J,7,0)*N37</f>
        <v>0</v>
      </c>
      <c r="P37" s="1">
        <f>VLOOKUP(IF(M37="无",L37,L37&amp;"("&amp;M37&amp;")"),D:K,8,0)*N37</f>
        <v>0</v>
      </c>
      <c r="Q37" s="1" t="s">
        <v>35</v>
      </c>
      <c r="R37" s="1" t="s">
        <v>35</v>
      </c>
      <c r="S37" s="1">
        <v>0</v>
      </c>
      <c r="T37" s="1">
        <f>VLOOKUP(IF(R37="无",Q37,Q37&amp;"("&amp;R37&amp;")"),D:J,7,0)*S37</f>
        <v>0</v>
      </c>
      <c r="U37" s="1">
        <f>VLOOKUP(IF(R37="无",Q37,Q37&amp;"("&amp;R37&amp;")"),D:K,8,0)*S37</f>
        <v>0</v>
      </c>
      <c r="V37" s="1" t="s">
        <v>35</v>
      </c>
      <c r="W37" s="1" t="s">
        <v>35</v>
      </c>
      <c r="X37" s="1">
        <v>0</v>
      </c>
      <c r="Y37" s="1">
        <f>VLOOKUP(IF(W37="无",V37,V37&amp;"("&amp;W37&amp;")"),D:J,7,0)*X37</f>
        <v>0</v>
      </c>
      <c r="Z37" s="1">
        <f>VLOOKUP(IF(W37="无",V37,V37&amp;"("&amp;W37&amp;")"),D:K,8,0)*X37</f>
        <v>0</v>
      </c>
    </row>
    <row r="38" spans="1:26" x14ac:dyDescent="0.3">
      <c r="A38" s="11">
        <f t="shared" si="1"/>
        <v>37</v>
      </c>
      <c r="B38" s="1" t="s">
        <v>61</v>
      </c>
      <c r="C38" s="1" t="s">
        <v>305</v>
      </c>
      <c r="D38" s="1" t="s">
        <v>360</v>
      </c>
      <c r="E38" s="1">
        <v>1</v>
      </c>
      <c r="F38" s="1">
        <v>0</v>
      </c>
      <c r="G38" s="1">
        <v>0</v>
      </c>
      <c r="H38" s="17">
        <f>F38+O38+T38+Y38</f>
        <v>0</v>
      </c>
      <c r="I38" s="17">
        <f>IF(C38="贸易",G38,P38+U38+Z38)</f>
        <v>0</v>
      </c>
      <c r="J38" s="17">
        <f>H38/E38</f>
        <v>0</v>
      </c>
      <c r="K38" s="17">
        <f>I38/E38</f>
        <v>0</v>
      </c>
      <c r="L38" s="1" t="s">
        <v>35</v>
      </c>
      <c r="M38" s="1" t="s">
        <v>35</v>
      </c>
      <c r="N38" s="1">
        <v>0</v>
      </c>
      <c r="O38" s="1">
        <f>VLOOKUP(IF(M38="无",L38,L38&amp;"("&amp;M38&amp;")"),D:J,7,0)*N38</f>
        <v>0</v>
      </c>
      <c r="P38" s="1">
        <f>VLOOKUP(IF(M38="无",L38,L38&amp;"("&amp;M38&amp;")"),D:K,8,0)*N38</f>
        <v>0</v>
      </c>
      <c r="Q38" s="1" t="s">
        <v>35</v>
      </c>
      <c r="R38" s="1" t="s">
        <v>35</v>
      </c>
      <c r="S38" s="1">
        <v>0</v>
      </c>
      <c r="T38" s="1">
        <f>VLOOKUP(IF(R38="无",Q38,Q38&amp;"("&amp;R38&amp;")"),D:J,7,0)*S38</f>
        <v>0</v>
      </c>
      <c r="U38" s="1">
        <f>VLOOKUP(IF(R38="无",Q38,Q38&amp;"("&amp;R38&amp;")"),D:K,8,0)*S38</f>
        <v>0</v>
      </c>
      <c r="V38" s="1" t="s">
        <v>35</v>
      </c>
      <c r="W38" s="1" t="s">
        <v>35</v>
      </c>
      <c r="X38" s="1">
        <v>0</v>
      </c>
      <c r="Y38" s="1">
        <f>VLOOKUP(IF(W38="无",V38,V38&amp;"("&amp;W38&amp;")"),D:J,7,0)*X38</f>
        <v>0</v>
      </c>
      <c r="Z38" s="1">
        <f>VLOOKUP(IF(W38="无",V38,V38&amp;"("&amp;W38&amp;")"),D:K,8,0)*X38</f>
        <v>0</v>
      </c>
    </row>
    <row r="39" spans="1:26" x14ac:dyDescent="0.3">
      <c r="A39" s="11">
        <f t="shared" si="1"/>
        <v>38</v>
      </c>
      <c r="B39" s="1" t="s">
        <v>61</v>
      </c>
      <c r="C39" s="1" t="s">
        <v>305</v>
      </c>
      <c r="D39" s="1" t="s">
        <v>361</v>
      </c>
      <c r="E39" s="1">
        <v>1</v>
      </c>
      <c r="F39" s="1">
        <v>0</v>
      </c>
      <c r="G39" s="1">
        <v>0</v>
      </c>
      <c r="H39" s="17">
        <f>F39+O39+T39+Y39</f>
        <v>0</v>
      </c>
      <c r="I39" s="17">
        <f>IF(C39="贸易",G39,P39+U39+Z39)</f>
        <v>0</v>
      </c>
      <c r="J39" s="17">
        <f>H39/E39</f>
        <v>0</v>
      </c>
      <c r="K39" s="17">
        <f>I39/E39</f>
        <v>0</v>
      </c>
      <c r="L39" s="1" t="s">
        <v>35</v>
      </c>
      <c r="M39" s="1" t="s">
        <v>35</v>
      </c>
      <c r="N39" s="1">
        <v>0</v>
      </c>
      <c r="O39" s="1">
        <f>VLOOKUP(IF(M39="无",L39,L39&amp;"("&amp;M39&amp;")"),D:J,7,0)*N39</f>
        <v>0</v>
      </c>
      <c r="P39" s="1">
        <f>VLOOKUP(IF(M39="无",L39,L39&amp;"("&amp;M39&amp;")"),D:K,8,0)*N39</f>
        <v>0</v>
      </c>
      <c r="Q39" s="1" t="s">
        <v>35</v>
      </c>
      <c r="R39" s="1" t="s">
        <v>35</v>
      </c>
      <c r="S39" s="1">
        <v>0</v>
      </c>
      <c r="T39" s="1">
        <f>VLOOKUP(IF(R39="无",Q39,Q39&amp;"("&amp;R39&amp;")"),D:J,7,0)*S39</f>
        <v>0</v>
      </c>
      <c r="U39" s="1">
        <f>VLOOKUP(IF(R39="无",Q39,Q39&amp;"("&amp;R39&amp;")"),D:K,8,0)*S39</f>
        <v>0</v>
      </c>
      <c r="V39" s="1" t="s">
        <v>35</v>
      </c>
      <c r="W39" s="1" t="s">
        <v>35</v>
      </c>
      <c r="X39" s="1">
        <v>0</v>
      </c>
      <c r="Y39" s="1">
        <f>VLOOKUP(IF(W39="无",V39,V39&amp;"("&amp;W39&amp;")"),D:J,7,0)*X39</f>
        <v>0</v>
      </c>
      <c r="Z39" s="1">
        <f>VLOOKUP(IF(W39="无",V39,V39&amp;"("&amp;W39&amp;")"),D:K,8,0)*X39</f>
        <v>0</v>
      </c>
    </row>
    <row r="40" spans="1:26" x14ac:dyDescent="0.3">
      <c r="A40" s="11">
        <f t="shared" si="1"/>
        <v>39</v>
      </c>
      <c r="B40" s="1" t="s">
        <v>30</v>
      </c>
      <c r="C40" s="1" t="s">
        <v>305</v>
      </c>
      <c r="D40" s="1" t="s">
        <v>325</v>
      </c>
      <c r="E40" s="1">
        <v>1</v>
      </c>
      <c r="F40" s="1">
        <v>0</v>
      </c>
      <c r="G40" s="1">
        <v>0</v>
      </c>
      <c r="H40" s="17">
        <f>F40+O40+T40+Y40</f>
        <v>0</v>
      </c>
      <c r="I40" s="17">
        <f>IF(C40="贸易",G40,P40+U40+Z40)</f>
        <v>0</v>
      </c>
      <c r="J40" s="17">
        <f>H40/E40</f>
        <v>0</v>
      </c>
      <c r="K40" s="17">
        <f>I40/E40</f>
        <v>0</v>
      </c>
      <c r="L40" s="1" t="s">
        <v>35</v>
      </c>
      <c r="M40" s="1" t="s">
        <v>35</v>
      </c>
      <c r="N40" s="1">
        <v>0</v>
      </c>
      <c r="O40" s="1">
        <f>VLOOKUP(IF(M40="无",L40,L40&amp;"("&amp;M40&amp;")"),D:J,7,0)*N40</f>
        <v>0</v>
      </c>
      <c r="P40" s="1">
        <f>VLOOKUP(IF(M40="无",L40,L40&amp;"("&amp;M40&amp;")"),D:K,8,0)*N40</f>
        <v>0</v>
      </c>
      <c r="Q40" s="1" t="s">
        <v>35</v>
      </c>
      <c r="R40" s="1" t="s">
        <v>35</v>
      </c>
      <c r="S40" s="1">
        <v>0</v>
      </c>
      <c r="T40" s="1">
        <f>VLOOKUP(IF(R40="无",Q40,Q40&amp;"("&amp;R40&amp;")"),D:J,7,0)*S40</f>
        <v>0</v>
      </c>
      <c r="U40" s="1">
        <f>VLOOKUP(IF(R40="无",Q40,Q40&amp;"("&amp;R40&amp;")"),D:K,8,0)*S40</f>
        <v>0</v>
      </c>
      <c r="V40" s="1" t="s">
        <v>35</v>
      </c>
      <c r="W40" s="1" t="s">
        <v>35</v>
      </c>
      <c r="X40" s="1">
        <v>0</v>
      </c>
      <c r="Y40" s="1">
        <f>VLOOKUP(IF(W40="无",V40,V40&amp;"("&amp;W40&amp;")"),D:J,7,0)*X40</f>
        <v>0</v>
      </c>
      <c r="Z40" s="1">
        <f>VLOOKUP(IF(W40="无",V40,V40&amp;"("&amp;W40&amp;")"),D:K,8,0)*X40</f>
        <v>0</v>
      </c>
    </row>
    <row r="41" spans="1:26" x14ac:dyDescent="0.3">
      <c r="A41" s="11">
        <f t="shared" si="1"/>
        <v>40</v>
      </c>
      <c r="B41" s="1" t="s">
        <v>30</v>
      </c>
      <c r="C41" s="1" t="s">
        <v>305</v>
      </c>
      <c r="D41" s="1" t="s">
        <v>339</v>
      </c>
      <c r="E41" s="1">
        <v>1</v>
      </c>
      <c r="F41" s="1">
        <v>0</v>
      </c>
      <c r="G41" s="1">
        <v>0</v>
      </c>
      <c r="H41" s="17">
        <f>F41+O41+T41+Y41</f>
        <v>0</v>
      </c>
      <c r="I41" s="17">
        <f>IF(C41="贸易",G41,P41+U41+Z41)</f>
        <v>0</v>
      </c>
      <c r="J41" s="17">
        <f>H41/E41</f>
        <v>0</v>
      </c>
      <c r="K41" s="17">
        <f>I41/E41</f>
        <v>0</v>
      </c>
      <c r="L41" s="1" t="s">
        <v>35</v>
      </c>
      <c r="M41" s="1" t="s">
        <v>35</v>
      </c>
      <c r="N41" s="1">
        <v>0</v>
      </c>
      <c r="O41" s="1">
        <f>VLOOKUP(IF(M41="无",L41,L41&amp;"("&amp;M41&amp;")"),D:J,7,0)*N41</f>
        <v>0</v>
      </c>
      <c r="P41" s="1">
        <f>VLOOKUP(IF(M41="无",L41,L41&amp;"("&amp;M41&amp;")"),D:K,8,0)*N41</f>
        <v>0</v>
      </c>
      <c r="Q41" s="1" t="s">
        <v>35</v>
      </c>
      <c r="R41" s="1" t="s">
        <v>35</v>
      </c>
      <c r="S41" s="1">
        <v>0</v>
      </c>
      <c r="T41" s="1">
        <f>VLOOKUP(IF(R41="无",Q41,Q41&amp;"("&amp;R41&amp;")"),D:J,7,0)*S41</f>
        <v>0</v>
      </c>
      <c r="U41" s="1">
        <f>VLOOKUP(IF(R41="无",Q41,Q41&amp;"("&amp;R41&amp;")"),D:K,8,0)*S41</f>
        <v>0</v>
      </c>
      <c r="V41" s="1" t="s">
        <v>35</v>
      </c>
      <c r="W41" s="1" t="s">
        <v>35</v>
      </c>
      <c r="X41" s="1">
        <v>0</v>
      </c>
      <c r="Y41" s="1">
        <f>VLOOKUP(IF(W41="无",V41,V41&amp;"("&amp;W41&amp;")"),D:J,7,0)*X41</f>
        <v>0</v>
      </c>
      <c r="Z41" s="1">
        <f>VLOOKUP(IF(W41="无",V41,V41&amp;"("&amp;W41&amp;")"),D:K,8,0)*X41</f>
        <v>0</v>
      </c>
    </row>
    <row r="42" spans="1:26" x14ac:dyDescent="0.3">
      <c r="A42" s="11">
        <f t="shared" si="1"/>
        <v>41</v>
      </c>
      <c r="B42" s="1" t="s">
        <v>96</v>
      </c>
      <c r="C42" s="1" t="s">
        <v>305</v>
      </c>
      <c r="D42" s="1" t="s">
        <v>362</v>
      </c>
      <c r="E42" s="1">
        <v>1</v>
      </c>
      <c r="F42" s="1">
        <v>0</v>
      </c>
      <c r="G42" s="1">
        <v>0</v>
      </c>
      <c r="H42" s="17">
        <f>F42+O42+T42+Y42</f>
        <v>0</v>
      </c>
      <c r="I42" s="17">
        <f>IF(C42="贸易",G42,P42+U42+Z42)</f>
        <v>0</v>
      </c>
      <c r="J42" s="17">
        <f>H42/E42</f>
        <v>0</v>
      </c>
      <c r="K42" s="17">
        <f>I42/E42</f>
        <v>0</v>
      </c>
      <c r="L42" s="1" t="s">
        <v>35</v>
      </c>
      <c r="M42" s="1" t="s">
        <v>35</v>
      </c>
      <c r="N42" s="1">
        <v>0</v>
      </c>
      <c r="O42" s="1">
        <f>VLOOKUP(IF(M42="无",L42,L42&amp;"("&amp;M42&amp;")"),D:J,7,0)*N42</f>
        <v>0</v>
      </c>
      <c r="P42" s="1">
        <f>VLOOKUP(IF(M42="无",L42,L42&amp;"("&amp;M42&amp;")"),D:K,8,0)*N42</f>
        <v>0</v>
      </c>
      <c r="Q42" s="1" t="s">
        <v>35</v>
      </c>
      <c r="R42" s="1" t="s">
        <v>35</v>
      </c>
      <c r="S42" s="1">
        <v>0</v>
      </c>
      <c r="T42" s="1">
        <f>VLOOKUP(IF(R42="无",Q42,Q42&amp;"("&amp;R42&amp;")"),D:J,7,0)*S42</f>
        <v>0</v>
      </c>
      <c r="U42" s="1">
        <f>VLOOKUP(IF(R42="无",Q42,Q42&amp;"("&amp;R42&amp;")"),D:K,8,0)*S42</f>
        <v>0</v>
      </c>
      <c r="V42" s="1" t="s">
        <v>35</v>
      </c>
      <c r="W42" s="1" t="s">
        <v>35</v>
      </c>
      <c r="X42" s="1">
        <v>0</v>
      </c>
      <c r="Y42" s="1">
        <f>VLOOKUP(IF(W42="无",V42,V42&amp;"("&amp;W42&amp;")"),D:J,7,0)*X42</f>
        <v>0</v>
      </c>
      <c r="Z42" s="1">
        <f>VLOOKUP(IF(W42="无",V42,V42&amp;"("&amp;W42&amp;")"),D:K,8,0)*X42</f>
        <v>0</v>
      </c>
    </row>
    <row r="43" spans="1:26" x14ac:dyDescent="0.3">
      <c r="A43" s="11">
        <f t="shared" si="1"/>
        <v>42</v>
      </c>
      <c r="B43" s="1" t="s">
        <v>30</v>
      </c>
      <c r="C43" s="1" t="s">
        <v>305</v>
      </c>
      <c r="D43" s="1" t="s">
        <v>363</v>
      </c>
      <c r="E43" s="1">
        <v>1</v>
      </c>
      <c r="F43" s="1">
        <v>0</v>
      </c>
      <c r="G43" s="1">
        <v>0</v>
      </c>
      <c r="H43" s="17">
        <f>F43+O43+T43+Y43</f>
        <v>0</v>
      </c>
      <c r="I43" s="17">
        <f>IF(C43="贸易",G43,P43+U43+Z43)</f>
        <v>0</v>
      </c>
      <c r="J43" s="17">
        <f>H43/E43</f>
        <v>0</v>
      </c>
      <c r="K43" s="17">
        <f>I43/E43</f>
        <v>0</v>
      </c>
      <c r="L43" s="1" t="s">
        <v>35</v>
      </c>
      <c r="M43" s="1" t="s">
        <v>35</v>
      </c>
      <c r="N43" s="1">
        <v>0</v>
      </c>
      <c r="O43" s="1">
        <f>VLOOKUP(IF(M43="无",L43,L43&amp;"("&amp;M43&amp;")"),D:J,7,0)*N43</f>
        <v>0</v>
      </c>
      <c r="P43" s="1">
        <f>VLOOKUP(IF(M43="无",L43,L43&amp;"("&amp;M43&amp;")"),D:K,8,0)*N43</f>
        <v>0</v>
      </c>
      <c r="Q43" s="1" t="s">
        <v>35</v>
      </c>
      <c r="R43" s="1" t="s">
        <v>35</v>
      </c>
      <c r="S43" s="1">
        <v>0</v>
      </c>
      <c r="T43" s="1">
        <f>VLOOKUP(IF(R43="无",Q43,Q43&amp;"("&amp;R43&amp;")"),D:J,7,0)*S43</f>
        <v>0</v>
      </c>
      <c r="U43" s="1">
        <f>VLOOKUP(IF(R43="无",Q43,Q43&amp;"("&amp;R43&amp;")"),D:K,8,0)*S43</f>
        <v>0</v>
      </c>
      <c r="V43" s="1" t="s">
        <v>35</v>
      </c>
      <c r="W43" s="1" t="s">
        <v>35</v>
      </c>
      <c r="X43" s="1">
        <v>0</v>
      </c>
      <c r="Y43" s="1">
        <f>VLOOKUP(IF(W43="无",V43,V43&amp;"("&amp;W43&amp;")"),D:J,7,0)*X43</f>
        <v>0</v>
      </c>
      <c r="Z43" s="1">
        <f>VLOOKUP(IF(W43="无",V43,V43&amp;"("&amp;W43&amp;")"),D:K,8,0)*X43</f>
        <v>0</v>
      </c>
    </row>
    <row r="44" spans="1:26" x14ac:dyDescent="0.3">
      <c r="A44" s="11">
        <f t="shared" ref="A44:A75" si="2">ROW()-1</f>
        <v>43</v>
      </c>
      <c r="B44" s="1" t="s">
        <v>96</v>
      </c>
      <c r="C44" s="1" t="s">
        <v>305</v>
      </c>
      <c r="D44" s="1" t="s">
        <v>364</v>
      </c>
      <c r="E44" s="1">
        <v>1</v>
      </c>
      <c r="F44" s="1">
        <v>0</v>
      </c>
      <c r="G44" s="1">
        <v>0</v>
      </c>
      <c r="H44" s="17">
        <f>F44+O44+T44+Y44</f>
        <v>0</v>
      </c>
      <c r="I44" s="17">
        <f>IF(C44="贸易",G44,P44+U44+Z44)</f>
        <v>0</v>
      </c>
      <c r="J44" s="17">
        <f>H44/E44</f>
        <v>0</v>
      </c>
      <c r="K44" s="17">
        <f>I44/E44</f>
        <v>0</v>
      </c>
      <c r="L44" s="1" t="s">
        <v>35</v>
      </c>
      <c r="M44" s="1" t="s">
        <v>35</v>
      </c>
      <c r="N44" s="1">
        <v>0</v>
      </c>
      <c r="O44" s="1">
        <f>VLOOKUP(IF(M44="无",L44,L44&amp;"("&amp;M44&amp;")"),D:J,7,0)*N44</f>
        <v>0</v>
      </c>
      <c r="P44" s="1">
        <f>VLOOKUP(IF(M44="无",L44,L44&amp;"("&amp;M44&amp;")"),D:K,8,0)*N44</f>
        <v>0</v>
      </c>
      <c r="Q44" s="1" t="s">
        <v>35</v>
      </c>
      <c r="R44" s="1" t="s">
        <v>35</v>
      </c>
      <c r="S44" s="1">
        <v>0</v>
      </c>
      <c r="T44" s="1">
        <f>VLOOKUP(IF(R44="无",Q44,Q44&amp;"("&amp;R44&amp;")"),D:J,7,0)*S44</f>
        <v>0</v>
      </c>
      <c r="U44" s="1">
        <f>VLOOKUP(IF(R44="无",Q44,Q44&amp;"("&amp;R44&amp;")"),D:K,8,0)*S44</f>
        <v>0</v>
      </c>
      <c r="V44" s="1" t="s">
        <v>35</v>
      </c>
      <c r="W44" s="1" t="s">
        <v>35</v>
      </c>
      <c r="X44" s="1">
        <v>0</v>
      </c>
      <c r="Y44" s="1">
        <f>VLOOKUP(IF(W44="无",V44,V44&amp;"("&amp;W44&amp;")"),D:J,7,0)*X44</f>
        <v>0</v>
      </c>
      <c r="Z44" s="1">
        <f>VLOOKUP(IF(W44="无",V44,V44&amp;"("&amp;W44&amp;")"),D:K,8,0)*X44</f>
        <v>0</v>
      </c>
    </row>
    <row r="45" spans="1:26" x14ac:dyDescent="0.3">
      <c r="A45" s="11">
        <f t="shared" si="2"/>
        <v>44</v>
      </c>
      <c r="B45" s="1" t="s">
        <v>30</v>
      </c>
      <c r="C45" s="1" t="s">
        <v>305</v>
      </c>
      <c r="D45" s="1" t="s">
        <v>365</v>
      </c>
      <c r="E45" s="1">
        <v>1</v>
      </c>
      <c r="F45" s="1">
        <v>0</v>
      </c>
      <c r="G45" s="1">
        <v>0</v>
      </c>
      <c r="H45" s="17">
        <f>F45+O45+T45+Y45</f>
        <v>0</v>
      </c>
      <c r="I45" s="17">
        <f>IF(C45="贸易",G45,P45+U45+Z45)</f>
        <v>0</v>
      </c>
      <c r="J45" s="17">
        <f>H45/E45</f>
        <v>0</v>
      </c>
      <c r="K45" s="17">
        <f>I45/E45</f>
        <v>0</v>
      </c>
      <c r="L45" s="1" t="s">
        <v>35</v>
      </c>
      <c r="M45" s="1" t="s">
        <v>35</v>
      </c>
      <c r="N45" s="1">
        <v>0</v>
      </c>
      <c r="O45" s="1">
        <f>VLOOKUP(IF(M45="无",L45,L45&amp;"("&amp;M45&amp;")"),D:J,7,0)*N45</f>
        <v>0</v>
      </c>
      <c r="P45" s="1">
        <f>VLOOKUP(IF(M45="无",L45,L45&amp;"("&amp;M45&amp;")"),D:K,8,0)*N45</f>
        <v>0</v>
      </c>
      <c r="Q45" s="1" t="s">
        <v>35</v>
      </c>
      <c r="R45" s="1" t="s">
        <v>35</v>
      </c>
      <c r="S45" s="1">
        <v>0</v>
      </c>
      <c r="T45" s="1">
        <f>VLOOKUP(IF(R45="无",Q45,Q45&amp;"("&amp;R45&amp;")"),D:J,7,0)*S45</f>
        <v>0</v>
      </c>
      <c r="U45" s="1">
        <f>VLOOKUP(IF(R45="无",Q45,Q45&amp;"("&amp;R45&amp;")"),D:K,8,0)*S45</f>
        <v>0</v>
      </c>
      <c r="V45" s="1" t="s">
        <v>35</v>
      </c>
      <c r="W45" s="1" t="s">
        <v>35</v>
      </c>
      <c r="X45" s="1">
        <v>0</v>
      </c>
      <c r="Y45" s="1">
        <f>VLOOKUP(IF(W45="无",V45,V45&amp;"("&amp;W45&amp;")"),D:J,7,0)*X45</f>
        <v>0</v>
      </c>
      <c r="Z45" s="1">
        <f>VLOOKUP(IF(W45="无",V45,V45&amp;"("&amp;W45&amp;")"),D:K,8,0)*X45</f>
        <v>0</v>
      </c>
    </row>
    <row r="46" spans="1:26" x14ac:dyDescent="0.3">
      <c r="A46" s="11">
        <f t="shared" si="2"/>
        <v>45</v>
      </c>
      <c r="B46" s="1" t="s">
        <v>30</v>
      </c>
      <c r="C46" s="1" t="s">
        <v>305</v>
      </c>
      <c r="D46" s="1" t="s">
        <v>366</v>
      </c>
      <c r="E46" s="1">
        <v>1</v>
      </c>
      <c r="F46" s="1">
        <v>0</v>
      </c>
      <c r="G46" s="1">
        <v>0</v>
      </c>
      <c r="H46" s="17">
        <f>F46+O46+T46+Y46</f>
        <v>0</v>
      </c>
      <c r="I46" s="17">
        <f>IF(C46="贸易",G46,P46+U46+Z46)</f>
        <v>0</v>
      </c>
      <c r="J46" s="17">
        <f>H46/E46</f>
        <v>0</v>
      </c>
      <c r="K46" s="17">
        <f>I46/E46</f>
        <v>0</v>
      </c>
      <c r="L46" s="1" t="s">
        <v>35</v>
      </c>
      <c r="M46" s="1" t="s">
        <v>35</v>
      </c>
      <c r="N46" s="1">
        <v>0</v>
      </c>
      <c r="O46" s="1">
        <f>VLOOKUP(IF(M46="无",L46,L46&amp;"("&amp;M46&amp;")"),D:J,7,0)*N46</f>
        <v>0</v>
      </c>
      <c r="P46" s="1">
        <f>VLOOKUP(IF(M46="无",L46,L46&amp;"("&amp;M46&amp;")"),D:K,8,0)*N46</f>
        <v>0</v>
      </c>
      <c r="Q46" s="1" t="s">
        <v>35</v>
      </c>
      <c r="R46" s="1" t="s">
        <v>35</v>
      </c>
      <c r="S46" s="1">
        <v>0</v>
      </c>
      <c r="T46" s="1">
        <f>VLOOKUP(IF(R46="无",Q46,Q46&amp;"("&amp;R46&amp;")"),D:J,7,0)*S46</f>
        <v>0</v>
      </c>
      <c r="U46" s="1">
        <f>VLOOKUP(IF(R46="无",Q46,Q46&amp;"("&amp;R46&amp;")"),D:K,8,0)*S46</f>
        <v>0</v>
      </c>
      <c r="V46" s="1" t="s">
        <v>35</v>
      </c>
      <c r="W46" s="1" t="s">
        <v>35</v>
      </c>
      <c r="X46" s="1">
        <v>0</v>
      </c>
      <c r="Y46" s="1">
        <f>VLOOKUP(IF(W46="无",V46,V46&amp;"("&amp;W46&amp;")"),D:J,7,0)*X46</f>
        <v>0</v>
      </c>
      <c r="Z46" s="1">
        <f>VLOOKUP(IF(W46="无",V46,V46&amp;"("&amp;W46&amp;")"),D:K,8,0)*X46</f>
        <v>0</v>
      </c>
    </row>
    <row r="47" spans="1:26" x14ac:dyDescent="0.3">
      <c r="A47" s="11">
        <f t="shared" si="2"/>
        <v>46</v>
      </c>
      <c r="B47" s="1" t="s">
        <v>30</v>
      </c>
      <c r="C47" s="1" t="s">
        <v>305</v>
      </c>
      <c r="D47" s="1" t="s">
        <v>367</v>
      </c>
      <c r="E47" s="1">
        <v>1</v>
      </c>
      <c r="F47" s="1">
        <v>0</v>
      </c>
      <c r="G47" s="1">
        <v>0</v>
      </c>
      <c r="H47" s="17">
        <f>F47+O47+T47+Y47</f>
        <v>0</v>
      </c>
      <c r="I47" s="17">
        <f>IF(C47="贸易",G47,P47+U47+Z47)</f>
        <v>0</v>
      </c>
      <c r="J47" s="17">
        <f>H47/E47</f>
        <v>0</v>
      </c>
      <c r="K47" s="17">
        <f>I47/E47</f>
        <v>0</v>
      </c>
      <c r="L47" s="1" t="s">
        <v>35</v>
      </c>
      <c r="M47" s="1" t="s">
        <v>35</v>
      </c>
      <c r="N47" s="1">
        <v>0</v>
      </c>
      <c r="O47" s="1">
        <f>VLOOKUP(IF(M47="无",L47,L47&amp;"("&amp;M47&amp;")"),D:J,7,0)*N47</f>
        <v>0</v>
      </c>
      <c r="P47" s="1">
        <f>VLOOKUP(IF(M47="无",L47,L47&amp;"("&amp;M47&amp;")"),D:K,8,0)*N47</f>
        <v>0</v>
      </c>
      <c r="Q47" s="1" t="s">
        <v>35</v>
      </c>
      <c r="R47" s="1" t="s">
        <v>35</v>
      </c>
      <c r="S47" s="1">
        <v>0</v>
      </c>
      <c r="T47" s="1">
        <f>VLOOKUP(IF(R47="无",Q47,Q47&amp;"("&amp;R47&amp;")"),D:J,7,0)*S47</f>
        <v>0</v>
      </c>
      <c r="U47" s="1">
        <f>VLOOKUP(IF(R47="无",Q47,Q47&amp;"("&amp;R47&amp;")"),D:K,8,0)*S47</f>
        <v>0</v>
      </c>
      <c r="V47" s="1" t="s">
        <v>35</v>
      </c>
      <c r="W47" s="1" t="s">
        <v>35</v>
      </c>
      <c r="X47" s="1">
        <v>0</v>
      </c>
      <c r="Y47" s="1">
        <f>VLOOKUP(IF(W47="无",V47,V47&amp;"("&amp;W47&amp;")"),D:J,7,0)*X47</f>
        <v>0</v>
      </c>
      <c r="Z47" s="1">
        <f>VLOOKUP(IF(W47="无",V47,V47&amp;"("&amp;W47&amp;")"),D:K,8,0)*X47</f>
        <v>0</v>
      </c>
    </row>
    <row r="48" spans="1:26" x14ac:dyDescent="0.3">
      <c r="A48" s="11">
        <f t="shared" si="2"/>
        <v>47</v>
      </c>
      <c r="B48" s="1" t="s">
        <v>30</v>
      </c>
      <c r="C48" s="1" t="s">
        <v>305</v>
      </c>
      <c r="D48" s="1" t="s">
        <v>368</v>
      </c>
      <c r="E48" s="1">
        <v>1</v>
      </c>
      <c r="F48" s="1">
        <v>0</v>
      </c>
      <c r="G48" s="1">
        <v>0</v>
      </c>
      <c r="H48" s="17">
        <f>F48+O48+T48+Y48</f>
        <v>0</v>
      </c>
      <c r="I48" s="17">
        <f>IF(C48="贸易",G48,P48+U48+Z48)</f>
        <v>0</v>
      </c>
      <c r="J48" s="17">
        <f>H48/E48</f>
        <v>0</v>
      </c>
      <c r="K48" s="17">
        <f>I48/E48</f>
        <v>0</v>
      </c>
      <c r="L48" s="1" t="s">
        <v>35</v>
      </c>
      <c r="M48" s="1" t="s">
        <v>35</v>
      </c>
      <c r="N48" s="1">
        <v>0</v>
      </c>
      <c r="O48" s="1">
        <f>VLOOKUP(IF(M48="无",L48,L48&amp;"("&amp;M48&amp;")"),D:J,7,0)*N48</f>
        <v>0</v>
      </c>
      <c r="P48" s="1">
        <f>VLOOKUP(IF(M48="无",L48,L48&amp;"("&amp;M48&amp;")"),D:K,8,0)*N48</f>
        <v>0</v>
      </c>
      <c r="Q48" s="1" t="s">
        <v>35</v>
      </c>
      <c r="R48" s="1" t="s">
        <v>35</v>
      </c>
      <c r="S48" s="1">
        <v>0</v>
      </c>
      <c r="T48" s="1">
        <f>VLOOKUP(IF(R48="无",Q48,Q48&amp;"("&amp;R48&amp;")"),D:J,7,0)*S48</f>
        <v>0</v>
      </c>
      <c r="U48" s="1">
        <f>VLOOKUP(IF(R48="无",Q48,Q48&amp;"("&amp;R48&amp;")"),D:K,8,0)*S48</f>
        <v>0</v>
      </c>
      <c r="V48" s="1" t="s">
        <v>35</v>
      </c>
      <c r="W48" s="1" t="s">
        <v>35</v>
      </c>
      <c r="X48" s="1">
        <v>0</v>
      </c>
      <c r="Y48" s="1">
        <f>VLOOKUP(IF(W48="无",V48,V48&amp;"("&amp;W48&amp;")"),D:J,7,0)*X48</f>
        <v>0</v>
      </c>
      <c r="Z48" s="1">
        <f>VLOOKUP(IF(W48="无",V48,V48&amp;"("&amp;W48&amp;")"),D:K,8,0)*X48</f>
        <v>0</v>
      </c>
    </row>
    <row r="49" spans="1:26" x14ac:dyDescent="0.3">
      <c r="A49" s="11">
        <f t="shared" si="2"/>
        <v>48</v>
      </c>
      <c r="B49" s="1" t="s">
        <v>30</v>
      </c>
      <c r="C49" s="1" t="s">
        <v>305</v>
      </c>
      <c r="D49" s="1" t="s">
        <v>329</v>
      </c>
      <c r="E49" s="1">
        <v>1</v>
      </c>
      <c r="F49" s="1">
        <v>0</v>
      </c>
      <c r="G49" s="1">
        <v>0</v>
      </c>
      <c r="H49" s="17">
        <f>F49+O49+T49+Y49</f>
        <v>0</v>
      </c>
      <c r="I49" s="17">
        <f>IF(C49="贸易",G49,P49+U49+Z49)</f>
        <v>0</v>
      </c>
      <c r="J49" s="17">
        <f>H49/E49</f>
        <v>0</v>
      </c>
      <c r="K49" s="17">
        <f>I49/E49</f>
        <v>0</v>
      </c>
      <c r="L49" s="1" t="s">
        <v>35</v>
      </c>
      <c r="M49" s="1" t="s">
        <v>35</v>
      </c>
      <c r="N49" s="1">
        <v>0</v>
      </c>
      <c r="O49" s="1">
        <f>VLOOKUP(IF(M49="无",L49,L49&amp;"("&amp;M49&amp;")"),D:J,7,0)*N49</f>
        <v>0</v>
      </c>
      <c r="P49" s="1">
        <f>VLOOKUP(IF(M49="无",L49,L49&amp;"("&amp;M49&amp;")"),D:K,8,0)*N49</f>
        <v>0</v>
      </c>
      <c r="Q49" s="1" t="s">
        <v>35</v>
      </c>
      <c r="R49" s="1" t="s">
        <v>35</v>
      </c>
      <c r="S49" s="1">
        <v>0</v>
      </c>
      <c r="T49" s="1">
        <f>VLOOKUP(IF(R49="无",Q49,Q49&amp;"("&amp;R49&amp;")"),D:J,7,0)*S49</f>
        <v>0</v>
      </c>
      <c r="U49" s="1">
        <f>VLOOKUP(IF(R49="无",Q49,Q49&amp;"("&amp;R49&amp;")"),D:K,8,0)*S49</f>
        <v>0</v>
      </c>
      <c r="V49" s="1" t="s">
        <v>35</v>
      </c>
      <c r="W49" s="1" t="s">
        <v>35</v>
      </c>
      <c r="X49" s="1">
        <v>0</v>
      </c>
      <c r="Y49" s="1">
        <f>VLOOKUP(IF(W49="无",V49,V49&amp;"("&amp;W49&amp;")"),D:J,7,0)*X49</f>
        <v>0</v>
      </c>
      <c r="Z49" s="1">
        <f>VLOOKUP(IF(W49="无",V49,V49&amp;"("&amp;W49&amp;")"),D:K,8,0)*X49</f>
        <v>0</v>
      </c>
    </row>
    <row r="50" spans="1:26" x14ac:dyDescent="0.3">
      <c r="A50" s="11">
        <f t="shared" si="2"/>
        <v>49</v>
      </c>
      <c r="B50" s="1" t="s">
        <v>30</v>
      </c>
      <c r="C50" s="1" t="s">
        <v>305</v>
      </c>
      <c r="D50" s="1" t="s">
        <v>330</v>
      </c>
      <c r="E50" s="1">
        <v>1</v>
      </c>
      <c r="F50" s="1">
        <v>0</v>
      </c>
      <c r="G50" s="1">
        <v>0</v>
      </c>
      <c r="H50" s="17">
        <f>F50+O50+T50+Y50</f>
        <v>0</v>
      </c>
      <c r="I50" s="17">
        <f>IF(C50="贸易",G50,P50+U50+Z50)</f>
        <v>0</v>
      </c>
      <c r="J50" s="17">
        <f>H50/E50</f>
        <v>0</v>
      </c>
      <c r="K50" s="17">
        <f>I50/E50</f>
        <v>0</v>
      </c>
      <c r="L50" s="1" t="s">
        <v>35</v>
      </c>
      <c r="M50" s="1" t="s">
        <v>35</v>
      </c>
      <c r="N50" s="1">
        <v>0</v>
      </c>
      <c r="O50" s="1">
        <f>VLOOKUP(IF(M50="无",L50,L50&amp;"("&amp;M50&amp;")"),D:J,7,0)*N50</f>
        <v>0</v>
      </c>
      <c r="P50" s="1">
        <f>VLOOKUP(IF(M50="无",L50,L50&amp;"("&amp;M50&amp;")"),D:K,8,0)*N50</f>
        <v>0</v>
      </c>
      <c r="Q50" s="1" t="s">
        <v>35</v>
      </c>
      <c r="R50" s="1" t="s">
        <v>35</v>
      </c>
      <c r="S50" s="1">
        <v>0</v>
      </c>
      <c r="T50" s="1">
        <f>VLOOKUP(IF(R50="无",Q50,Q50&amp;"("&amp;R50&amp;")"),D:J,7,0)*S50</f>
        <v>0</v>
      </c>
      <c r="U50" s="1">
        <f>VLOOKUP(IF(R50="无",Q50,Q50&amp;"("&amp;R50&amp;")"),D:K,8,0)*S50</f>
        <v>0</v>
      </c>
      <c r="V50" s="1" t="s">
        <v>35</v>
      </c>
      <c r="W50" s="1" t="s">
        <v>35</v>
      </c>
      <c r="X50" s="1">
        <v>0</v>
      </c>
      <c r="Y50" s="1">
        <f>VLOOKUP(IF(W50="无",V50,V50&amp;"("&amp;W50&amp;")"),D:J,7,0)*X50</f>
        <v>0</v>
      </c>
      <c r="Z50" s="1">
        <f>VLOOKUP(IF(W50="无",V50,V50&amp;"("&amp;W50&amp;")"),D:K,8,0)*X50</f>
        <v>0</v>
      </c>
    </row>
    <row r="51" spans="1:26" x14ac:dyDescent="0.3">
      <c r="A51" s="11">
        <f t="shared" si="2"/>
        <v>50</v>
      </c>
      <c r="B51" s="1" t="s">
        <v>96</v>
      </c>
      <c r="C51" s="1" t="s">
        <v>305</v>
      </c>
      <c r="D51" s="1" t="s">
        <v>326</v>
      </c>
      <c r="E51" s="1">
        <v>1</v>
      </c>
      <c r="F51" s="1">
        <v>0</v>
      </c>
      <c r="G51" s="1">
        <v>0</v>
      </c>
      <c r="H51" s="17">
        <f>F51+O51+T51+Y51</f>
        <v>0</v>
      </c>
      <c r="I51" s="17">
        <f>IF(C51="贸易",G51,P51+U51+Z51)</f>
        <v>0</v>
      </c>
      <c r="J51" s="17">
        <f>H51/E51</f>
        <v>0</v>
      </c>
      <c r="K51" s="17">
        <f>I51/E51</f>
        <v>0</v>
      </c>
      <c r="L51" s="1" t="s">
        <v>35</v>
      </c>
      <c r="M51" s="1" t="s">
        <v>35</v>
      </c>
      <c r="N51" s="1">
        <v>0</v>
      </c>
      <c r="O51" s="1">
        <f>VLOOKUP(IF(M51="无",L51,L51&amp;"("&amp;M51&amp;")"),D:J,7,0)*N51</f>
        <v>0</v>
      </c>
      <c r="P51" s="1">
        <f>VLOOKUP(IF(M51="无",L51,L51&amp;"("&amp;M51&amp;")"),D:K,8,0)*N51</f>
        <v>0</v>
      </c>
      <c r="Q51" s="1" t="s">
        <v>35</v>
      </c>
      <c r="R51" s="1" t="s">
        <v>35</v>
      </c>
      <c r="S51" s="1">
        <v>0</v>
      </c>
      <c r="T51" s="1">
        <f>VLOOKUP(IF(R51="无",Q51,Q51&amp;"("&amp;R51&amp;")"),D:J,7,0)*S51</f>
        <v>0</v>
      </c>
      <c r="U51" s="1">
        <f>VLOOKUP(IF(R51="无",Q51,Q51&amp;"("&amp;R51&amp;")"),D:K,8,0)*S51</f>
        <v>0</v>
      </c>
      <c r="V51" s="1" t="s">
        <v>35</v>
      </c>
      <c r="W51" s="1" t="s">
        <v>35</v>
      </c>
      <c r="X51" s="1">
        <v>0</v>
      </c>
      <c r="Y51" s="1">
        <f>VLOOKUP(IF(W51="无",V51,V51&amp;"("&amp;W51&amp;")"),D:J,7,0)*X51</f>
        <v>0</v>
      </c>
      <c r="Z51" s="1">
        <f>VLOOKUP(IF(W51="无",V51,V51&amp;"("&amp;W51&amp;")"),D:K,8,0)*X51</f>
        <v>0</v>
      </c>
    </row>
    <row r="52" spans="1:26" x14ac:dyDescent="0.3">
      <c r="A52" s="11">
        <f t="shared" si="2"/>
        <v>51</v>
      </c>
      <c r="B52" s="1" t="s">
        <v>30</v>
      </c>
      <c r="C52" s="1" t="s">
        <v>305</v>
      </c>
      <c r="D52" s="1" t="s">
        <v>328</v>
      </c>
      <c r="E52" s="1">
        <v>1</v>
      </c>
      <c r="F52" s="1">
        <v>0</v>
      </c>
      <c r="G52" s="1">
        <v>0</v>
      </c>
      <c r="H52" s="17">
        <f>F52+O52+T52+Y52</f>
        <v>0</v>
      </c>
      <c r="I52" s="17">
        <f>IF(C52="贸易",G52,P52+U52+Z52)</f>
        <v>0</v>
      </c>
      <c r="J52" s="17">
        <f>H52/E52</f>
        <v>0</v>
      </c>
      <c r="K52" s="17">
        <f>I52/E52</f>
        <v>0</v>
      </c>
      <c r="L52" s="1" t="s">
        <v>35</v>
      </c>
      <c r="M52" s="1" t="s">
        <v>35</v>
      </c>
      <c r="N52" s="1">
        <v>0</v>
      </c>
      <c r="O52" s="1">
        <f>VLOOKUP(IF(M52="无",L52,L52&amp;"("&amp;M52&amp;")"),D:J,7,0)*N52</f>
        <v>0</v>
      </c>
      <c r="P52" s="1">
        <f>VLOOKUP(IF(M52="无",L52,L52&amp;"("&amp;M52&amp;")"),D:K,8,0)*N52</f>
        <v>0</v>
      </c>
      <c r="Q52" s="1" t="s">
        <v>35</v>
      </c>
      <c r="R52" s="1" t="s">
        <v>35</v>
      </c>
      <c r="S52" s="1">
        <v>0</v>
      </c>
      <c r="T52" s="1">
        <f>VLOOKUP(IF(R52="无",Q52,Q52&amp;"("&amp;R52&amp;")"),D:J,7,0)*S52</f>
        <v>0</v>
      </c>
      <c r="U52" s="1">
        <f>VLOOKUP(IF(R52="无",Q52,Q52&amp;"("&amp;R52&amp;")"),D:K,8,0)*S52</f>
        <v>0</v>
      </c>
      <c r="V52" s="1" t="s">
        <v>35</v>
      </c>
      <c r="W52" s="1" t="s">
        <v>35</v>
      </c>
      <c r="X52" s="1">
        <v>0</v>
      </c>
      <c r="Y52" s="1">
        <f>VLOOKUP(IF(W52="无",V52,V52&amp;"("&amp;W52&amp;")"),D:J,7,0)*X52</f>
        <v>0</v>
      </c>
      <c r="Z52" s="1">
        <f>VLOOKUP(IF(W52="无",V52,V52&amp;"("&amp;W52&amp;")"),D:K,8,0)*X52</f>
        <v>0</v>
      </c>
    </row>
    <row r="53" spans="1:26" x14ac:dyDescent="0.3">
      <c r="A53" s="11">
        <f t="shared" si="2"/>
        <v>52</v>
      </c>
      <c r="B53" s="1" t="s">
        <v>30</v>
      </c>
      <c r="C53" s="1" t="s">
        <v>305</v>
      </c>
      <c r="D53" s="1" t="s">
        <v>369</v>
      </c>
      <c r="E53" s="1">
        <v>1</v>
      </c>
      <c r="F53" s="1">
        <v>0</v>
      </c>
      <c r="G53" s="1">
        <v>0</v>
      </c>
      <c r="H53" s="17">
        <f>F53+O53+T53+Y53</f>
        <v>0</v>
      </c>
      <c r="I53" s="17">
        <f>IF(C53="贸易",G53,P53+U53+Z53)</f>
        <v>0</v>
      </c>
      <c r="J53" s="17">
        <f>H53/E53</f>
        <v>0</v>
      </c>
      <c r="K53" s="17">
        <f>I53/E53</f>
        <v>0</v>
      </c>
      <c r="L53" s="1" t="s">
        <v>35</v>
      </c>
      <c r="M53" s="1" t="s">
        <v>35</v>
      </c>
      <c r="N53" s="1">
        <v>0</v>
      </c>
      <c r="O53" s="1">
        <f>VLOOKUP(IF(M53="无",L53,L53&amp;"("&amp;M53&amp;")"),D:J,7,0)*N53</f>
        <v>0</v>
      </c>
      <c r="P53" s="1">
        <f>VLOOKUP(IF(M53="无",L53,L53&amp;"("&amp;M53&amp;")"),D:K,8,0)*N53</f>
        <v>0</v>
      </c>
      <c r="Q53" s="1" t="s">
        <v>35</v>
      </c>
      <c r="R53" s="1" t="s">
        <v>35</v>
      </c>
      <c r="S53" s="1">
        <v>0</v>
      </c>
      <c r="T53" s="1">
        <f>VLOOKUP(IF(R53="无",Q53,Q53&amp;"("&amp;R53&amp;")"),D:J,7,0)*S53</f>
        <v>0</v>
      </c>
      <c r="U53" s="1">
        <f>VLOOKUP(IF(R53="无",Q53,Q53&amp;"("&amp;R53&amp;")"),D:K,8,0)*S53</f>
        <v>0</v>
      </c>
      <c r="V53" s="1" t="s">
        <v>35</v>
      </c>
      <c r="W53" s="1" t="s">
        <v>35</v>
      </c>
      <c r="X53" s="1">
        <v>0</v>
      </c>
      <c r="Y53" s="1">
        <f>VLOOKUP(IF(W53="无",V53,V53&amp;"("&amp;W53&amp;")"),D:J,7,0)*X53</f>
        <v>0</v>
      </c>
      <c r="Z53" s="1">
        <f>VLOOKUP(IF(W53="无",V53,V53&amp;"("&amp;W53&amp;")"),D:K,8,0)*X53</f>
        <v>0</v>
      </c>
    </row>
    <row r="54" spans="1:26" x14ac:dyDescent="0.3">
      <c r="A54" s="11">
        <f t="shared" si="2"/>
        <v>53</v>
      </c>
      <c r="B54" s="1" t="s">
        <v>61</v>
      </c>
      <c r="C54" s="1" t="s">
        <v>305</v>
      </c>
      <c r="D54" s="1" t="s">
        <v>370</v>
      </c>
      <c r="E54" s="1">
        <v>1</v>
      </c>
      <c r="F54" s="1">
        <v>0</v>
      </c>
      <c r="G54" s="1">
        <v>0</v>
      </c>
      <c r="H54" s="17">
        <f>F54+O54+T54+Y54</f>
        <v>0</v>
      </c>
      <c r="I54" s="17">
        <f>IF(C54="贸易",G54,P54+U54+Z54)</f>
        <v>0</v>
      </c>
      <c r="J54" s="17">
        <f>H54/E54</f>
        <v>0</v>
      </c>
      <c r="K54" s="17">
        <f>I54/E54</f>
        <v>0</v>
      </c>
      <c r="L54" s="1" t="s">
        <v>35</v>
      </c>
      <c r="M54" s="1" t="s">
        <v>35</v>
      </c>
      <c r="N54" s="1">
        <v>0</v>
      </c>
      <c r="O54" s="1">
        <f>VLOOKUP(IF(M54="无",L54,L54&amp;"("&amp;M54&amp;")"),D:J,7,0)*N54</f>
        <v>0</v>
      </c>
      <c r="P54" s="1">
        <f>VLOOKUP(IF(M54="无",L54,L54&amp;"("&amp;M54&amp;")"),D:K,8,0)*N54</f>
        <v>0</v>
      </c>
      <c r="Q54" s="1" t="s">
        <v>35</v>
      </c>
      <c r="R54" s="1" t="s">
        <v>35</v>
      </c>
      <c r="S54" s="1">
        <v>0</v>
      </c>
      <c r="T54" s="1">
        <f>VLOOKUP(IF(R54="无",Q54,Q54&amp;"("&amp;R54&amp;")"),D:J,7,0)*S54</f>
        <v>0</v>
      </c>
      <c r="U54" s="1">
        <f>VLOOKUP(IF(R54="无",Q54,Q54&amp;"("&amp;R54&amp;")"),D:K,8,0)*S54</f>
        <v>0</v>
      </c>
      <c r="V54" s="1" t="s">
        <v>35</v>
      </c>
      <c r="W54" s="1" t="s">
        <v>35</v>
      </c>
      <c r="X54" s="1">
        <v>0</v>
      </c>
      <c r="Y54" s="1">
        <f>VLOOKUP(IF(W54="无",V54,V54&amp;"("&amp;W54&amp;")"),D:J,7,0)*X54</f>
        <v>0</v>
      </c>
      <c r="Z54" s="1">
        <f>VLOOKUP(IF(W54="无",V54,V54&amp;"("&amp;W54&amp;")"),D:K,8,0)*X54</f>
        <v>0</v>
      </c>
    </row>
    <row r="55" spans="1:26" x14ac:dyDescent="0.3">
      <c r="A55" s="11">
        <f t="shared" si="2"/>
        <v>54</v>
      </c>
      <c r="B55" s="1" t="s">
        <v>162</v>
      </c>
      <c r="C55" s="1" t="s">
        <v>305</v>
      </c>
      <c r="D55" s="1" t="s">
        <v>371</v>
      </c>
      <c r="E55" s="1">
        <v>1</v>
      </c>
      <c r="F55" s="1">
        <v>0</v>
      </c>
      <c r="G55" s="1">
        <v>0</v>
      </c>
      <c r="H55" s="17">
        <f>F55+O55+T55+Y55</f>
        <v>0</v>
      </c>
      <c r="I55" s="17">
        <f>IF(C55="贸易",G55,P55+U55+Z55)</f>
        <v>0</v>
      </c>
      <c r="J55" s="17">
        <f>H55/E55</f>
        <v>0</v>
      </c>
      <c r="K55" s="17">
        <f>I55/E55</f>
        <v>0</v>
      </c>
      <c r="L55" s="1" t="s">
        <v>35</v>
      </c>
      <c r="M55" s="1" t="s">
        <v>35</v>
      </c>
      <c r="N55" s="1">
        <v>0</v>
      </c>
      <c r="O55" s="1">
        <f>VLOOKUP(IF(M55="无",L55,L55&amp;"("&amp;M55&amp;")"),D:J,7,0)*N55</f>
        <v>0</v>
      </c>
      <c r="P55" s="1">
        <f>VLOOKUP(IF(M55="无",L55,L55&amp;"("&amp;M55&amp;")"),D:K,8,0)*N55</f>
        <v>0</v>
      </c>
      <c r="Q55" s="1" t="s">
        <v>35</v>
      </c>
      <c r="R55" s="1" t="s">
        <v>35</v>
      </c>
      <c r="S55" s="1">
        <v>0</v>
      </c>
      <c r="T55" s="1">
        <f>VLOOKUP(IF(R55="无",Q55,Q55&amp;"("&amp;R55&amp;")"),D:J,7,0)*S55</f>
        <v>0</v>
      </c>
      <c r="U55" s="1">
        <f>VLOOKUP(IF(R55="无",Q55,Q55&amp;"("&amp;R55&amp;")"),D:K,8,0)*S55</f>
        <v>0</v>
      </c>
      <c r="V55" s="1" t="s">
        <v>35</v>
      </c>
      <c r="W55" s="1" t="s">
        <v>35</v>
      </c>
      <c r="X55" s="1">
        <v>0</v>
      </c>
      <c r="Y55" s="1">
        <f>VLOOKUP(IF(W55="无",V55,V55&amp;"("&amp;W55&amp;")"),D:J,7,0)*X55</f>
        <v>0</v>
      </c>
      <c r="Z55" s="1">
        <f>VLOOKUP(IF(W55="无",V55,V55&amp;"("&amp;W55&amp;")"),D:K,8,0)*X55</f>
        <v>0</v>
      </c>
    </row>
    <row r="56" spans="1:26" x14ac:dyDescent="0.3">
      <c r="A56" s="11">
        <f t="shared" si="2"/>
        <v>55</v>
      </c>
      <c r="B56" s="1" t="s">
        <v>30</v>
      </c>
      <c r="C56" s="1" t="s">
        <v>305</v>
      </c>
      <c r="D56" s="1" t="s">
        <v>372</v>
      </c>
      <c r="E56" s="1">
        <v>1</v>
      </c>
      <c r="F56" s="1">
        <v>0</v>
      </c>
      <c r="G56" s="1">
        <v>0</v>
      </c>
      <c r="H56" s="17">
        <f>F56+O56+T56+Y56</f>
        <v>0</v>
      </c>
      <c r="I56" s="17">
        <f>IF(C56="贸易",G56,P56+U56+Z56)</f>
        <v>0</v>
      </c>
      <c r="J56" s="17">
        <f>H56/E56</f>
        <v>0</v>
      </c>
      <c r="K56" s="17">
        <f>I56/E56</f>
        <v>0</v>
      </c>
      <c r="L56" s="1" t="s">
        <v>35</v>
      </c>
      <c r="M56" s="1" t="s">
        <v>35</v>
      </c>
      <c r="N56" s="1">
        <v>0</v>
      </c>
      <c r="O56" s="1">
        <f>VLOOKUP(IF(M56="无",L56,L56&amp;"("&amp;M56&amp;")"),D:J,7,0)*N56</f>
        <v>0</v>
      </c>
      <c r="P56" s="1">
        <f>VLOOKUP(IF(M56="无",L56,L56&amp;"("&amp;M56&amp;")"),D:K,8,0)*N56</f>
        <v>0</v>
      </c>
      <c r="Q56" s="1" t="s">
        <v>35</v>
      </c>
      <c r="R56" s="1" t="s">
        <v>35</v>
      </c>
      <c r="S56" s="1">
        <v>0</v>
      </c>
      <c r="T56" s="1">
        <f>VLOOKUP(IF(R56="无",Q56,Q56&amp;"("&amp;R56&amp;")"),D:J,7,0)*S56</f>
        <v>0</v>
      </c>
      <c r="U56" s="1">
        <f>VLOOKUP(IF(R56="无",Q56,Q56&amp;"("&amp;R56&amp;")"),D:K,8,0)*S56</f>
        <v>0</v>
      </c>
      <c r="V56" s="1" t="s">
        <v>35</v>
      </c>
      <c r="W56" s="1" t="s">
        <v>35</v>
      </c>
      <c r="X56" s="1">
        <v>0</v>
      </c>
      <c r="Y56" s="1">
        <f>VLOOKUP(IF(W56="无",V56,V56&amp;"("&amp;W56&amp;")"),D:J,7,0)*X56</f>
        <v>0</v>
      </c>
      <c r="Z56" s="1">
        <f>VLOOKUP(IF(W56="无",V56,V56&amp;"("&amp;W56&amp;")"),D:K,8,0)*X56</f>
        <v>0</v>
      </c>
    </row>
    <row r="57" spans="1:26" x14ac:dyDescent="0.3">
      <c r="A57" s="11">
        <f t="shared" si="2"/>
        <v>56</v>
      </c>
      <c r="B57" s="1" t="s">
        <v>30</v>
      </c>
      <c r="C57" s="1" t="s">
        <v>305</v>
      </c>
      <c r="D57" s="1" t="s">
        <v>373</v>
      </c>
      <c r="E57" s="1">
        <v>1</v>
      </c>
      <c r="F57" s="1">
        <v>0</v>
      </c>
      <c r="G57" s="1">
        <v>0</v>
      </c>
      <c r="H57" s="17">
        <f>F57+O57+T57+Y57</f>
        <v>0</v>
      </c>
      <c r="I57" s="17">
        <f>IF(C57="贸易",G57,P57+U57+Z57)</f>
        <v>0</v>
      </c>
      <c r="J57" s="17">
        <f>H57/E57</f>
        <v>0</v>
      </c>
      <c r="K57" s="17">
        <f>I57/E57</f>
        <v>0</v>
      </c>
      <c r="L57" s="1" t="s">
        <v>35</v>
      </c>
      <c r="M57" s="1" t="s">
        <v>35</v>
      </c>
      <c r="N57" s="1">
        <v>0</v>
      </c>
      <c r="O57" s="1">
        <f>VLOOKUP(IF(M57="无",L57,L57&amp;"("&amp;M57&amp;")"),D:J,7,0)*N57</f>
        <v>0</v>
      </c>
      <c r="P57" s="1">
        <f>VLOOKUP(IF(M57="无",L57,L57&amp;"("&amp;M57&amp;")"),D:K,8,0)*N57</f>
        <v>0</v>
      </c>
      <c r="Q57" s="1" t="s">
        <v>35</v>
      </c>
      <c r="R57" s="1" t="s">
        <v>35</v>
      </c>
      <c r="S57" s="1">
        <v>0</v>
      </c>
      <c r="T57" s="1">
        <f>VLOOKUP(IF(R57="无",Q57,Q57&amp;"("&amp;R57&amp;")"),D:J,7,0)*S57</f>
        <v>0</v>
      </c>
      <c r="U57" s="1">
        <f>VLOOKUP(IF(R57="无",Q57,Q57&amp;"("&amp;R57&amp;")"),D:K,8,0)*S57</f>
        <v>0</v>
      </c>
      <c r="V57" s="1" t="s">
        <v>35</v>
      </c>
      <c r="W57" s="1" t="s">
        <v>35</v>
      </c>
      <c r="X57" s="1">
        <v>0</v>
      </c>
      <c r="Y57" s="1">
        <f>VLOOKUP(IF(W57="无",V57,V57&amp;"("&amp;W57&amp;")"),D:J,7,0)*X57</f>
        <v>0</v>
      </c>
      <c r="Z57" s="1">
        <f>VLOOKUP(IF(W57="无",V57,V57&amp;"("&amp;W57&amp;")"),D:K,8,0)*X57</f>
        <v>0</v>
      </c>
    </row>
    <row r="58" spans="1:26" x14ac:dyDescent="0.3">
      <c r="A58" s="11">
        <f t="shared" si="2"/>
        <v>57</v>
      </c>
      <c r="B58" s="1" t="s">
        <v>30</v>
      </c>
      <c r="C58" s="1" t="s">
        <v>305</v>
      </c>
      <c r="D58" s="1" t="s">
        <v>374</v>
      </c>
      <c r="E58" s="1">
        <v>1</v>
      </c>
      <c r="F58" s="1">
        <v>0</v>
      </c>
      <c r="G58" s="1">
        <v>0</v>
      </c>
      <c r="H58" s="17">
        <f>F58+O58+T58+Y58</f>
        <v>0</v>
      </c>
      <c r="I58" s="17">
        <f>IF(C58="贸易",G58,P58+U58+Z58)</f>
        <v>0</v>
      </c>
      <c r="J58" s="17">
        <f>H58/E58</f>
        <v>0</v>
      </c>
      <c r="K58" s="17">
        <f>I58/E58</f>
        <v>0</v>
      </c>
      <c r="L58" s="1" t="s">
        <v>35</v>
      </c>
      <c r="M58" s="1" t="s">
        <v>35</v>
      </c>
      <c r="N58" s="1">
        <v>0</v>
      </c>
      <c r="O58" s="1">
        <f>VLOOKUP(IF(M58="无",L58,L58&amp;"("&amp;M58&amp;")"),D:J,7,0)*N58</f>
        <v>0</v>
      </c>
      <c r="P58" s="1">
        <f>VLOOKUP(IF(M58="无",L58,L58&amp;"("&amp;M58&amp;")"),D:K,8,0)*N58</f>
        <v>0</v>
      </c>
      <c r="Q58" s="1" t="s">
        <v>35</v>
      </c>
      <c r="R58" s="1" t="s">
        <v>35</v>
      </c>
      <c r="S58" s="1">
        <v>0</v>
      </c>
      <c r="T58" s="1">
        <f>VLOOKUP(IF(R58="无",Q58,Q58&amp;"("&amp;R58&amp;")"),D:J,7,0)*S58</f>
        <v>0</v>
      </c>
      <c r="U58" s="1">
        <f>VLOOKUP(IF(R58="无",Q58,Q58&amp;"("&amp;R58&amp;")"),D:K,8,0)*S58</f>
        <v>0</v>
      </c>
      <c r="V58" s="1" t="s">
        <v>35</v>
      </c>
      <c r="W58" s="1" t="s">
        <v>35</v>
      </c>
      <c r="X58" s="1">
        <v>0</v>
      </c>
      <c r="Y58" s="1">
        <f>VLOOKUP(IF(W58="无",V58,V58&amp;"("&amp;W58&amp;")"),D:J,7,0)*X58</f>
        <v>0</v>
      </c>
      <c r="Z58" s="1">
        <f>VLOOKUP(IF(W58="无",V58,V58&amp;"("&amp;W58&amp;")"),D:K,8,0)*X58</f>
        <v>0</v>
      </c>
    </row>
    <row r="59" spans="1:26" x14ac:dyDescent="0.3">
      <c r="A59" s="11">
        <f t="shared" si="2"/>
        <v>58</v>
      </c>
      <c r="B59" s="1" t="s">
        <v>96</v>
      </c>
      <c r="C59" s="1" t="s">
        <v>305</v>
      </c>
      <c r="D59" s="1" t="s">
        <v>375</v>
      </c>
      <c r="E59" s="1">
        <v>1</v>
      </c>
      <c r="F59" s="1">
        <v>0</v>
      </c>
      <c r="G59" s="1">
        <v>0</v>
      </c>
      <c r="H59" s="17">
        <f>F59+O59+T59+Y59</f>
        <v>0</v>
      </c>
      <c r="I59" s="17">
        <f>IF(C59="贸易",G59,P59+U59+Z59)</f>
        <v>0</v>
      </c>
      <c r="J59" s="17">
        <f>H59/E59</f>
        <v>0</v>
      </c>
      <c r="K59" s="17">
        <f>I59/E59</f>
        <v>0</v>
      </c>
      <c r="L59" s="1" t="s">
        <v>35</v>
      </c>
      <c r="M59" s="1" t="s">
        <v>35</v>
      </c>
      <c r="N59" s="1">
        <v>0</v>
      </c>
      <c r="O59" s="1">
        <f>VLOOKUP(IF(M59="无",L59,L59&amp;"("&amp;M59&amp;")"),D:J,7,0)*N59</f>
        <v>0</v>
      </c>
      <c r="P59" s="1">
        <f>VLOOKUP(IF(M59="无",L59,L59&amp;"("&amp;M59&amp;")"),D:K,8,0)*N59</f>
        <v>0</v>
      </c>
      <c r="Q59" s="1" t="s">
        <v>35</v>
      </c>
      <c r="R59" s="1" t="s">
        <v>35</v>
      </c>
      <c r="S59" s="1">
        <v>0</v>
      </c>
      <c r="T59" s="1">
        <f>VLOOKUP(IF(R59="无",Q59,Q59&amp;"("&amp;R59&amp;")"),D:J,7,0)*S59</f>
        <v>0</v>
      </c>
      <c r="U59" s="1">
        <f>VLOOKUP(IF(R59="无",Q59,Q59&amp;"("&amp;R59&amp;")"),D:K,8,0)*S59</f>
        <v>0</v>
      </c>
      <c r="V59" s="1" t="s">
        <v>35</v>
      </c>
      <c r="W59" s="1" t="s">
        <v>35</v>
      </c>
      <c r="X59" s="1">
        <v>0</v>
      </c>
      <c r="Y59" s="1">
        <f>VLOOKUP(IF(W59="无",V59,V59&amp;"("&amp;W59&amp;")"),D:J,7,0)*X59</f>
        <v>0</v>
      </c>
      <c r="Z59" s="1">
        <f>VLOOKUP(IF(W59="无",V59,V59&amp;"("&amp;W59&amp;")"),D:K,8,0)*X59</f>
        <v>0</v>
      </c>
    </row>
    <row r="60" spans="1:26" x14ac:dyDescent="0.3">
      <c r="A60" s="11">
        <f t="shared" si="2"/>
        <v>59</v>
      </c>
      <c r="B60" s="1" t="s">
        <v>30</v>
      </c>
      <c r="C60" s="1" t="s">
        <v>305</v>
      </c>
      <c r="D60" s="1" t="s">
        <v>334</v>
      </c>
      <c r="E60" s="1">
        <v>1</v>
      </c>
      <c r="F60" s="1">
        <v>0</v>
      </c>
      <c r="G60" s="1">
        <v>0</v>
      </c>
      <c r="H60" s="17">
        <f>F60+O60+T60+Y60</f>
        <v>0</v>
      </c>
      <c r="I60" s="17">
        <f>IF(C60="贸易",G60,P60+U60+Z60)</f>
        <v>0</v>
      </c>
      <c r="J60" s="17">
        <f>H60/E60</f>
        <v>0</v>
      </c>
      <c r="K60" s="17">
        <f>I60/E60</f>
        <v>0</v>
      </c>
      <c r="L60" s="1" t="s">
        <v>35</v>
      </c>
      <c r="M60" s="1" t="s">
        <v>35</v>
      </c>
      <c r="N60" s="1">
        <v>0</v>
      </c>
      <c r="O60" s="1">
        <f>VLOOKUP(IF(M60="无",L60,L60&amp;"("&amp;M60&amp;")"),D:J,7,0)*N60</f>
        <v>0</v>
      </c>
      <c r="P60" s="1">
        <f>VLOOKUP(IF(M60="无",L60,L60&amp;"("&amp;M60&amp;")"),D:K,8,0)*N60</f>
        <v>0</v>
      </c>
      <c r="Q60" s="1" t="s">
        <v>35</v>
      </c>
      <c r="R60" s="1" t="s">
        <v>35</v>
      </c>
      <c r="S60" s="1">
        <v>0</v>
      </c>
      <c r="T60" s="1">
        <f>VLOOKUP(IF(R60="无",Q60,Q60&amp;"("&amp;R60&amp;")"),D:J,7,0)*S60</f>
        <v>0</v>
      </c>
      <c r="U60" s="1">
        <f>VLOOKUP(IF(R60="无",Q60,Q60&amp;"("&amp;R60&amp;")"),D:K,8,0)*S60</f>
        <v>0</v>
      </c>
      <c r="V60" s="1" t="s">
        <v>35</v>
      </c>
      <c r="W60" s="1" t="s">
        <v>35</v>
      </c>
      <c r="X60" s="1">
        <v>0</v>
      </c>
      <c r="Y60" s="1">
        <f>VLOOKUP(IF(W60="无",V60,V60&amp;"("&amp;W60&amp;")"),D:J,7,0)*X60</f>
        <v>0</v>
      </c>
      <c r="Z60" s="1">
        <f>VLOOKUP(IF(W60="无",V60,V60&amp;"("&amp;W60&amp;")"),D:K,8,0)*X60</f>
        <v>0</v>
      </c>
    </row>
    <row r="61" spans="1:26" x14ac:dyDescent="0.3">
      <c r="A61" s="11">
        <f t="shared" si="2"/>
        <v>60</v>
      </c>
      <c r="B61" s="1" t="s">
        <v>30</v>
      </c>
      <c r="C61" s="1" t="s">
        <v>305</v>
      </c>
      <c r="D61" s="1" t="s">
        <v>319</v>
      </c>
      <c r="E61" s="1">
        <v>1</v>
      </c>
      <c r="F61" s="1">
        <v>0</v>
      </c>
      <c r="G61" s="1">
        <v>0</v>
      </c>
      <c r="H61" s="17">
        <f>F61+O61+T61+Y61</f>
        <v>0</v>
      </c>
      <c r="I61" s="17">
        <f>IF(C61="贸易",G61,P61+U61+Z61)</f>
        <v>0</v>
      </c>
      <c r="J61" s="17">
        <f>H61/E61</f>
        <v>0</v>
      </c>
      <c r="K61" s="17">
        <f>I61/E61</f>
        <v>0</v>
      </c>
      <c r="L61" s="1" t="s">
        <v>35</v>
      </c>
      <c r="M61" s="1" t="s">
        <v>35</v>
      </c>
      <c r="N61" s="1">
        <v>0</v>
      </c>
      <c r="O61" s="1">
        <f>VLOOKUP(IF(M61="无",L61,L61&amp;"("&amp;M61&amp;")"),D:J,7,0)*N61</f>
        <v>0</v>
      </c>
      <c r="P61" s="1">
        <f>VLOOKUP(IF(M61="无",L61,L61&amp;"("&amp;M61&amp;")"),D:K,8,0)*N61</f>
        <v>0</v>
      </c>
      <c r="Q61" s="1" t="s">
        <v>35</v>
      </c>
      <c r="R61" s="1" t="s">
        <v>35</v>
      </c>
      <c r="S61" s="1">
        <v>0</v>
      </c>
      <c r="T61" s="1">
        <f>VLOOKUP(IF(R61="无",Q61,Q61&amp;"("&amp;R61&amp;")"),D:J,7,0)*S61</f>
        <v>0</v>
      </c>
      <c r="U61" s="1">
        <f>VLOOKUP(IF(R61="无",Q61,Q61&amp;"("&amp;R61&amp;")"),D:K,8,0)*S61</f>
        <v>0</v>
      </c>
      <c r="V61" s="1" t="s">
        <v>35</v>
      </c>
      <c r="W61" s="1" t="s">
        <v>35</v>
      </c>
      <c r="X61" s="1">
        <v>0</v>
      </c>
      <c r="Y61" s="1">
        <f>VLOOKUP(IF(W61="无",V61,V61&amp;"("&amp;W61&amp;")"),D:J,7,0)*X61</f>
        <v>0</v>
      </c>
      <c r="Z61" s="1">
        <f>VLOOKUP(IF(W61="无",V61,V61&amp;"("&amp;W61&amp;")"),D:K,8,0)*X61</f>
        <v>0</v>
      </c>
    </row>
    <row r="62" spans="1:26" x14ac:dyDescent="0.3">
      <c r="A62" s="11">
        <f t="shared" si="2"/>
        <v>61</v>
      </c>
      <c r="B62" s="1" t="s">
        <v>30</v>
      </c>
      <c r="C62" s="1" t="s">
        <v>305</v>
      </c>
      <c r="D62" s="1" t="s">
        <v>317</v>
      </c>
      <c r="E62" s="1">
        <v>1</v>
      </c>
      <c r="F62" s="1">
        <v>0</v>
      </c>
      <c r="G62" s="1">
        <v>0</v>
      </c>
      <c r="H62" s="17">
        <f>F62+O62+T62+Y62</f>
        <v>0</v>
      </c>
      <c r="I62" s="17">
        <f>IF(C62="贸易",G62,P62+U62+Z62)</f>
        <v>0</v>
      </c>
      <c r="J62" s="17">
        <f>H62/E62</f>
        <v>0</v>
      </c>
      <c r="K62" s="17">
        <f>I62/E62</f>
        <v>0</v>
      </c>
      <c r="L62" s="1" t="s">
        <v>35</v>
      </c>
      <c r="M62" s="1" t="s">
        <v>35</v>
      </c>
      <c r="N62" s="1">
        <v>0</v>
      </c>
      <c r="O62" s="1">
        <f>VLOOKUP(IF(M62="无",L62,L62&amp;"("&amp;M62&amp;")"),D:J,7,0)*N62</f>
        <v>0</v>
      </c>
      <c r="P62" s="1">
        <f>VLOOKUP(IF(M62="无",L62,L62&amp;"("&amp;M62&amp;")"),D:K,8,0)*N62</f>
        <v>0</v>
      </c>
      <c r="Q62" s="1" t="s">
        <v>35</v>
      </c>
      <c r="R62" s="1" t="s">
        <v>35</v>
      </c>
      <c r="S62" s="1">
        <v>0</v>
      </c>
      <c r="T62" s="1">
        <f>VLOOKUP(IF(R62="无",Q62,Q62&amp;"("&amp;R62&amp;")"),D:J,7,0)*S62</f>
        <v>0</v>
      </c>
      <c r="U62" s="1">
        <f>VLOOKUP(IF(R62="无",Q62,Q62&amp;"("&amp;R62&amp;")"),D:K,8,0)*S62</f>
        <v>0</v>
      </c>
      <c r="V62" s="1" t="s">
        <v>35</v>
      </c>
      <c r="W62" s="1" t="s">
        <v>35</v>
      </c>
      <c r="X62" s="1">
        <v>0</v>
      </c>
      <c r="Y62" s="1">
        <f>VLOOKUP(IF(W62="无",V62,V62&amp;"("&amp;W62&amp;")"),D:J,7,0)*X62</f>
        <v>0</v>
      </c>
      <c r="Z62" s="1">
        <f>VLOOKUP(IF(W62="无",V62,V62&amp;"("&amp;W62&amp;")"),D:K,8,0)*X62</f>
        <v>0</v>
      </c>
    </row>
    <row r="63" spans="1:26" x14ac:dyDescent="0.3">
      <c r="A63" s="11">
        <f t="shared" si="2"/>
        <v>62</v>
      </c>
      <c r="B63" s="1" t="s">
        <v>30</v>
      </c>
      <c r="C63" s="1" t="s">
        <v>305</v>
      </c>
      <c r="D63" s="1" t="s">
        <v>322</v>
      </c>
      <c r="E63" s="1">
        <v>1</v>
      </c>
      <c r="F63" s="1">
        <v>0</v>
      </c>
      <c r="G63" s="1">
        <v>0</v>
      </c>
      <c r="H63" s="17">
        <f>F63+O63+T63+Y63</f>
        <v>0</v>
      </c>
      <c r="I63" s="17">
        <f>IF(C63="贸易",G63,P63+U63+Z63)</f>
        <v>0</v>
      </c>
      <c r="J63" s="17">
        <f>H63/E63</f>
        <v>0</v>
      </c>
      <c r="K63" s="17">
        <f>I63/E63</f>
        <v>0</v>
      </c>
      <c r="L63" s="1" t="s">
        <v>35</v>
      </c>
      <c r="M63" s="1" t="s">
        <v>35</v>
      </c>
      <c r="N63" s="1">
        <v>0</v>
      </c>
      <c r="O63" s="1">
        <f>VLOOKUP(IF(M63="无",L63,L63&amp;"("&amp;M63&amp;")"),D:J,7,0)*N63</f>
        <v>0</v>
      </c>
      <c r="P63" s="1">
        <f>VLOOKUP(IF(M63="无",L63,L63&amp;"("&amp;M63&amp;")"),D:K,8,0)*N63</f>
        <v>0</v>
      </c>
      <c r="Q63" s="1" t="s">
        <v>35</v>
      </c>
      <c r="R63" s="1" t="s">
        <v>35</v>
      </c>
      <c r="S63" s="1">
        <v>0</v>
      </c>
      <c r="T63" s="1">
        <f>VLOOKUP(IF(R63="无",Q63,Q63&amp;"("&amp;R63&amp;")"),D:J,7,0)*S63</f>
        <v>0</v>
      </c>
      <c r="U63" s="1">
        <f>VLOOKUP(IF(R63="无",Q63,Q63&amp;"("&amp;R63&amp;")"),D:K,8,0)*S63</f>
        <v>0</v>
      </c>
      <c r="V63" s="1" t="s">
        <v>35</v>
      </c>
      <c r="W63" s="1" t="s">
        <v>35</v>
      </c>
      <c r="X63" s="1">
        <v>0</v>
      </c>
      <c r="Y63" s="1">
        <f>VLOOKUP(IF(W63="无",V63,V63&amp;"("&amp;W63&amp;")"),D:J,7,0)*X63</f>
        <v>0</v>
      </c>
      <c r="Z63" s="1">
        <f>VLOOKUP(IF(W63="无",V63,V63&amp;"("&amp;W63&amp;")"),D:K,8,0)*X63</f>
        <v>0</v>
      </c>
    </row>
    <row r="64" spans="1:26" x14ac:dyDescent="0.3">
      <c r="A64" s="11">
        <f t="shared" si="2"/>
        <v>63</v>
      </c>
      <c r="B64" s="1" t="s">
        <v>30</v>
      </c>
      <c r="C64" s="1" t="s">
        <v>305</v>
      </c>
      <c r="D64" s="1" t="s">
        <v>376</v>
      </c>
      <c r="E64" s="1">
        <v>1</v>
      </c>
      <c r="F64" s="1">
        <v>0</v>
      </c>
      <c r="G64" s="1">
        <v>0</v>
      </c>
      <c r="H64" s="17">
        <f>F64+O64+T64+Y64</f>
        <v>0</v>
      </c>
      <c r="I64" s="17">
        <f>IF(C64="贸易",G64,P64+U64+Z64)</f>
        <v>0</v>
      </c>
      <c r="J64" s="17">
        <f>H64/E64</f>
        <v>0</v>
      </c>
      <c r="K64" s="17">
        <f>I64/E64</f>
        <v>0</v>
      </c>
      <c r="L64" s="1" t="s">
        <v>35</v>
      </c>
      <c r="M64" s="1" t="s">
        <v>35</v>
      </c>
      <c r="N64" s="1">
        <v>0</v>
      </c>
      <c r="O64" s="1">
        <f>VLOOKUP(IF(M64="无",L64,L64&amp;"("&amp;M64&amp;")"),D:J,7,0)*N64</f>
        <v>0</v>
      </c>
      <c r="P64" s="1">
        <f>VLOOKUP(IF(M64="无",L64,L64&amp;"("&amp;M64&amp;")"),D:K,8,0)*N64</f>
        <v>0</v>
      </c>
      <c r="Q64" s="1" t="s">
        <v>35</v>
      </c>
      <c r="R64" s="1" t="s">
        <v>35</v>
      </c>
      <c r="S64" s="1">
        <v>0</v>
      </c>
      <c r="T64" s="1">
        <f>VLOOKUP(IF(R64="无",Q64,Q64&amp;"("&amp;R64&amp;")"),D:J,7,0)*S64</f>
        <v>0</v>
      </c>
      <c r="U64" s="1">
        <f>VLOOKUP(IF(R64="无",Q64,Q64&amp;"("&amp;R64&amp;")"),D:K,8,0)*S64</f>
        <v>0</v>
      </c>
      <c r="V64" s="1" t="s">
        <v>35</v>
      </c>
      <c r="W64" s="1" t="s">
        <v>35</v>
      </c>
      <c r="X64" s="1">
        <v>0</v>
      </c>
      <c r="Y64" s="1">
        <f>VLOOKUP(IF(W64="无",V64,V64&amp;"("&amp;W64&amp;")"),D:J,7,0)*X64</f>
        <v>0</v>
      </c>
      <c r="Z64" s="1">
        <f>VLOOKUP(IF(W64="无",V64,V64&amp;"("&amp;W64&amp;")"),D:K,8,0)*X64</f>
        <v>0</v>
      </c>
    </row>
    <row r="65" spans="1:26" x14ac:dyDescent="0.3">
      <c r="A65" s="11">
        <f t="shared" si="2"/>
        <v>64</v>
      </c>
      <c r="B65" s="1" t="s">
        <v>30</v>
      </c>
      <c r="C65" s="1" t="s">
        <v>305</v>
      </c>
      <c r="D65" s="1" t="s">
        <v>377</v>
      </c>
      <c r="E65" s="1">
        <v>1</v>
      </c>
      <c r="F65" s="1">
        <v>0</v>
      </c>
      <c r="G65" s="1">
        <v>0</v>
      </c>
      <c r="H65" s="17">
        <f>F65+O65+T65+Y65</f>
        <v>0</v>
      </c>
      <c r="I65" s="17">
        <f>IF(C65="贸易",G65,P65+U65+Z65)</f>
        <v>0</v>
      </c>
      <c r="J65" s="17">
        <f>H65/E65</f>
        <v>0</v>
      </c>
      <c r="K65" s="17">
        <f>I65/E65</f>
        <v>0</v>
      </c>
      <c r="L65" s="1" t="s">
        <v>35</v>
      </c>
      <c r="M65" s="1" t="s">
        <v>35</v>
      </c>
      <c r="N65" s="1">
        <v>0</v>
      </c>
      <c r="O65" s="1">
        <f>VLOOKUP(IF(M65="无",L65,L65&amp;"("&amp;M65&amp;")"),D:J,7,0)*N65</f>
        <v>0</v>
      </c>
      <c r="P65" s="1">
        <f>VLOOKUP(IF(M65="无",L65,L65&amp;"("&amp;M65&amp;")"),D:K,8,0)*N65</f>
        <v>0</v>
      </c>
      <c r="Q65" s="1" t="s">
        <v>35</v>
      </c>
      <c r="R65" s="1" t="s">
        <v>35</v>
      </c>
      <c r="S65" s="1">
        <v>0</v>
      </c>
      <c r="T65" s="1">
        <f>VLOOKUP(IF(R65="无",Q65,Q65&amp;"("&amp;R65&amp;")"),D:J,7,0)*S65</f>
        <v>0</v>
      </c>
      <c r="U65" s="1">
        <f>VLOOKUP(IF(R65="无",Q65,Q65&amp;"("&amp;R65&amp;")"),D:K,8,0)*S65</f>
        <v>0</v>
      </c>
      <c r="V65" s="1" t="s">
        <v>35</v>
      </c>
      <c r="W65" s="1" t="s">
        <v>35</v>
      </c>
      <c r="X65" s="1">
        <v>0</v>
      </c>
      <c r="Y65" s="1">
        <f>VLOOKUP(IF(W65="无",V65,V65&amp;"("&amp;W65&amp;")"),D:J,7,0)*X65</f>
        <v>0</v>
      </c>
      <c r="Z65" s="1">
        <f>VLOOKUP(IF(W65="无",V65,V65&amp;"("&amp;W65&amp;")"),D:K,8,0)*X65</f>
        <v>0</v>
      </c>
    </row>
    <row r="66" spans="1:26" x14ac:dyDescent="0.3">
      <c r="A66" s="11">
        <f t="shared" si="2"/>
        <v>65</v>
      </c>
      <c r="B66" s="1" t="s">
        <v>30</v>
      </c>
      <c r="C66" s="1" t="s">
        <v>305</v>
      </c>
      <c r="D66" s="1" t="s">
        <v>321</v>
      </c>
      <c r="E66" s="1">
        <v>1</v>
      </c>
      <c r="F66" s="1">
        <v>0</v>
      </c>
      <c r="G66" s="1">
        <v>0</v>
      </c>
      <c r="H66" s="17">
        <f>F66+O66+T66+Y66</f>
        <v>0</v>
      </c>
      <c r="I66" s="17">
        <f>IF(C66="贸易",G66,P66+U66+Z66)</f>
        <v>0</v>
      </c>
      <c r="J66" s="17">
        <f>H66/E66</f>
        <v>0</v>
      </c>
      <c r="K66" s="17">
        <f>I66/E66</f>
        <v>0</v>
      </c>
      <c r="L66" s="1" t="s">
        <v>35</v>
      </c>
      <c r="M66" s="1" t="s">
        <v>35</v>
      </c>
      <c r="N66" s="1">
        <v>0</v>
      </c>
      <c r="O66" s="1">
        <f>VLOOKUP(IF(M66="无",L66,L66&amp;"("&amp;M66&amp;")"),D:J,7,0)*N66</f>
        <v>0</v>
      </c>
      <c r="P66" s="1">
        <f>VLOOKUP(IF(M66="无",L66,L66&amp;"("&amp;M66&amp;")"),D:K,8,0)*N66</f>
        <v>0</v>
      </c>
      <c r="Q66" s="1" t="s">
        <v>35</v>
      </c>
      <c r="R66" s="1" t="s">
        <v>35</v>
      </c>
      <c r="S66" s="1">
        <v>0</v>
      </c>
      <c r="T66" s="1">
        <f>VLOOKUP(IF(R66="无",Q66,Q66&amp;"("&amp;R66&amp;")"),D:J,7,0)*S66</f>
        <v>0</v>
      </c>
      <c r="U66" s="1">
        <f>VLOOKUP(IF(R66="无",Q66,Q66&amp;"("&amp;R66&amp;")"),D:K,8,0)*S66</f>
        <v>0</v>
      </c>
      <c r="V66" s="1" t="s">
        <v>35</v>
      </c>
      <c r="W66" s="1" t="s">
        <v>35</v>
      </c>
      <c r="X66" s="1">
        <v>0</v>
      </c>
      <c r="Y66" s="1">
        <f>VLOOKUP(IF(W66="无",V66,V66&amp;"("&amp;W66&amp;")"),D:J,7,0)*X66</f>
        <v>0</v>
      </c>
      <c r="Z66" s="1">
        <f>VLOOKUP(IF(W66="无",V66,V66&amp;"("&amp;W66&amp;")"),D:K,8,0)*X66</f>
        <v>0</v>
      </c>
    </row>
    <row r="67" spans="1:26" x14ac:dyDescent="0.3">
      <c r="A67" s="11">
        <f t="shared" si="2"/>
        <v>66</v>
      </c>
      <c r="B67" s="1" t="s">
        <v>30</v>
      </c>
      <c r="C67" s="1" t="s">
        <v>305</v>
      </c>
      <c r="D67" s="1" t="s">
        <v>318</v>
      </c>
      <c r="E67" s="1">
        <v>1</v>
      </c>
      <c r="F67" s="1">
        <v>0</v>
      </c>
      <c r="G67" s="1">
        <v>0</v>
      </c>
      <c r="H67" s="17">
        <f>F67+O67+T67+Y67</f>
        <v>0</v>
      </c>
      <c r="I67" s="17">
        <f>IF(C67="贸易",G67,P67+U67+Z67)</f>
        <v>0</v>
      </c>
      <c r="J67" s="17">
        <f>H67/E67</f>
        <v>0</v>
      </c>
      <c r="K67" s="17">
        <f>I67/E67</f>
        <v>0</v>
      </c>
      <c r="L67" s="1" t="s">
        <v>35</v>
      </c>
      <c r="M67" s="1" t="s">
        <v>35</v>
      </c>
      <c r="N67" s="1">
        <v>0</v>
      </c>
      <c r="O67" s="1">
        <f>VLOOKUP(IF(M67="无",L67,L67&amp;"("&amp;M67&amp;")"),D:J,7,0)*N67</f>
        <v>0</v>
      </c>
      <c r="P67" s="1">
        <f>VLOOKUP(IF(M67="无",L67,L67&amp;"("&amp;M67&amp;")"),D:K,8,0)*N67</f>
        <v>0</v>
      </c>
      <c r="Q67" s="1" t="s">
        <v>35</v>
      </c>
      <c r="R67" s="1" t="s">
        <v>35</v>
      </c>
      <c r="S67" s="1">
        <v>0</v>
      </c>
      <c r="T67" s="1">
        <f>VLOOKUP(IF(R67="无",Q67,Q67&amp;"("&amp;R67&amp;")"),D:J,7,0)*S67</f>
        <v>0</v>
      </c>
      <c r="U67" s="1">
        <f>VLOOKUP(IF(R67="无",Q67,Q67&amp;"("&amp;R67&amp;")"),D:K,8,0)*S67</f>
        <v>0</v>
      </c>
      <c r="V67" s="1" t="s">
        <v>35</v>
      </c>
      <c r="W67" s="1" t="s">
        <v>35</v>
      </c>
      <c r="X67" s="1">
        <v>0</v>
      </c>
      <c r="Y67" s="1">
        <f>VLOOKUP(IF(W67="无",V67,V67&amp;"("&amp;W67&amp;")"),D:J,7,0)*X67</f>
        <v>0</v>
      </c>
      <c r="Z67" s="1">
        <f>VLOOKUP(IF(W67="无",V67,V67&amp;"("&amp;W67&amp;")"),D:K,8,0)*X67</f>
        <v>0</v>
      </c>
    </row>
    <row r="68" spans="1:26" x14ac:dyDescent="0.3">
      <c r="A68" s="11">
        <f t="shared" si="2"/>
        <v>67</v>
      </c>
      <c r="B68" s="1" t="s">
        <v>30</v>
      </c>
      <c r="C68" s="1" t="s">
        <v>305</v>
      </c>
      <c r="D68" s="1" t="s">
        <v>343</v>
      </c>
      <c r="E68" s="1">
        <v>1</v>
      </c>
      <c r="F68" s="1">
        <v>0</v>
      </c>
      <c r="G68" s="1">
        <v>0</v>
      </c>
      <c r="H68" s="17">
        <f>F68+O68+T68+Y68</f>
        <v>0</v>
      </c>
      <c r="I68" s="17">
        <f>IF(C68="贸易",G68,P68+U68+Z68)</f>
        <v>0</v>
      </c>
      <c r="J68" s="17">
        <f>H68/E68</f>
        <v>0</v>
      </c>
      <c r="K68" s="17">
        <f>I68/E68</f>
        <v>0</v>
      </c>
      <c r="L68" s="1" t="s">
        <v>35</v>
      </c>
      <c r="M68" s="1" t="s">
        <v>35</v>
      </c>
      <c r="N68" s="1">
        <v>0</v>
      </c>
      <c r="O68" s="1">
        <f>VLOOKUP(IF(M68="无",L68,L68&amp;"("&amp;M68&amp;")"),D:J,7,0)*N68</f>
        <v>0</v>
      </c>
      <c r="P68" s="1">
        <f>VLOOKUP(IF(M68="无",L68,L68&amp;"("&amp;M68&amp;")"),D:K,8,0)*N68</f>
        <v>0</v>
      </c>
      <c r="Q68" s="1" t="s">
        <v>35</v>
      </c>
      <c r="R68" s="1" t="s">
        <v>35</v>
      </c>
      <c r="S68" s="1">
        <v>0</v>
      </c>
      <c r="T68" s="1">
        <f>VLOOKUP(IF(R68="无",Q68,Q68&amp;"("&amp;R68&amp;")"),D:J,7,0)*S68</f>
        <v>0</v>
      </c>
      <c r="U68" s="1">
        <f>VLOOKUP(IF(R68="无",Q68,Q68&amp;"("&amp;R68&amp;")"),D:K,8,0)*S68</f>
        <v>0</v>
      </c>
      <c r="V68" s="1" t="s">
        <v>35</v>
      </c>
      <c r="W68" s="1" t="s">
        <v>35</v>
      </c>
      <c r="X68" s="1">
        <v>0</v>
      </c>
      <c r="Y68" s="1">
        <f>VLOOKUP(IF(W68="无",V68,V68&amp;"("&amp;W68&amp;")"),D:J,7,0)*X68</f>
        <v>0</v>
      </c>
      <c r="Z68" s="1">
        <f>VLOOKUP(IF(W68="无",V68,V68&amp;"("&amp;W68&amp;")"),D:K,8,0)*X68</f>
        <v>0</v>
      </c>
    </row>
    <row r="69" spans="1:26" x14ac:dyDescent="0.3">
      <c r="A69" s="11">
        <f t="shared" si="2"/>
        <v>68</v>
      </c>
      <c r="B69" s="1" t="s">
        <v>61</v>
      </c>
      <c r="C69" s="1" t="s">
        <v>305</v>
      </c>
      <c r="D69" s="1" t="s">
        <v>378</v>
      </c>
      <c r="E69" s="1">
        <v>1</v>
      </c>
      <c r="F69" s="1">
        <v>0</v>
      </c>
      <c r="G69" s="1">
        <v>0</v>
      </c>
      <c r="H69" s="17">
        <f>F69+O69+T69+Y69</f>
        <v>0</v>
      </c>
      <c r="I69" s="17">
        <f>IF(C69="贸易",G69,P69+U69+Z69)</f>
        <v>0</v>
      </c>
      <c r="J69" s="17">
        <f>H69/E69</f>
        <v>0</v>
      </c>
      <c r="K69" s="17">
        <f>I69/E69</f>
        <v>0</v>
      </c>
      <c r="L69" s="1" t="s">
        <v>35</v>
      </c>
      <c r="M69" s="1" t="s">
        <v>35</v>
      </c>
      <c r="N69" s="1">
        <v>0</v>
      </c>
      <c r="O69" s="1">
        <f>VLOOKUP(IF(M69="无",L69,L69&amp;"("&amp;M69&amp;")"),D:J,7,0)*N69</f>
        <v>0</v>
      </c>
      <c r="P69" s="1">
        <f>VLOOKUP(IF(M69="无",L69,L69&amp;"("&amp;M69&amp;")"),D:K,8,0)*N69</f>
        <v>0</v>
      </c>
      <c r="Q69" s="1" t="s">
        <v>35</v>
      </c>
      <c r="R69" s="1" t="s">
        <v>35</v>
      </c>
      <c r="S69" s="1">
        <v>0</v>
      </c>
      <c r="T69" s="1">
        <f>VLOOKUP(IF(R69="无",Q69,Q69&amp;"("&amp;R69&amp;")"),D:J,7,0)*S69</f>
        <v>0</v>
      </c>
      <c r="U69" s="1">
        <f>VLOOKUP(IF(R69="无",Q69,Q69&amp;"("&amp;R69&amp;")"),D:K,8,0)*S69</f>
        <v>0</v>
      </c>
      <c r="V69" s="1" t="s">
        <v>35</v>
      </c>
      <c r="W69" s="1" t="s">
        <v>35</v>
      </c>
      <c r="X69" s="1">
        <v>0</v>
      </c>
      <c r="Y69" s="1">
        <f>VLOOKUP(IF(W69="无",V69,V69&amp;"("&amp;W69&amp;")"),D:J,7,0)*X69</f>
        <v>0</v>
      </c>
      <c r="Z69" s="1">
        <f>VLOOKUP(IF(W69="无",V69,V69&amp;"("&amp;W69&amp;")"),D:K,8,0)*X69</f>
        <v>0</v>
      </c>
    </row>
    <row r="70" spans="1:26" x14ac:dyDescent="0.3">
      <c r="A70" s="11">
        <f t="shared" si="2"/>
        <v>69</v>
      </c>
      <c r="B70" s="1" t="s">
        <v>30</v>
      </c>
      <c r="C70" s="1" t="s">
        <v>305</v>
      </c>
      <c r="D70" s="1" t="s">
        <v>341</v>
      </c>
      <c r="E70" s="1">
        <v>1</v>
      </c>
      <c r="F70" s="1">
        <v>0</v>
      </c>
      <c r="G70" s="1">
        <v>0</v>
      </c>
      <c r="H70" s="17">
        <f>F70+O70+T70+Y70</f>
        <v>0</v>
      </c>
      <c r="I70" s="17">
        <f>IF(C70="贸易",G70,P70+U70+Z70)</f>
        <v>0</v>
      </c>
      <c r="J70" s="17">
        <f>H70/E70</f>
        <v>0</v>
      </c>
      <c r="K70" s="17">
        <f>I70/E70</f>
        <v>0</v>
      </c>
      <c r="L70" s="1" t="s">
        <v>35</v>
      </c>
      <c r="M70" s="1" t="s">
        <v>35</v>
      </c>
      <c r="N70" s="1">
        <v>0</v>
      </c>
      <c r="O70" s="1">
        <f>VLOOKUP(IF(M70="无",L70,L70&amp;"("&amp;M70&amp;")"),D:J,7,0)*N70</f>
        <v>0</v>
      </c>
      <c r="P70" s="1">
        <f>VLOOKUP(IF(M70="无",L70,L70&amp;"("&amp;M70&amp;")"),D:K,8,0)*N70</f>
        <v>0</v>
      </c>
      <c r="Q70" s="1" t="s">
        <v>35</v>
      </c>
      <c r="R70" s="1" t="s">
        <v>35</v>
      </c>
      <c r="S70" s="1">
        <v>0</v>
      </c>
      <c r="T70" s="1">
        <f>VLOOKUP(IF(R70="无",Q70,Q70&amp;"("&amp;R70&amp;")"),D:J,7,0)*S70</f>
        <v>0</v>
      </c>
      <c r="U70" s="1">
        <f>VLOOKUP(IF(R70="无",Q70,Q70&amp;"("&amp;R70&amp;")"),D:K,8,0)*S70</f>
        <v>0</v>
      </c>
      <c r="V70" s="1" t="s">
        <v>35</v>
      </c>
      <c r="W70" s="1" t="s">
        <v>35</v>
      </c>
      <c r="X70" s="1">
        <v>0</v>
      </c>
      <c r="Y70" s="1">
        <f>VLOOKUP(IF(W70="无",V70,V70&amp;"("&amp;W70&amp;")"),D:J,7,0)*X70</f>
        <v>0</v>
      </c>
      <c r="Z70" s="1">
        <f>VLOOKUP(IF(W70="无",V70,V70&amp;"("&amp;W70&amp;")"),D:K,8,0)*X70</f>
        <v>0</v>
      </c>
    </row>
    <row r="71" spans="1:26" x14ac:dyDescent="0.3">
      <c r="A71" s="11">
        <f t="shared" si="2"/>
        <v>70</v>
      </c>
      <c r="B71" s="1" t="s">
        <v>30</v>
      </c>
      <c r="C71" s="1" t="s">
        <v>305</v>
      </c>
      <c r="D71" s="1" t="s">
        <v>306</v>
      </c>
      <c r="E71" s="1">
        <v>1</v>
      </c>
      <c r="F71" s="1">
        <v>0</v>
      </c>
      <c r="G71" s="1">
        <v>0</v>
      </c>
      <c r="H71" s="17">
        <f>F71+O71+T71+Y71</f>
        <v>0</v>
      </c>
      <c r="I71" s="17">
        <f>IF(C71="贸易",G71,P71+U71+Z71)</f>
        <v>0</v>
      </c>
      <c r="J71" s="17">
        <f>H71/E71</f>
        <v>0</v>
      </c>
      <c r="K71" s="17">
        <f>I71/E71</f>
        <v>0</v>
      </c>
      <c r="L71" s="1" t="s">
        <v>35</v>
      </c>
      <c r="M71" s="1" t="s">
        <v>35</v>
      </c>
      <c r="N71" s="1">
        <v>0</v>
      </c>
      <c r="O71" s="1">
        <f>VLOOKUP(IF(M71="无",L71,L71&amp;"("&amp;M71&amp;")"),D:J,7,0)*N71</f>
        <v>0</v>
      </c>
      <c r="P71" s="1">
        <f>VLOOKUP(IF(M71="无",L71,L71&amp;"("&amp;M71&amp;")"),D:K,8,0)*N71</f>
        <v>0</v>
      </c>
      <c r="Q71" s="1" t="s">
        <v>35</v>
      </c>
      <c r="R71" s="1" t="s">
        <v>35</v>
      </c>
      <c r="S71" s="1">
        <v>0</v>
      </c>
      <c r="T71" s="1">
        <f>VLOOKUP(IF(R71="无",Q71,Q71&amp;"("&amp;R71&amp;")"),D:J,7,0)*S71</f>
        <v>0</v>
      </c>
      <c r="U71" s="1">
        <f>VLOOKUP(IF(R71="无",Q71,Q71&amp;"("&amp;R71&amp;")"),D:K,8,0)*S71</f>
        <v>0</v>
      </c>
      <c r="V71" s="1" t="s">
        <v>35</v>
      </c>
      <c r="W71" s="1" t="s">
        <v>35</v>
      </c>
      <c r="X71" s="1">
        <v>0</v>
      </c>
      <c r="Y71" s="1">
        <f>VLOOKUP(IF(W71="无",V71,V71&amp;"("&amp;W71&amp;")"),D:J,7,0)*X71</f>
        <v>0</v>
      </c>
      <c r="Z71" s="1">
        <f>VLOOKUP(IF(W71="无",V71,V71&amp;"("&amp;W71&amp;")"),D:K,8,0)*X71</f>
        <v>0</v>
      </c>
    </row>
    <row r="72" spans="1:26" x14ac:dyDescent="0.3">
      <c r="A72" s="11">
        <f t="shared" si="2"/>
        <v>71</v>
      </c>
      <c r="B72" s="1" t="s">
        <v>30</v>
      </c>
      <c r="C72" s="1" t="s">
        <v>305</v>
      </c>
      <c r="D72" s="1" t="s">
        <v>379</v>
      </c>
      <c r="E72" s="1">
        <v>1</v>
      </c>
      <c r="F72" s="1">
        <v>0</v>
      </c>
      <c r="G72" s="1">
        <v>0</v>
      </c>
      <c r="H72" s="17">
        <f>F72+O72+T72+Y72</f>
        <v>0</v>
      </c>
      <c r="I72" s="17">
        <f>IF(C72="贸易",G72,P72+U72+Z72)</f>
        <v>0</v>
      </c>
      <c r="J72" s="17">
        <f>H72/E72</f>
        <v>0</v>
      </c>
      <c r="K72" s="17">
        <f>I72/E72</f>
        <v>0</v>
      </c>
      <c r="L72" s="1" t="s">
        <v>35</v>
      </c>
      <c r="M72" s="1" t="s">
        <v>35</v>
      </c>
      <c r="N72" s="1">
        <v>0</v>
      </c>
      <c r="O72" s="1">
        <f>VLOOKUP(IF(M72="无",L72,L72&amp;"("&amp;M72&amp;")"),D:J,7,0)*N72</f>
        <v>0</v>
      </c>
      <c r="P72" s="1">
        <f>VLOOKUP(IF(M72="无",L72,L72&amp;"("&amp;M72&amp;")"),D:K,8,0)*N72</f>
        <v>0</v>
      </c>
      <c r="Q72" s="1" t="s">
        <v>35</v>
      </c>
      <c r="R72" s="1" t="s">
        <v>35</v>
      </c>
      <c r="S72" s="1">
        <v>0</v>
      </c>
      <c r="T72" s="1">
        <f>VLOOKUP(IF(R72="无",Q72,Q72&amp;"("&amp;R72&amp;")"),D:J,7,0)*S72</f>
        <v>0</v>
      </c>
      <c r="U72" s="1">
        <f>VLOOKUP(IF(R72="无",Q72,Q72&amp;"("&amp;R72&amp;")"),D:K,8,0)*S72</f>
        <v>0</v>
      </c>
      <c r="V72" s="1" t="s">
        <v>35</v>
      </c>
      <c r="W72" s="1" t="s">
        <v>35</v>
      </c>
      <c r="X72" s="1">
        <v>0</v>
      </c>
      <c r="Y72" s="1">
        <f>VLOOKUP(IF(W72="无",V72,V72&amp;"("&amp;W72&amp;")"),D:J,7,0)*X72</f>
        <v>0</v>
      </c>
      <c r="Z72" s="1">
        <f>VLOOKUP(IF(W72="无",V72,V72&amp;"("&amp;W72&amp;")"),D:K,8,0)*X72</f>
        <v>0</v>
      </c>
    </row>
    <row r="73" spans="1:26" x14ac:dyDescent="0.3">
      <c r="A73" s="11">
        <f t="shared" si="2"/>
        <v>72</v>
      </c>
      <c r="B73" s="1" t="s">
        <v>30</v>
      </c>
      <c r="C73" s="1" t="s">
        <v>305</v>
      </c>
      <c r="D73" s="1" t="s">
        <v>315</v>
      </c>
      <c r="E73" s="1">
        <v>1</v>
      </c>
      <c r="F73" s="1">
        <v>0</v>
      </c>
      <c r="G73" s="1">
        <v>0</v>
      </c>
      <c r="H73" s="17">
        <f>F73+O73+T73+Y73</f>
        <v>0</v>
      </c>
      <c r="I73" s="17">
        <f>IF(C73="贸易",G73,P73+U73+Z73)</f>
        <v>0</v>
      </c>
      <c r="J73" s="17">
        <f>H73/E73</f>
        <v>0</v>
      </c>
      <c r="K73" s="17">
        <f>I73/E73</f>
        <v>0</v>
      </c>
      <c r="L73" s="1" t="s">
        <v>35</v>
      </c>
      <c r="M73" s="1" t="s">
        <v>35</v>
      </c>
      <c r="N73" s="1">
        <v>0</v>
      </c>
      <c r="O73" s="1">
        <f>VLOOKUP(IF(M73="无",L73,L73&amp;"("&amp;M73&amp;")"),D:J,7,0)*N73</f>
        <v>0</v>
      </c>
      <c r="P73" s="1">
        <f>VLOOKUP(IF(M73="无",L73,L73&amp;"("&amp;M73&amp;")"),D:K,8,0)*N73</f>
        <v>0</v>
      </c>
      <c r="Q73" s="1" t="s">
        <v>35</v>
      </c>
      <c r="R73" s="1" t="s">
        <v>35</v>
      </c>
      <c r="S73" s="1">
        <v>0</v>
      </c>
      <c r="T73" s="1">
        <f>VLOOKUP(IF(R73="无",Q73,Q73&amp;"("&amp;R73&amp;")"),D:J,7,0)*S73</f>
        <v>0</v>
      </c>
      <c r="U73" s="1">
        <f>VLOOKUP(IF(R73="无",Q73,Q73&amp;"("&amp;R73&amp;")"),D:K,8,0)*S73</f>
        <v>0</v>
      </c>
      <c r="V73" s="1" t="s">
        <v>35</v>
      </c>
      <c r="W73" s="1" t="s">
        <v>35</v>
      </c>
      <c r="X73" s="1">
        <v>0</v>
      </c>
      <c r="Y73" s="1">
        <f>VLOOKUP(IF(W73="无",V73,V73&amp;"("&amp;W73&amp;")"),D:J,7,0)*X73</f>
        <v>0</v>
      </c>
      <c r="Z73" s="1">
        <f>VLOOKUP(IF(W73="无",V73,V73&amp;"("&amp;W73&amp;")"),D:K,8,0)*X73</f>
        <v>0</v>
      </c>
    </row>
    <row r="74" spans="1:26" x14ac:dyDescent="0.3">
      <c r="A74" s="11">
        <f t="shared" si="2"/>
        <v>73</v>
      </c>
      <c r="B74" s="1" t="s">
        <v>61</v>
      </c>
      <c r="C74" s="1" t="s">
        <v>305</v>
      </c>
      <c r="D74" s="1" t="s">
        <v>380</v>
      </c>
      <c r="E74" s="1">
        <v>1</v>
      </c>
      <c r="F74" s="1">
        <v>0</v>
      </c>
      <c r="G74" s="1">
        <v>0</v>
      </c>
      <c r="H74" s="17">
        <f>F74+O74+T74+Y74</f>
        <v>0</v>
      </c>
      <c r="I74" s="17">
        <f>IF(C74="贸易",G74,P74+U74+Z74)</f>
        <v>0</v>
      </c>
      <c r="J74" s="17">
        <f>H74/E74</f>
        <v>0</v>
      </c>
      <c r="K74" s="17">
        <f>I74/E74</f>
        <v>0</v>
      </c>
      <c r="L74" s="1" t="s">
        <v>35</v>
      </c>
      <c r="M74" s="1" t="s">
        <v>35</v>
      </c>
      <c r="N74" s="1">
        <v>0</v>
      </c>
      <c r="O74" s="1">
        <f>VLOOKUP(IF(M74="无",L74,L74&amp;"("&amp;M74&amp;")"),D:J,7,0)*N74</f>
        <v>0</v>
      </c>
      <c r="P74" s="1">
        <f>VLOOKUP(IF(M74="无",L74,L74&amp;"("&amp;M74&amp;")"),D:K,8,0)*N74</f>
        <v>0</v>
      </c>
      <c r="Q74" s="1" t="s">
        <v>35</v>
      </c>
      <c r="R74" s="1" t="s">
        <v>35</v>
      </c>
      <c r="S74" s="1">
        <v>0</v>
      </c>
      <c r="T74" s="1">
        <f>VLOOKUP(IF(R74="无",Q74,Q74&amp;"("&amp;R74&amp;")"),D:J,7,0)*S74</f>
        <v>0</v>
      </c>
      <c r="U74" s="1">
        <f>VLOOKUP(IF(R74="无",Q74,Q74&amp;"("&amp;R74&amp;")"),D:K,8,0)*S74</f>
        <v>0</v>
      </c>
      <c r="V74" s="1" t="s">
        <v>35</v>
      </c>
      <c r="W74" s="1" t="s">
        <v>35</v>
      </c>
      <c r="X74" s="1">
        <v>0</v>
      </c>
      <c r="Y74" s="1">
        <f>VLOOKUP(IF(W74="无",V74,V74&amp;"("&amp;W74&amp;")"),D:J,7,0)*X74</f>
        <v>0</v>
      </c>
      <c r="Z74" s="1">
        <f>VLOOKUP(IF(W74="无",V74,V74&amp;"("&amp;W74&amp;")"),D:K,8,0)*X74</f>
        <v>0</v>
      </c>
    </row>
    <row r="75" spans="1:26" x14ac:dyDescent="0.3">
      <c r="A75" s="11">
        <f t="shared" si="2"/>
        <v>74</v>
      </c>
      <c r="B75" s="1" t="s">
        <v>30</v>
      </c>
      <c r="C75" s="1" t="s">
        <v>305</v>
      </c>
      <c r="D75" s="1" t="s">
        <v>381</v>
      </c>
      <c r="E75" s="1">
        <v>1</v>
      </c>
      <c r="F75" s="1">
        <v>0</v>
      </c>
      <c r="G75" s="1">
        <v>0</v>
      </c>
      <c r="H75" s="17">
        <f>F75+O75+T75+Y75</f>
        <v>0</v>
      </c>
      <c r="I75" s="17">
        <f>IF(C75="贸易",G75,P75+U75+Z75)</f>
        <v>0</v>
      </c>
      <c r="J75" s="17">
        <f>H75/E75</f>
        <v>0</v>
      </c>
      <c r="K75" s="17">
        <f>I75/E75</f>
        <v>0</v>
      </c>
      <c r="L75" s="1" t="s">
        <v>35</v>
      </c>
      <c r="M75" s="1" t="s">
        <v>35</v>
      </c>
      <c r="N75" s="1">
        <v>0</v>
      </c>
      <c r="O75" s="1">
        <f>VLOOKUP(IF(M75="无",L75,L75&amp;"("&amp;M75&amp;")"),D:J,7,0)*N75</f>
        <v>0</v>
      </c>
      <c r="P75" s="1">
        <f>VLOOKUP(IF(M75="无",L75,L75&amp;"("&amp;M75&amp;")"),D:K,8,0)*N75</f>
        <v>0</v>
      </c>
      <c r="Q75" s="1" t="s">
        <v>35</v>
      </c>
      <c r="R75" s="1" t="s">
        <v>35</v>
      </c>
      <c r="S75" s="1">
        <v>0</v>
      </c>
      <c r="T75" s="1">
        <f>VLOOKUP(IF(R75="无",Q75,Q75&amp;"("&amp;R75&amp;")"),D:J,7,0)*S75</f>
        <v>0</v>
      </c>
      <c r="U75" s="1">
        <f>VLOOKUP(IF(R75="无",Q75,Q75&amp;"("&amp;R75&amp;")"),D:K,8,0)*S75</f>
        <v>0</v>
      </c>
      <c r="V75" s="1" t="s">
        <v>35</v>
      </c>
      <c r="W75" s="1" t="s">
        <v>35</v>
      </c>
      <c r="X75" s="1">
        <v>0</v>
      </c>
      <c r="Y75" s="1">
        <f>VLOOKUP(IF(W75="无",V75,V75&amp;"("&amp;W75&amp;")"),D:J,7,0)*X75</f>
        <v>0</v>
      </c>
      <c r="Z75" s="1">
        <f>VLOOKUP(IF(W75="无",V75,V75&amp;"("&amp;W75&amp;")"),D:K,8,0)*X75</f>
        <v>0</v>
      </c>
    </row>
    <row r="76" spans="1:26" x14ac:dyDescent="0.3">
      <c r="A76" s="11">
        <f t="shared" ref="A76:A110" si="3">ROW()-1</f>
        <v>75</v>
      </c>
      <c r="B76" s="1" t="s">
        <v>30</v>
      </c>
      <c r="C76" s="1" t="s">
        <v>305</v>
      </c>
      <c r="D76" s="1" t="s">
        <v>382</v>
      </c>
      <c r="E76" s="1">
        <v>1</v>
      </c>
      <c r="F76" s="1">
        <v>0</v>
      </c>
      <c r="G76" s="1">
        <v>0</v>
      </c>
      <c r="H76" s="17">
        <f>F76+O76+T76+Y76</f>
        <v>0</v>
      </c>
      <c r="I76" s="17">
        <f>IF(C76="贸易",G76,P76+U76+Z76)</f>
        <v>0</v>
      </c>
      <c r="J76" s="17">
        <f>H76/E76</f>
        <v>0</v>
      </c>
      <c r="K76" s="17">
        <f>I76/E76</f>
        <v>0</v>
      </c>
      <c r="L76" s="1" t="s">
        <v>35</v>
      </c>
      <c r="M76" s="1" t="s">
        <v>35</v>
      </c>
      <c r="N76" s="1">
        <v>0</v>
      </c>
      <c r="O76" s="1">
        <f>VLOOKUP(IF(M76="无",L76,L76&amp;"("&amp;M76&amp;")"),D:J,7,0)*N76</f>
        <v>0</v>
      </c>
      <c r="P76" s="1">
        <f>VLOOKUP(IF(M76="无",L76,L76&amp;"("&amp;M76&amp;")"),D:K,8,0)*N76</f>
        <v>0</v>
      </c>
      <c r="Q76" s="1" t="s">
        <v>35</v>
      </c>
      <c r="R76" s="1" t="s">
        <v>35</v>
      </c>
      <c r="S76" s="1">
        <v>0</v>
      </c>
      <c r="T76" s="1">
        <f>VLOOKUP(IF(R76="无",Q76,Q76&amp;"("&amp;R76&amp;")"),D:J,7,0)*S76</f>
        <v>0</v>
      </c>
      <c r="U76" s="1">
        <f>VLOOKUP(IF(R76="无",Q76,Q76&amp;"("&amp;R76&amp;")"),D:K,8,0)*S76</f>
        <v>0</v>
      </c>
      <c r="V76" s="1" t="s">
        <v>35</v>
      </c>
      <c r="W76" s="1" t="s">
        <v>35</v>
      </c>
      <c r="X76" s="1">
        <v>0</v>
      </c>
      <c r="Y76" s="1">
        <f>VLOOKUP(IF(W76="无",V76,V76&amp;"("&amp;W76&amp;")"),D:J,7,0)*X76</f>
        <v>0</v>
      </c>
      <c r="Z76" s="1">
        <f>VLOOKUP(IF(W76="无",V76,V76&amp;"("&amp;W76&amp;")"),D:K,8,0)*X76</f>
        <v>0</v>
      </c>
    </row>
    <row r="77" spans="1:26" x14ac:dyDescent="0.3">
      <c r="A77" s="11">
        <f t="shared" si="3"/>
        <v>76</v>
      </c>
      <c r="B77" s="1" t="s">
        <v>30</v>
      </c>
      <c r="C77" s="1" t="s">
        <v>305</v>
      </c>
      <c r="D77" s="1" t="s">
        <v>333</v>
      </c>
      <c r="E77" s="1">
        <v>1</v>
      </c>
      <c r="F77" s="1">
        <v>0</v>
      </c>
      <c r="G77" s="1">
        <v>0</v>
      </c>
      <c r="H77" s="17">
        <f>F77+O77+T77+Y77</f>
        <v>0</v>
      </c>
      <c r="I77" s="17">
        <f>IF(C77="贸易",G77,P77+U77+Z77)</f>
        <v>0</v>
      </c>
      <c r="J77" s="17">
        <f>H77/E77</f>
        <v>0</v>
      </c>
      <c r="K77" s="17">
        <f>I77/E77</f>
        <v>0</v>
      </c>
      <c r="L77" s="1" t="s">
        <v>35</v>
      </c>
      <c r="M77" s="1" t="s">
        <v>35</v>
      </c>
      <c r="N77" s="1">
        <v>0</v>
      </c>
      <c r="O77" s="1">
        <f>VLOOKUP(IF(M77="无",L77,L77&amp;"("&amp;M77&amp;")"),D:J,7,0)*N77</f>
        <v>0</v>
      </c>
      <c r="P77" s="1">
        <f>VLOOKUP(IF(M77="无",L77,L77&amp;"("&amp;M77&amp;")"),D:K,8,0)*N77</f>
        <v>0</v>
      </c>
      <c r="Q77" s="1" t="s">
        <v>35</v>
      </c>
      <c r="R77" s="1" t="s">
        <v>35</v>
      </c>
      <c r="S77" s="1">
        <v>0</v>
      </c>
      <c r="T77" s="1">
        <f>VLOOKUP(IF(R77="无",Q77,Q77&amp;"("&amp;R77&amp;")"),D:J,7,0)*S77</f>
        <v>0</v>
      </c>
      <c r="U77" s="1">
        <f>VLOOKUP(IF(R77="无",Q77,Q77&amp;"("&amp;R77&amp;")"),D:K,8,0)*S77</f>
        <v>0</v>
      </c>
      <c r="V77" s="1" t="s">
        <v>35</v>
      </c>
      <c r="W77" s="1" t="s">
        <v>35</v>
      </c>
      <c r="X77" s="1">
        <v>0</v>
      </c>
      <c r="Y77" s="1">
        <f>VLOOKUP(IF(W77="无",V77,V77&amp;"("&amp;W77&amp;")"),D:J,7,0)*X77</f>
        <v>0</v>
      </c>
      <c r="Z77" s="1">
        <f>VLOOKUP(IF(W77="无",V77,V77&amp;"("&amp;W77&amp;")"),D:K,8,0)*X77</f>
        <v>0</v>
      </c>
    </row>
    <row r="78" spans="1:26" x14ac:dyDescent="0.3">
      <c r="A78" s="11">
        <f t="shared" si="3"/>
        <v>77</v>
      </c>
      <c r="B78" s="1" t="s">
        <v>30</v>
      </c>
      <c r="C78" s="1" t="s">
        <v>305</v>
      </c>
      <c r="D78" s="1" t="s">
        <v>335</v>
      </c>
      <c r="E78" s="1">
        <v>1</v>
      </c>
      <c r="F78" s="1">
        <v>0</v>
      </c>
      <c r="G78" s="1">
        <v>0</v>
      </c>
      <c r="H78" s="17">
        <f>F78+O78+T78+Y78</f>
        <v>0</v>
      </c>
      <c r="I78" s="17">
        <f>IF(C78="贸易",G78,P78+U78+Z78)</f>
        <v>0</v>
      </c>
      <c r="J78" s="17">
        <f>H78/E78</f>
        <v>0</v>
      </c>
      <c r="K78" s="17">
        <f>I78/E78</f>
        <v>0</v>
      </c>
      <c r="L78" s="1" t="s">
        <v>35</v>
      </c>
      <c r="M78" s="1" t="s">
        <v>35</v>
      </c>
      <c r="N78" s="1">
        <v>0</v>
      </c>
      <c r="O78" s="1">
        <f>VLOOKUP(IF(M78="无",L78,L78&amp;"("&amp;M78&amp;")"),D:J,7,0)*N78</f>
        <v>0</v>
      </c>
      <c r="P78" s="1">
        <f>VLOOKUP(IF(M78="无",L78,L78&amp;"("&amp;M78&amp;")"),D:K,8,0)*N78</f>
        <v>0</v>
      </c>
      <c r="Q78" s="1" t="s">
        <v>35</v>
      </c>
      <c r="R78" s="1" t="s">
        <v>35</v>
      </c>
      <c r="S78" s="1">
        <v>0</v>
      </c>
      <c r="T78" s="1">
        <f>VLOOKUP(IF(R78="无",Q78,Q78&amp;"("&amp;R78&amp;")"),D:J,7,0)*S78</f>
        <v>0</v>
      </c>
      <c r="U78" s="1">
        <f>VLOOKUP(IF(R78="无",Q78,Q78&amp;"("&amp;R78&amp;")"),D:K,8,0)*S78</f>
        <v>0</v>
      </c>
      <c r="V78" s="1" t="s">
        <v>35</v>
      </c>
      <c r="W78" s="1" t="s">
        <v>35</v>
      </c>
      <c r="X78" s="1">
        <v>0</v>
      </c>
      <c r="Y78" s="1">
        <f>VLOOKUP(IF(W78="无",V78,V78&amp;"("&amp;W78&amp;")"),D:J,7,0)*X78</f>
        <v>0</v>
      </c>
      <c r="Z78" s="1">
        <f>VLOOKUP(IF(W78="无",V78,V78&amp;"("&amp;W78&amp;")"),D:K,8,0)*X78</f>
        <v>0</v>
      </c>
    </row>
    <row r="79" spans="1:26" x14ac:dyDescent="0.3">
      <c r="A79" s="11">
        <f t="shared" si="3"/>
        <v>78</v>
      </c>
      <c r="B79" s="1" t="s">
        <v>30</v>
      </c>
      <c r="C79" s="1" t="s">
        <v>305</v>
      </c>
      <c r="D79" s="1" t="s">
        <v>331</v>
      </c>
      <c r="E79" s="1">
        <v>1</v>
      </c>
      <c r="F79" s="1">
        <v>0</v>
      </c>
      <c r="G79" s="1">
        <v>0</v>
      </c>
      <c r="H79" s="17">
        <f>F79+O79+T79+Y79</f>
        <v>0</v>
      </c>
      <c r="I79" s="17">
        <f>IF(C79="贸易",G79,P79+U79+Z79)</f>
        <v>0</v>
      </c>
      <c r="J79" s="17">
        <f>H79/E79</f>
        <v>0</v>
      </c>
      <c r="K79" s="17">
        <f>I79/E79</f>
        <v>0</v>
      </c>
      <c r="L79" s="1" t="s">
        <v>35</v>
      </c>
      <c r="M79" s="1" t="s">
        <v>35</v>
      </c>
      <c r="N79" s="1">
        <v>0</v>
      </c>
      <c r="O79" s="1">
        <f>VLOOKUP(IF(M79="无",L79,L79&amp;"("&amp;M79&amp;")"),D:J,7,0)*N79</f>
        <v>0</v>
      </c>
      <c r="P79" s="1">
        <f>VLOOKUP(IF(M79="无",L79,L79&amp;"("&amp;M79&amp;")"),D:K,8,0)*N79</f>
        <v>0</v>
      </c>
      <c r="Q79" s="1" t="s">
        <v>35</v>
      </c>
      <c r="R79" s="1" t="s">
        <v>35</v>
      </c>
      <c r="S79" s="1">
        <v>0</v>
      </c>
      <c r="T79" s="1">
        <f>VLOOKUP(IF(R79="无",Q79,Q79&amp;"("&amp;R79&amp;")"),D:J,7,0)*S79</f>
        <v>0</v>
      </c>
      <c r="U79" s="1">
        <f>VLOOKUP(IF(R79="无",Q79,Q79&amp;"("&amp;R79&amp;")"),D:K,8,0)*S79</f>
        <v>0</v>
      </c>
      <c r="V79" s="1" t="s">
        <v>35</v>
      </c>
      <c r="W79" s="1" t="s">
        <v>35</v>
      </c>
      <c r="X79" s="1">
        <v>0</v>
      </c>
      <c r="Y79" s="1">
        <f>VLOOKUP(IF(W79="无",V79,V79&amp;"("&amp;W79&amp;")"),D:J,7,0)*X79</f>
        <v>0</v>
      </c>
      <c r="Z79" s="1">
        <f>VLOOKUP(IF(W79="无",V79,V79&amp;"("&amp;W79&amp;")"),D:K,8,0)*X79</f>
        <v>0</v>
      </c>
    </row>
    <row r="80" spans="1:26" x14ac:dyDescent="0.3">
      <c r="A80" s="11">
        <f t="shared" si="3"/>
        <v>79</v>
      </c>
      <c r="B80" s="1" t="s">
        <v>30</v>
      </c>
      <c r="C80" s="1" t="s">
        <v>305</v>
      </c>
      <c r="D80" s="1" t="s">
        <v>383</v>
      </c>
      <c r="E80" s="1">
        <v>1</v>
      </c>
      <c r="F80" s="1">
        <v>0</v>
      </c>
      <c r="G80" s="1">
        <v>0</v>
      </c>
      <c r="H80" s="17">
        <f>F80+O80+T80+Y80</f>
        <v>0</v>
      </c>
      <c r="I80" s="17">
        <f>IF(C80="贸易",G80,P80+U80+Z80)</f>
        <v>0</v>
      </c>
      <c r="J80" s="17">
        <f>H80/E80</f>
        <v>0</v>
      </c>
      <c r="K80" s="17">
        <f>I80/E80</f>
        <v>0</v>
      </c>
      <c r="L80" s="1" t="s">
        <v>35</v>
      </c>
      <c r="M80" s="1" t="s">
        <v>35</v>
      </c>
      <c r="N80" s="1">
        <v>0</v>
      </c>
      <c r="O80" s="1">
        <f>VLOOKUP(IF(M80="无",L80,L80&amp;"("&amp;M80&amp;")"),D:J,7,0)*N80</f>
        <v>0</v>
      </c>
      <c r="P80" s="1">
        <f>VLOOKUP(IF(M80="无",L80,L80&amp;"("&amp;M80&amp;")"),D:K,8,0)*N80</f>
        <v>0</v>
      </c>
      <c r="Q80" s="1" t="s">
        <v>35</v>
      </c>
      <c r="R80" s="1" t="s">
        <v>35</v>
      </c>
      <c r="S80" s="1">
        <v>0</v>
      </c>
      <c r="T80" s="1">
        <f>VLOOKUP(IF(R80="无",Q80,Q80&amp;"("&amp;R80&amp;")"),D:J,7,0)*S80</f>
        <v>0</v>
      </c>
      <c r="U80" s="1">
        <f>VLOOKUP(IF(R80="无",Q80,Q80&amp;"("&amp;R80&amp;")"),D:K,8,0)*S80</f>
        <v>0</v>
      </c>
      <c r="V80" s="1" t="s">
        <v>35</v>
      </c>
      <c r="W80" s="1" t="s">
        <v>35</v>
      </c>
      <c r="X80" s="1">
        <v>0</v>
      </c>
      <c r="Y80" s="1">
        <f>VLOOKUP(IF(W80="无",V80,V80&amp;"("&amp;W80&amp;")"),D:J,7,0)*X80</f>
        <v>0</v>
      </c>
      <c r="Z80" s="1">
        <f>VLOOKUP(IF(W80="无",V80,V80&amp;"("&amp;W80&amp;")"),D:K,8,0)*X80</f>
        <v>0</v>
      </c>
    </row>
    <row r="81" spans="1:26" x14ac:dyDescent="0.3">
      <c r="A81" s="11">
        <f t="shared" si="3"/>
        <v>80</v>
      </c>
      <c r="B81" s="1" t="s">
        <v>30</v>
      </c>
      <c r="C81" s="1" t="s">
        <v>305</v>
      </c>
      <c r="D81" s="1" t="s">
        <v>384</v>
      </c>
      <c r="E81" s="1">
        <v>1</v>
      </c>
      <c r="F81" s="1">
        <v>0</v>
      </c>
      <c r="G81" s="1">
        <v>0</v>
      </c>
      <c r="H81" s="17">
        <f>F81+O81+T81+Y81</f>
        <v>0</v>
      </c>
      <c r="I81" s="17">
        <f>IF(C81="贸易",G81,P81+U81+Z81)</f>
        <v>0</v>
      </c>
      <c r="J81" s="17">
        <f>H81/E81</f>
        <v>0</v>
      </c>
      <c r="K81" s="17">
        <f>I81/E81</f>
        <v>0</v>
      </c>
      <c r="L81" s="1" t="s">
        <v>35</v>
      </c>
      <c r="M81" s="1" t="s">
        <v>35</v>
      </c>
      <c r="N81" s="1">
        <v>0</v>
      </c>
      <c r="O81" s="1">
        <f>VLOOKUP(IF(M81="无",L81,L81&amp;"("&amp;M81&amp;")"),D:J,7,0)*N81</f>
        <v>0</v>
      </c>
      <c r="P81" s="1">
        <f>VLOOKUP(IF(M81="无",L81,L81&amp;"("&amp;M81&amp;")"),D:K,8,0)*N81</f>
        <v>0</v>
      </c>
      <c r="Q81" s="1" t="s">
        <v>35</v>
      </c>
      <c r="R81" s="1" t="s">
        <v>35</v>
      </c>
      <c r="S81" s="1">
        <v>0</v>
      </c>
      <c r="T81" s="1">
        <f>VLOOKUP(IF(R81="无",Q81,Q81&amp;"("&amp;R81&amp;")"),D:J,7,0)*S81</f>
        <v>0</v>
      </c>
      <c r="U81" s="1">
        <f>VLOOKUP(IF(R81="无",Q81,Q81&amp;"("&amp;R81&amp;")"),D:K,8,0)*S81</f>
        <v>0</v>
      </c>
      <c r="V81" s="1" t="s">
        <v>35</v>
      </c>
      <c r="W81" s="1" t="s">
        <v>35</v>
      </c>
      <c r="X81" s="1">
        <v>0</v>
      </c>
      <c r="Y81" s="1">
        <f>VLOOKUP(IF(W81="无",V81,V81&amp;"("&amp;W81&amp;")"),D:J,7,0)*X81</f>
        <v>0</v>
      </c>
      <c r="Z81" s="1">
        <f>VLOOKUP(IF(W81="无",V81,V81&amp;"("&amp;W81&amp;")"),D:K,8,0)*X81</f>
        <v>0</v>
      </c>
    </row>
    <row r="82" spans="1:26" x14ac:dyDescent="0.3">
      <c r="A82" s="11">
        <f t="shared" si="3"/>
        <v>81</v>
      </c>
      <c r="B82" s="1" t="s">
        <v>30</v>
      </c>
      <c r="C82" s="1" t="s">
        <v>305</v>
      </c>
      <c r="D82" s="1" t="s">
        <v>316</v>
      </c>
      <c r="E82" s="1">
        <v>1</v>
      </c>
      <c r="F82" s="1">
        <v>0</v>
      </c>
      <c r="G82" s="1">
        <v>0</v>
      </c>
      <c r="H82" s="17">
        <f>F82+O82+T82+Y82</f>
        <v>0</v>
      </c>
      <c r="I82" s="17">
        <f>IF(C82="贸易",G82,P82+U82+Z82)</f>
        <v>0</v>
      </c>
      <c r="J82" s="17">
        <f>H82/E82</f>
        <v>0</v>
      </c>
      <c r="K82" s="17">
        <f>I82/E82</f>
        <v>0</v>
      </c>
      <c r="L82" s="1" t="s">
        <v>35</v>
      </c>
      <c r="M82" s="1" t="s">
        <v>35</v>
      </c>
      <c r="N82" s="1">
        <v>0</v>
      </c>
      <c r="O82" s="1">
        <f>VLOOKUP(IF(M82="无",L82,L82&amp;"("&amp;M82&amp;")"),D:J,7,0)*N82</f>
        <v>0</v>
      </c>
      <c r="P82" s="1">
        <f>VLOOKUP(IF(M82="无",L82,L82&amp;"("&amp;M82&amp;")"),D:K,8,0)*N82</f>
        <v>0</v>
      </c>
      <c r="Q82" s="1" t="s">
        <v>35</v>
      </c>
      <c r="R82" s="1" t="s">
        <v>35</v>
      </c>
      <c r="S82" s="1">
        <v>0</v>
      </c>
      <c r="T82" s="1">
        <f>VLOOKUP(IF(R82="无",Q82,Q82&amp;"("&amp;R82&amp;")"),D:J,7,0)*S82</f>
        <v>0</v>
      </c>
      <c r="U82" s="1">
        <f>VLOOKUP(IF(R82="无",Q82,Q82&amp;"("&amp;R82&amp;")"),D:K,8,0)*S82</f>
        <v>0</v>
      </c>
      <c r="V82" s="1" t="s">
        <v>35</v>
      </c>
      <c r="W82" s="1" t="s">
        <v>35</v>
      </c>
      <c r="X82" s="1">
        <v>0</v>
      </c>
      <c r="Y82" s="1">
        <f>VLOOKUP(IF(W82="无",V82,V82&amp;"("&amp;W82&amp;")"),D:J,7,0)*X82</f>
        <v>0</v>
      </c>
      <c r="Z82" s="1">
        <f>VLOOKUP(IF(W82="无",V82,V82&amp;"("&amp;W82&amp;")"),D:K,8,0)*X82</f>
        <v>0</v>
      </c>
    </row>
    <row r="83" spans="1:26" x14ac:dyDescent="0.3">
      <c r="A83" s="11">
        <f t="shared" si="3"/>
        <v>82</v>
      </c>
      <c r="B83" s="1" t="s">
        <v>61</v>
      </c>
      <c r="C83" s="1" t="s">
        <v>305</v>
      </c>
      <c r="D83" s="1" t="s">
        <v>385</v>
      </c>
      <c r="E83" s="1">
        <v>1</v>
      </c>
      <c r="F83" s="1">
        <v>0</v>
      </c>
      <c r="G83" s="1">
        <v>0</v>
      </c>
      <c r="H83" s="17">
        <f>F83+O83+T83+Y83</f>
        <v>0</v>
      </c>
      <c r="I83" s="17">
        <f>IF(C83="贸易",G83,P83+U83+Z83)</f>
        <v>0</v>
      </c>
      <c r="J83" s="17">
        <f>H83/E83</f>
        <v>0</v>
      </c>
      <c r="K83" s="17">
        <f>I83/E83</f>
        <v>0</v>
      </c>
      <c r="L83" s="1" t="s">
        <v>35</v>
      </c>
      <c r="M83" s="1" t="s">
        <v>35</v>
      </c>
      <c r="N83" s="1">
        <v>0</v>
      </c>
      <c r="O83" s="1">
        <f>VLOOKUP(IF(M83="无",L83,L83&amp;"("&amp;M83&amp;")"),D:J,7,0)*N83</f>
        <v>0</v>
      </c>
      <c r="P83" s="1">
        <f>VLOOKUP(IF(M83="无",L83,L83&amp;"("&amp;M83&amp;")"),D:K,8,0)*N83</f>
        <v>0</v>
      </c>
      <c r="Q83" s="1" t="s">
        <v>35</v>
      </c>
      <c r="R83" s="1" t="s">
        <v>35</v>
      </c>
      <c r="S83" s="1">
        <v>0</v>
      </c>
      <c r="T83" s="1">
        <f>VLOOKUP(IF(R83="无",Q83,Q83&amp;"("&amp;R83&amp;")"),D:J,7,0)*S83</f>
        <v>0</v>
      </c>
      <c r="U83" s="1">
        <f>VLOOKUP(IF(R83="无",Q83,Q83&amp;"("&amp;R83&amp;")"),D:K,8,0)*S83</f>
        <v>0</v>
      </c>
      <c r="V83" s="1" t="s">
        <v>35</v>
      </c>
      <c r="W83" s="1" t="s">
        <v>35</v>
      </c>
      <c r="X83" s="1">
        <v>0</v>
      </c>
      <c r="Y83" s="1">
        <f>VLOOKUP(IF(W83="无",V83,V83&amp;"("&amp;W83&amp;")"),D:J,7,0)*X83</f>
        <v>0</v>
      </c>
      <c r="Z83" s="1">
        <f>VLOOKUP(IF(W83="无",V83,V83&amp;"("&amp;W83&amp;")"),D:K,8,0)*X83</f>
        <v>0</v>
      </c>
    </row>
    <row r="84" spans="1:26" x14ac:dyDescent="0.3">
      <c r="A84" s="11">
        <f t="shared" si="3"/>
        <v>83</v>
      </c>
      <c r="B84" s="1" t="s">
        <v>30</v>
      </c>
      <c r="C84" s="1" t="s">
        <v>305</v>
      </c>
      <c r="D84" s="1" t="s">
        <v>347</v>
      </c>
      <c r="E84" s="1">
        <v>1</v>
      </c>
      <c r="F84" s="1">
        <v>0</v>
      </c>
      <c r="G84" s="1">
        <v>0</v>
      </c>
      <c r="H84" s="17">
        <f>F84+O84+T84+Y84</f>
        <v>0</v>
      </c>
      <c r="I84" s="17">
        <f>IF(C84="贸易",G84,P84+U84+Z84)</f>
        <v>0</v>
      </c>
      <c r="J84" s="17">
        <f>H84/E84</f>
        <v>0</v>
      </c>
      <c r="K84" s="17">
        <f>I84/E84</f>
        <v>0</v>
      </c>
      <c r="L84" s="1" t="s">
        <v>35</v>
      </c>
      <c r="M84" s="1" t="s">
        <v>35</v>
      </c>
      <c r="N84" s="1">
        <v>0</v>
      </c>
      <c r="O84" s="1">
        <f>VLOOKUP(IF(M84="无",L84,L84&amp;"("&amp;M84&amp;")"),D:J,7,0)*N84</f>
        <v>0</v>
      </c>
      <c r="P84" s="1">
        <f>VLOOKUP(IF(M84="无",L84,L84&amp;"("&amp;M84&amp;")"),D:K,8,0)*N84</f>
        <v>0</v>
      </c>
      <c r="Q84" s="1" t="s">
        <v>35</v>
      </c>
      <c r="R84" s="1" t="s">
        <v>35</v>
      </c>
      <c r="S84" s="1">
        <v>0</v>
      </c>
      <c r="T84" s="1">
        <f>VLOOKUP(IF(R84="无",Q84,Q84&amp;"("&amp;R84&amp;")"),D:J,7,0)*S84</f>
        <v>0</v>
      </c>
      <c r="U84" s="1">
        <f>VLOOKUP(IF(R84="无",Q84,Q84&amp;"("&amp;R84&amp;")"),D:K,8,0)*S84</f>
        <v>0</v>
      </c>
      <c r="V84" s="1" t="s">
        <v>35</v>
      </c>
      <c r="W84" s="1" t="s">
        <v>35</v>
      </c>
      <c r="X84" s="1">
        <v>0</v>
      </c>
      <c r="Y84" s="1">
        <f>VLOOKUP(IF(W84="无",V84,V84&amp;"("&amp;W84&amp;")"),D:J,7,0)*X84</f>
        <v>0</v>
      </c>
      <c r="Z84" s="1">
        <f>VLOOKUP(IF(W84="无",V84,V84&amp;"("&amp;W84&amp;")"),D:K,8,0)*X84</f>
        <v>0</v>
      </c>
    </row>
    <row r="85" spans="1:26" x14ac:dyDescent="0.3">
      <c r="A85" s="11">
        <f t="shared" si="3"/>
        <v>84</v>
      </c>
      <c r="B85" s="1" t="s">
        <v>30</v>
      </c>
      <c r="C85" s="1" t="s">
        <v>305</v>
      </c>
      <c r="D85" s="1" t="s">
        <v>327</v>
      </c>
      <c r="E85" s="1">
        <v>1</v>
      </c>
      <c r="F85" s="1">
        <v>0</v>
      </c>
      <c r="G85" s="1">
        <v>0</v>
      </c>
      <c r="H85" s="17">
        <f>F85+O85+T85+Y85</f>
        <v>0</v>
      </c>
      <c r="I85" s="17">
        <f>IF(C85="贸易",G85,P85+U85+Z85)</f>
        <v>0</v>
      </c>
      <c r="J85" s="17">
        <f>H85/E85</f>
        <v>0</v>
      </c>
      <c r="K85" s="17">
        <f>I85/E85</f>
        <v>0</v>
      </c>
      <c r="L85" s="1" t="s">
        <v>35</v>
      </c>
      <c r="M85" s="1" t="s">
        <v>35</v>
      </c>
      <c r="N85" s="1">
        <v>0</v>
      </c>
      <c r="O85" s="1">
        <f>VLOOKUP(IF(M85="无",L85,L85&amp;"("&amp;M85&amp;")"),D:J,7,0)*N85</f>
        <v>0</v>
      </c>
      <c r="P85" s="1">
        <f>VLOOKUP(IF(M85="无",L85,L85&amp;"("&amp;M85&amp;")"),D:K,8,0)*N85</f>
        <v>0</v>
      </c>
      <c r="Q85" s="1" t="s">
        <v>35</v>
      </c>
      <c r="R85" s="1" t="s">
        <v>35</v>
      </c>
      <c r="S85" s="1">
        <v>0</v>
      </c>
      <c r="T85" s="1">
        <f>VLOOKUP(IF(R85="无",Q85,Q85&amp;"("&amp;R85&amp;")"),D:J,7,0)*S85</f>
        <v>0</v>
      </c>
      <c r="U85" s="1">
        <f>VLOOKUP(IF(R85="无",Q85,Q85&amp;"("&amp;R85&amp;")"),D:K,8,0)*S85</f>
        <v>0</v>
      </c>
      <c r="V85" s="1" t="s">
        <v>35</v>
      </c>
      <c r="W85" s="1" t="s">
        <v>35</v>
      </c>
      <c r="X85" s="1">
        <v>0</v>
      </c>
      <c r="Y85" s="1">
        <f>VLOOKUP(IF(W85="无",V85,V85&amp;"("&amp;W85&amp;")"),D:J,7,0)*X85</f>
        <v>0</v>
      </c>
      <c r="Z85" s="1">
        <f>VLOOKUP(IF(W85="无",V85,V85&amp;"("&amp;W85&amp;")"),D:K,8,0)*X85</f>
        <v>0</v>
      </c>
    </row>
    <row r="86" spans="1:26" x14ac:dyDescent="0.3">
      <c r="A86" s="11">
        <f t="shared" si="3"/>
        <v>85</v>
      </c>
      <c r="B86" s="1" t="s">
        <v>61</v>
      </c>
      <c r="C86" s="1" t="s">
        <v>305</v>
      </c>
      <c r="D86" s="1" t="s">
        <v>386</v>
      </c>
      <c r="E86" s="1">
        <v>1</v>
      </c>
      <c r="F86" s="1">
        <v>0</v>
      </c>
      <c r="G86" s="1">
        <v>0</v>
      </c>
      <c r="H86" s="17">
        <f>F86+O86+T86+Y86</f>
        <v>0</v>
      </c>
      <c r="I86" s="17">
        <f>IF(C86="贸易",G86,P86+U86+Z86)</f>
        <v>0</v>
      </c>
      <c r="J86" s="17">
        <f>H86/E86</f>
        <v>0</v>
      </c>
      <c r="K86" s="17">
        <f>I86/E86</f>
        <v>0</v>
      </c>
      <c r="L86" s="1" t="s">
        <v>35</v>
      </c>
      <c r="M86" s="1" t="s">
        <v>35</v>
      </c>
      <c r="N86" s="1">
        <v>0</v>
      </c>
      <c r="O86" s="1">
        <f>VLOOKUP(IF(M86="无",L86,L86&amp;"("&amp;M86&amp;")"),D:J,7,0)*N86</f>
        <v>0</v>
      </c>
      <c r="P86" s="1">
        <f>VLOOKUP(IF(M86="无",L86,L86&amp;"("&amp;M86&amp;")"),D:K,8,0)*N86</f>
        <v>0</v>
      </c>
      <c r="Q86" s="1" t="s">
        <v>35</v>
      </c>
      <c r="R86" s="1" t="s">
        <v>35</v>
      </c>
      <c r="S86" s="1">
        <v>0</v>
      </c>
      <c r="T86" s="1">
        <f>VLOOKUP(IF(R86="无",Q86,Q86&amp;"("&amp;R86&amp;")"),D:J,7,0)*S86</f>
        <v>0</v>
      </c>
      <c r="U86" s="1">
        <f>VLOOKUP(IF(R86="无",Q86,Q86&amp;"("&amp;R86&amp;")"),D:K,8,0)*S86</f>
        <v>0</v>
      </c>
      <c r="V86" s="1" t="s">
        <v>35</v>
      </c>
      <c r="W86" s="1" t="s">
        <v>35</v>
      </c>
      <c r="X86" s="1">
        <v>0</v>
      </c>
      <c r="Y86" s="1">
        <f>VLOOKUP(IF(W86="无",V86,V86&amp;"("&amp;W86&amp;")"),D:J,7,0)*X86</f>
        <v>0</v>
      </c>
      <c r="Z86" s="1">
        <f>VLOOKUP(IF(W86="无",V86,V86&amp;"("&amp;W86&amp;")"),D:K,8,0)*X86</f>
        <v>0</v>
      </c>
    </row>
    <row r="87" spans="1:26" x14ac:dyDescent="0.3">
      <c r="A87" s="11">
        <f t="shared" si="3"/>
        <v>86</v>
      </c>
      <c r="B87" s="1" t="s">
        <v>30</v>
      </c>
      <c r="C87" s="1" t="s">
        <v>305</v>
      </c>
      <c r="D87" s="1" t="s">
        <v>320</v>
      </c>
      <c r="E87" s="1">
        <v>1</v>
      </c>
      <c r="F87" s="1">
        <v>0</v>
      </c>
      <c r="G87" s="1">
        <v>0</v>
      </c>
      <c r="H87" s="17">
        <f>F87+O87+T87+Y87</f>
        <v>0</v>
      </c>
      <c r="I87" s="17">
        <f>IF(C87="贸易",G87,P87+U87+Z87)</f>
        <v>0</v>
      </c>
      <c r="J87" s="17">
        <f>H87/E87</f>
        <v>0</v>
      </c>
      <c r="K87" s="17">
        <f>I87/E87</f>
        <v>0</v>
      </c>
      <c r="L87" s="1" t="s">
        <v>35</v>
      </c>
      <c r="M87" s="1" t="s">
        <v>35</v>
      </c>
      <c r="N87" s="1">
        <v>0</v>
      </c>
      <c r="O87" s="1">
        <f>VLOOKUP(IF(M87="无",L87,L87&amp;"("&amp;M87&amp;")"),D:J,7,0)*N87</f>
        <v>0</v>
      </c>
      <c r="P87" s="1">
        <f>VLOOKUP(IF(M87="无",L87,L87&amp;"("&amp;M87&amp;")"),D:K,8,0)*N87</f>
        <v>0</v>
      </c>
      <c r="Q87" s="1" t="s">
        <v>35</v>
      </c>
      <c r="R87" s="1" t="s">
        <v>35</v>
      </c>
      <c r="S87" s="1">
        <v>0</v>
      </c>
      <c r="T87" s="1">
        <f>VLOOKUP(IF(R87="无",Q87,Q87&amp;"("&amp;R87&amp;")"),D:J,7,0)*S87</f>
        <v>0</v>
      </c>
      <c r="U87" s="1">
        <f>VLOOKUP(IF(R87="无",Q87,Q87&amp;"("&amp;R87&amp;")"),D:K,8,0)*S87</f>
        <v>0</v>
      </c>
      <c r="V87" s="1" t="s">
        <v>35</v>
      </c>
      <c r="W87" s="1" t="s">
        <v>35</v>
      </c>
      <c r="X87" s="1">
        <v>0</v>
      </c>
      <c r="Y87" s="1">
        <f>VLOOKUP(IF(W87="无",V87,V87&amp;"("&amp;W87&amp;")"),D:J,7,0)*X87</f>
        <v>0</v>
      </c>
      <c r="Z87" s="1">
        <f>VLOOKUP(IF(W87="无",V87,V87&amp;"("&amp;W87&amp;")"),D:K,8,0)*X87</f>
        <v>0</v>
      </c>
    </row>
    <row r="88" spans="1:26" x14ac:dyDescent="0.3">
      <c r="A88" s="11">
        <f t="shared" si="3"/>
        <v>87</v>
      </c>
      <c r="B88" s="1" t="s">
        <v>30</v>
      </c>
      <c r="C88" s="1" t="s">
        <v>305</v>
      </c>
      <c r="D88" s="1" t="s">
        <v>387</v>
      </c>
      <c r="E88" s="1">
        <v>1</v>
      </c>
      <c r="F88" s="1">
        <v>0</v>
      </c>
      <c r="G88" s="1">
        <v>0</v>
      </c>
      <c r="H88" s="17">
        <f>F88+O88+T88+Y88</f>
        <v>0</v>
      </c>
      <c r="I88" s="17">
        <f>IF(C88="贸易",G88,P88+U88+Z88)</f>
        <v>0</v>
      </c>
      <c r="J88" s="17">
        <f>H88/E88</f>
        <v>0</v>
      </c>
      <c r="K88" s="17">
        <f>I88/E88</f>
        <v>0</v>
      </c>
      <c r="L88" s="1" t="s">
        <v>35</v>
      </c>
      <c r="M88" s="1" t="s">
        <v>35</v>
      </c>
      <c r="N88" s="1">
        <v>0</v>
      </c>
      <c r="O88" s="1">
        <f>VLOOKUP(IF(M88="无",L88,L88&amp;"("&amp;M88&amp;")"),D:J,7,0)*N88</f>
        <v>0</v>
      </c>
      <c r="P88" s="1">
        <f>VLOOKUP(IF(M88="无",L88,L88&amp;"("&amp;M88&amp;")"),D:K,8,0)*N88</f>
        <v>0</v>
      </c>
      <c r="Q88" s="1" t="s">
        <v>35</v>
      </c>
      <c r="R88" s="1" t="s">
        <v>35</v>
      </c>
      <c r="S88" s="1">
        <v>0</v>
      </c>
      <c r="T88" s="1">
        <f>VLOOKUP(IF(R88="无",Q88,Q88&amp;"("&amp;R88&amp;")"),D:J,7,0)*S88</f>
        <v>0</v>
      </c>
      <c r="U88" s="1">
        <f>VLOOKUP(IF(R88="无",Q88,Q88&amp;"("&amp;R88&amp;")"),D:K,8,0)*S88</f>
        <v>0</v>
      </c>
      <c r="V88" s="1" t="s">
        <v>35</v>
      </c>
      <c r="W88" s="1" t="s">
        <v>35</v>
      </c>
      <c r="X88" s="1">
        <v>0</v>
      </c>
      <c r="Y88" s="1">
        <f>VLOOKUP(IF(W88="无",V88,V88&amp;"("&amp;W88&amp;")"),D:J,7,0)*X88</f>
        <v>0</v>
      </c>
      <c r="Z88" s="1">
        <f>VLOOKUP(IF(W88="无",V88,V88&amp;"("&amp;W88&amp;")"),D:K,8,0)*X88</f>
        <v>0</v>
      </c>
    </row>
    <row r="89" spans="1:26" x14ac:dyDescent="0.3">
      <c r="A89" s="11">
        <f t="shared" si="3"/>
        <v>88</v>
      </c>
      <c r="B89" s="1" t="s">
        <v>30</v>
      </c>
      <c r="C89" s="1" t="s">
        <v>305</v>
      </c>
      <c r="D89" s="1" t="s">
        <v>388</v>
      </c>
      <c r="E89" s="1">
        <v>1</v>
      </c>
      <c r="F89" s="1">
        <v>0</v>
      </c>
      <c r="G89" s="1">
        <v>0</v>
      </c>
      <c r="H89" s="17">
        <f>F89+O89+T89+Y89</f>
        <v>0</v>
      </c>
      <c r="I89" s="17">
        <f>IF(C89="贸易",G89,P89+U89+Z89)</f>
        <v>0</v>
      </c>
      <c r="J89" s="17">
        <f>H89/E89</f>
        <v>0</v>
      </c>
      <c r="K89" s="17">
        <f>I89/E89</f>
        <v>0</v>
      </c>
      <c r="L89" s="1" t="s">
        <v>35</v>
      </c>
      <c r="M89" s="1" t="s">
        <v>35</v>
      </c>
      <c r="N89" s="1">
        <v>0</v>
      </c>
      <c r="O89" s="1">
        <f>VLOOKUP(IF(M89="无",L89,L89&amp;"("&amp;M89&amp;")"),D:J,7,0)*N89</f>
        <v>0</v>
      </c>
      <c r="P89" s="1">
        <f>VLOOKUP(IF(M89="无",L89,L89&amp;"("&amp;M89&amp;")"),D:K,8,0)*N89</f>
        <v>0</v>
      </c>
      <c r="Q89" s="1" t="s">
        <v>35</v>
      </c>
      <c r="R89" s="1" t="s">
        <v>35</v>
      </c>
      <c r="S89" s="1">
        <v>0</v>
      </c>
      <c r="T89" s="1">
        <f>VLOOKUP(IF(R89="无",Q89,Q89&amp;"("&amp;R89&amp;")"),D:J,7,0)*S89</f>
        <v>0</v>
      </c>
      <c r="U89" s="1">
        <f>VLOOKUP(IF(R89="无",Q89,Q89&amp;"("&amp;R89&amp;")"),D:K,8,0)*S89</f>
        <v>0</v>
      </c>
      <c r="V89" s="1" t="s">
        <v>35</v>
      </c>
      <c r="W89" s="1" t="s">
        <v>35</v>
      </c>
      <c r="X89" s="1">
        <v>0</v>
      </c>
      <c r="Y89" s="1">
        <f>VLOOKUP(IF(W89="无",V89,V89&amp;"("&amp;W89&amp;")"),D:J,7,0)*X89</f>
        <v>0</v>
      </c>
      <c r="Z89" s="1">
        <f>VLOOKUP(IF(W89="无",V89,V89&amp;"("&amp;W89&amp;")"),D:K,8,0)*X89</f>
        <v>0</v>
      </c>
    </row>
    <row r="90" spans="1:26" x14ac:dyDescent="0.3">
      <c r="A90" s="11">
        <f t="shared" si="3"/>
        <v>89</v>
      </c>
      <c r="B90" s="1" t="s">
        <v>96</v>
      </c>
      <c r="C90" s="1" t="s">
        <v>305</v>
      </c>
      <c r="D90" s="1" t="s">
        <v>389</v>
      </c>
      <c r="E90" s="1">
        <v>1</v>
      </c>
      <c r="F90" s="1">
        <v>0</v>
      </c>
      <c r="G90" s="1">
        <v>0</v>
      </c>
      <c r="H90" s="17">
        <f>F90+O90+T90+Y90</f>
        <v>0</v>
      </c>
      <c r="I90" s="17">
        <f>IF(C90="贸易",G90,P90+U90+Z90)</f>
        <v>0</v>
      </c>
      <c r="J90" s="17">
        <f>H90/E90</f>
        <v>0</v>
      </c>
      <c r="K90" s="17">
        <f>I90/E90</f>
        <v>0</v>
      </c>
      <c r="L90" s="1" t="s">
        <v>35</v>
      </c>
      <c r="M90" s="1" t="s">
        <v>35</v>
      </c>
      <c r="N90" s="1">
        <v>0</v>
      </c>
      <c r="O90" s="1">
        <f>VLOOKUP(IF(M90="无",L90,L90&amp;"("&amp;M90&amp;")"),D:J,7,0)*N90</f>
        <v>0</v>
      </c>
      <c r="P90" s="1">
        <f>VLOOKUP(IF(M90="无",L90,L90&amp;"("&amp;M90&amp;")"),D:K,8,0)*N90</f>
        <v>0</v>
      </c>
      <c r="Q90" s="1" t="s">
        <v>35</v>
      </c>
      <c r="R90" s="1" t="s">
        <v>35</v>
      </c>
      <c r="S90" s="1">
        <v>0</v>
      </c>
      <c r="T90" s="1">
        <f>VLOOKUP(IF(R90="无",Q90,Q90&amp;"("&amp;R90&amp;")"),D:J,7,0)*S90</f>
        <v>0</v>
      </c>
      <c r="U90" s="1">
        <f>VLOOKUP(IF(R90="无",Q90,Q90&amp;"("&amp;R90&amp;")"),D:K,8,0)*S90</f>
        <v>0</v>
      </c>
      <c r="V90" s="1" t="s">
        <v>35</v>
      </c>
      <c r="W90" s="1" t="s">
        <v>35</v>
      </c>
      <c r="X90" s="1">
        <v>0</v>
      </c>
      <c r="Y90" s="1">
        <f>VLOOKUP(IF(W90="无",V90,V90&amp;"("&amp;W90&amp;")"),D:J,7,0)*X90</f>
        <v>0</v>
      </c>
      <c r="Z90" s="1">
        <f>VLOOKUP(IF(W90="无",V90,V90&amp;"("&amp;W90&amp;")"),D:K,8,0)*X90</f>
        <v>0</v>
      </c>
    </row>
    <row r="91" spans="1:26" x14ac:dyDescent="0.3">
      <c r="A91" s="11">
        <f t="shared" si="3"/>
        <v>90</v>
      </c>
      <c r="B91" s="1" t="s">
        <v>144</v>
      </c>
      <c r="C91" s="1" t="s">
        <v>305</v>
      </c>
      <c r="D91" s="1" t="s">
        <v>390</v>
      </c>
      <c r="E91" s="1">
        <v>1</v>
      </c>
      <c r="F91" s="1">
        <v>0</v>
      </c>
      <c r="G91" s="1">
        <v>0</v>
      </c>
      <c r="H91" s="17">
        <f>F91+O91+T91+Y91</f>
        <v>0</v>
      </c>
      <c r="I91" s="17">
        <f>IF(C91="贸易",G91,P91+U91+Z91)</f>
        <v>0</v>
      </c>
      <c r="J91" s="17">
        <f>H91/E91</f>
        <v>0</v>
      </c>
      <c r="K91" s="17">
        <f>I91/E91</f>
        <v>0</v>
      </c>
      <c r="L91" s="1" t="s">
        <v>35</v>
      </c>
      <c r="M91" s="1" t="s">
        <v>35</v>
      </c>
      <c r="N91" s="1">
        <v>0</v>
      </c>
      <c r="O91" s="1">
        <f>VLOOKUP(IF(M91="无",L91,L91&amp;"("&amp;M91&amp;")"),D:J,7,0)*N91</f>
        <v>0</v>
      </c>
      <c r="P91" s="1">
        <f>VLOOKUP(IF(M91="无",L91,L91&amp;"("&amp;M91&amp;")"),D:K,8,0)*N91</f>
        <v>0</v>
      </c>
      <c r="Q91" s="1" t="s">
        <v>35</v>
      </c>
      <c r="R91" s="1" t="s">
        <v>35</v>
      </c>
      <c r="S91" s="1">
        <v>0</v>
      </c>
      <c r="T91" s="1">
        <f>VLOOKUP(IF(R91="无",Q91,Q91&amp;"("&amp;R91&amp;")"),D:J,7,0)*S91</f>
        <v>0</v>
      </c>
      <c r="U91" s="1">
        <f>VLOOKUP(IF(R91="无",Q91,Q91&amp;"("&amp;R91&amp;")"),D:K,8,0)*S91</f>
        <v>0</v>
      </c>
      <c r="V91" s="1" t="s">
        <v>35</v>
      </c>
      <c r="W91" s="1" t="s">
        <v>35</v>
      </c>
      <c r="X91" s="1">
        <v>0</v>
      </c>
      <c r="Y91" s="1">
        <f>VLOOKUP(IF(W91="无",V91,V91&amp;"("&amp;W91&amp;")"),D:J,7,0)*X91</f>
        <v>0</v>
      </c>
      <c r="Z91" s="1">
        <f>VLOOKUP(IF(W91="无",V91,V91&amp;"("&amp;W91&amp;")"),D:K,8,0)*X91</f>
        <v>0</v>
      </c>
    </row>
    <row r="92" spans="1:26" x14ac:dyDescent="0.3">
      <c r="A92" s="11">
        <f t="shared" si="3"/>
        <v>91</v>
      </c>
      <c r="B92" s="1" t="s">
        <v>30</v>
      </c>
      <c r="C92" s="1" t="s">
        <v>305</v>
      </c>
      <c r="D92" s="1" t="s">
        <v>308</v>
      </c>
      <c r="E92" s="1">
        <v>1</v>
      </c>
      <c r="F92" s="1">
        <v>0</v>
      </c>
      <c r="G92" s="1">
        <v>0</v>
      </c>
      <c r="H92" s="17">
        <f>F92+O92+T92+Y92</f>
        <v>0</v>
      </c>
      <c r="I92" s="17">
        <f>IF(C92="贸易",G92,P92+U92+Z92)</f>
        <v>0</v>
      </c>
      <c r="J92" s="17">
        <f>H92/E92</f>
        <v>0</v>
      </c>
      <c r="K92" s="17">
        <f>I92/E92</f>
        <v>0</v>
      </c>
      <c r="L92" s="1" t="s">
        <v>35</v>
      </c>
      <c r="M92" s="1" t="s">
        <v>35</v>
      </c>
      <c r="N92" s="1">
        <v>0</v>
      </c>
      <c r="O92" s="1">
        <f>VLOOKUP(IF(M92="无",L92,L92&amp;"("&amp;M92&amp;")"),D:J,7,0)*N92</f>
        <v>0</v>
      </c>
      <c r="P92" s="1">
        <f>VLOOKUP(IF(M92="无",L92,L92&amp;"("&amp;M92&amp;")"),D:K,8,0)*N92</f>
        <v>0</v>
      </c>
      <c r="Q92" s="1" t="s">
        <v>35</v>
      </c>
      <c r="R92" s="1" t="s">
        <v>35</v>
      </c>
      <c r="S92" s="1">
        <v>0</v>
      </c>
      <c r="T92" s="1">
        <f>VLOOKUP(IF(R92="无",Q92,Q92&amp;"("&amp;R92&amp;")"),D:J,7,0)*S92</f>
        <v>0</v>
      </c>
      <c r="U92" s="1">
        <f>VLOOKUP(IF(R92="无",Q92,Q92&amp;"("&amp;R92&amp;")"),D:K,8,0)*S92</f>
        <v>0</v>
      </c>
      <c r="V92" s="1" t="s">
        <v>35</v>
      </c>
      <c r="W92" s="1" t="s">
        <v>35</v>
      </c>
      <c r="X92" s="1">
        <v>0</v>
      </c>
      <c r="Y92" s="1">
        <f>VLOOKUP(IF(W92="无",V92,V92&amp;"("&amp;W92&amp;")"),D:J,7,0)*X92</f>
        <v>0</v>
      </c>
      <c r="Z92" s="1">
        <f>VLOOKUP(IF(W92="无",V92,V92&amp;"("&amp;W92&amp;")"),D:K,8,0)*X92</f>
        <v>0</v>
      </c>
    </row>
    <row r="93" spans="1:26" x14ac:dyDescent="0.3">
      <c r="A93" s="11">
        <f t="shared" si="3"/>
        <v>92</v>
      </c>
      <c r="B93" s="1" t="s">
        <v>61</v>
      </c>
      <c r="C93" s="1" t="s">
        <v>305</v>
      </c>
      <c r="D93" s="1" t="s">
        <v>391</v>
      </c>
      <c r="E93" s="1">
        <v>1</v>
      </c>
      <c r="F93" s="1">
        <v>0</v>
      </c>
      <c r="G93" s="1">
        <v>0</v>
      </c>
      <c r="H93" s="17">
        <f>F93+O93+T93+Y93</f>
        <v>0</v>
      </c>
      <c r="I93" s="17">
        <f>IF(C93="贸易",G93,P93+U93+Z93)</f>
        <v>0</v>
      </c>
      <c r="J93" s="17">
        <f>H93/E93</f>
        <v>0</v>
      </c>
      <c r="K93" s="17">
        <f>I93/E93</f>
        <v>0</v>
      </c>
      <c r="L93" s="1" t="s">
        <v>35</v>
      </c>
      <c r="M93" s="1" t="s">
        <v>35</v>
      </c>
      <c r="N93" s="1">
        <v>0</v>
      </c>
      <c r="O93" s="1">
        <f>VLOOKUP(IF(M93="无",L93,L93&amp;"("&amp;M93&amp;")"),D:J,7,0)*N93</f>
        <v>0</v>
      </c>
      <c r="P93" s="1">
        <f>VLOOKUP(IF(M93="无",L93,L93&amp;"("&amp;M93&amp;")"),D:K,8,0)*N93</f>
        <v>0</v>
      </c>
      <c r="Q93" s="1" t="s">
        <v>35</v>
      </c>
      <c r="R93" s="1" t="s">
        <v>35</v>
      </c>
      <c r="S93" s="1">
        <v>0</v>
      </c>
      <c r="T93" s="1">
        <f>VLOOKUP(IF(R93="无",Q93,Q93&amp;"("&amp;R93&amp;")"),D:J,7,0)*S93</f>
        <v>0</v>
      </c>
      <c r="U93" s="1">
        <f>VLOOKUP(IF(R93="无",Q93,Q93&amp;"("&amp;R93&amp;")"),D:K,8,0)*S93</f>
        <v>0</v>
      </c>
      <c r="V93" s="1" t="s">
        <v>35</v>
      </c>
      <c r="W93" s="1" t="s">
        <v>35</v>
      </c>
      <c r="X93" s="1">
        <v>0</v>
      </c>
      <c r="Y93" s="1">
        <f>VLOOKUP(IF(W93="无",V93,V93&amp;"("&amp;W93&amp;")"),D:J,7,0)*X93</f>
        <v>0</v>
      </c>
      <c r="Z93" s="1">
        <f>VLOOKUP(IF(W93="无",V93,V93&amp;"("&amp;W93&amp;")"),D:K,8,0)*X93</f>
        <v>0</v>
      </c>
    </row>
    <row r="94" spans="1:26" x14ac:dyDescent="0.3">
      <c r="A94" s="11">
        <f t="shared" si="3"/>
        <v>93</v>
      </c>
      <c r="B94" s="1" t="s">
        <v>96</v>
      </c>
      <c r="C94" s="1" t="s">
        <v>305</v>
      </c>
      <c r="D94" s="1" t="s">
        <v>344</v>
      </c>
      <c r="E94" s="1">
        <v>1</v>
      </c>
      <c r="F94" s="1">
        <v>0</v>
      </c>
      <c r="G94" s="1">
        <v>0</v>
      </c>
      <c r="H94" s="17">
        <f>F94+O94+T94+Y94</f>
        <v>0</v>
      </c>
      <c r="I94" s="17">
        <f>IF(C94="贸易",G94,P94+U94+Z94)</f>
        <v>0</v>
      </c>
      <c r="J94" s="17">
        <f>H94/E94</f>
        <v>0</v>
      </c>
      <c r="K94" s="17">
        <f>I94/E94</f>
        <v>0</v>
      </c>
      <c r="L94" s="1" t="s">
        <v>35</v>
      </c>
      <c r="M94" s="1" t="s">
        <v>35</v>
      </c>
      <c r="N94" s="1">
        <v>0</v>
      </c>
      <c r="O94" s="1">
        <f>VLOOKUP(IF(M94="无",L94,L94&amp;"("&amp;M94&amp;")"),D:J,7,0)*N94</f>
        <v>0</v>
      </c>
      <c r="P94" s="1">
        <f>VLOOKUP(IF(M94="无",L94,L94&amp;"("&amp;M94&amp;")"),D:K,8,0)*N94</f>
        <v>0</v>
      </c>
      <c r="Q94" s="1" t="s">
        <v>35</v>
      </c>
      <c r="R94" s="1" t="s">
        <v>35</v>
      </c>
      <c r="S94" s="1">
        <v>0</v>
      </c>
      <c r="T94" s="1">
        <f>VLOOKUP(IF(R94="无",Q94,Q94&amp;"("&amp;R94&amp;")"),D:J,7,0)*S94</f>
        <v>0</v>
      </c>
      <c r="U94" s="1">
        <f>VLOOKUP(IF(R94="无",Q94,Q94&amp;"("&amp;R94&amp;")"),D:K,8,0)*S94</f>
        <v>0</v>
      </c>
      <c r="V94" s="1" t="s">
        <v>35</v>
      </c>
      <c r="W94" s="1" t="s">
        <v>35</v>
      </c>
      <c r="X94" s="1">
        <v>0</v>
      </c>
      <c r="Y94" s="1">
        <f>VLOOKUP(IF(W94="无",V94,V94&amp;"("&amp;W94&amp;")"),D:J,7,0)*X94</f>
        <v>0</v>
      </c>
      <c r="Z94" s="1">
        <f>VLOOKUP(IF(W94="无",V94,V94&amp;"("&amp;W94&amp;")"),D:K,8,0)*X94</f>
        <v>0</v>
      </c>
    </row>
    <row r="95" spans="1:26" x14ac:dyDescent="0.3">
      <c r="A95" s="11">
        <f t="shared" si="3"/>
        <v>94</v>
      </c>
      <c r="B95" s="1" t="s">
        <v>30</v>
      </c>
      <c r="C95" s="1" t="s">
        <v>305</v>
      </c>
      <c r="D95" s="1" t="s">
        <v>393</v>
      </c>
      <c r="E95" s="1">
        <v>1</v>
      </c>
      <c r="F95" s="1">
        <v>0</v>
      </c>
      <c r="G95" s="1">
        <v>0</v>
      </c>
      <c r="H95" s="17">
        <f>F95+O95+T95+Y95</f>
        <v>0</v>
      </c>
      <c r="I95" s="17">
        <f>IF(C95="贸易",G95,P95+U95+Z95)</f>
        <v>0</v>
      </c>
      <c r="J95" s="17">
        <f>H95/E95</f>
        <v>0</v>
      </c>
      <c r="K95" s="17">
        <f>I95/E95</f>
        <v>0</v>
      </c>
      <c r="L95" s="1" t="s">
        <v>35</v>
      </c>
      <c r="M95" s="1" t="s">
        <v>35</v>
      </c>
      <c r="N95" s="1">
        <v>0</v>
      </c>
      <c r="O95" s="1">
        <f>VLOOKUP(IF(M95="无",L95,L95&amp;"("&amp;M95&amp;")"),D:J,7,0)*N95</f>
        <v>0</v>
      </c>
      <c r="P95" s="1">
        <f>VLOOKUP(IF(M95="无",L95,L95&amp;"("&amp;M95&amp;")"),D:K,8,0)*N95</f>
        <v>0</v>
      </c>
      <c r="Q95" s="1" t="s">
        <v>35</v>
      </c>
      <c r="R95" s="1" t="s">
        <v>35</v>
      </c>
      <c r="S95" s="1">
        <v>0</v>
      </c>
      <c r="T95" s="1">
        <f>VLOOKUP(IF(R95="无",Q95,Q95&amp;"("&amp;R95&amp;")"),D:J,7,0)*S95</f>
        <v>0</v>
      </c>
      <c r="U95" s="1">
        <f>VLOOKUP(IF(R95="无",Q95,Q95&amp;"("&amp;R95&amp;")"),D:K,8,0)*S95</f>
        <v>0</v>
      </c>
      <c r="V95" s="1" t="s">
        <v>35</v>
      </c>
      <c r="W95" s="1" t="s">
        <v>35</v>
      </c>
      <c r="X95" s="1">
        <v>0</v>
      </c>
      <c r="Y95" s="1">
        <f>VLOOKUP(IF(W95="无",V95,V95&amp;"("&amp;W95&amp;")"),D:J,7,0)*X95</f>
        <v>0</v>
      </c>
      <c r="Z95" s="1">
        <f>VLOOKUP(IF(W95="无",V95,V95&amp;"("&amp;W95&amp;")"),D:K,8,0)*X95</f>
        <v>0</v>
      </c>
    </row>
    <row r="96" spans="1:26" x14ac:dyDescent="0.3">
      <c r="A96" s="11">
        <f t="shared" si="3"/>
        <v>95</v>
      </c>
      <c r="B96" s="1" t="s">
        <v>30</v>
      </c>
      <c r="C96" s="1" t="s">
        <v>305</v>
      </c>
      <c r="D96" s="1" t="s">
        <v>392</v>
      </c>
      <c r="E96" s="1">
        <v>1</v>
      </c>
      <c r="F96" s="1">
        <v>0</v>
      </c>
      <c r="G96" s="1">
        <v>0</v>
      </c>
      <c r="H96" s="17">
        <f>F96+O96+T96+Y96</f>
        <v>0</v>
      </c>
      <c r="I96" s="17">
        <f>IF(C96="贸易",G96,P96+U96+Z96)</f>
        <v>0</v>
      </c>
      <c r="J96" s="17">
        <f>H96/E96</f>
        <v>0</v>
      </c>
      <c r="K96" s="17">
        <f>I96/E96</f>
        <v>0</v>
      </c>
      <c r="L96" s="1" t="s">
        <v>35</v>
      </c>
      <c r="M96" s="1" t="s">
        <v>35</v>
      </c>
      <c r="N96" s="1">
        <v>0</v>
      </c>
      <c r="O96" s="1">
        <f>VLOOKUP(IF(M96="无",L96,L96&amp;"("&amp;M96&amp;")"),D:J,7,0)*N96</f>
        <v>0</v>
      </c>
      <c r="P96" s="1">
        <f>VLOOKUP(IF(M96="无",L96,L96&amp;"("&amp;M96&amp;")"),D:K,8,0)*N96</f>
        <v>0</v>
      </c>
      <c r="Q96" s="1" t="s">
        <v>35</v>
      </c>
      <c r="R96" s="1" t="s">
        <v>35</v>
      </c>
      <c r="S96" s="1">
        <v>0</v>
      </c>
      <c r="T96" s="1">
        <f>VLOOKUP(IF(R96="无",Q96,Q96&amp;"("&amp;R96&amp;")"),D:J,7,0)*S96</f>
        <v>0</v>
      </c>
      <c r="U96" s="1">
        <f>VLOOKUP(IF(R96="无",Q96,Q96&amp;"("&amp;R96&amp;")"),D:K,8,0)*S96</f>
        <v>0</v>
      </c>
      <c r="V96" s="1" t="s">
        <v>35</v>
      </c>
      <c r="W96" s="1" t="s">
        <v>35</v>
      </c>
      <c r="X96" s="1">
        <v>0</v>
      </c>
      <c r="Y96" s="1">
        <f>VLOOKUP(IF(W96="无",V96,V96&amp;"("&amp;W96&amp;")"),D:J,7,0)*X96</f>
        <v>0</v>
      </c>
      <c r="Z96" s="1">
        <f>VLOOKUP(IF(W96="无",V96,V96&amp;"("&amp;W96&amp;")"),D:K,8,0)*X96</f>
        <v>0</v>
      </c>
    </row>
    <row r="97" spans="1:26" x14ac:dyDescent="0.3">
      <c r="A97" s="11">
        <f t="shared" si="3"/>
        <v>96</v>
      </c>
      <c r="B97" s="1" t="s">
        <v>30</v>
      </c>
      <c r="C97" s="2" t="s">
        <v>54</v>
      </c>
      <c r="D97" s="2" t="s">
        <v>55</v>
      </c>
      <c r="E97" s="1">
        <v>30</v>
      </c>
      <c r="F97" s="1">
        <v>800</v>
      </c>
      <c r="G97" s="1">
        <v>0</v>
      </c>
      <c r="H97" s="17">
        <f>F97+O97+T97+Y97</f>
        <v>1400</v>
      </c>
      <c r="I97" s="17">
        <f>IF(C97="贸易",G97,P97+U97+Z97)</f>
        <v>0</v>
      </c>
      <c r="J97" s="17">
        <f>H97/E97</f>
        <v>46.666666666666664</v>
      </c>
      <c r="K97" s="17">
        <f>I97/E97</f>
        <v>0</v>
      </c>
      <c r="L97" s="1" t="s">
        <v>56</v>
      </c>
      <c r="M97" s="1" t="str">
        <f>VLOOKUP(L97,生产选项!B:D,3,0)</f>
        <v>储水站采集</v>
      </c>
      <c r="N97" s="1">
        <v>6</v>
      </c>
      <c r="O97" s="1">
        <f>VLOOKUP(IF(M97="无",L97,L97&amp;"("&amp;M97&amp;")"),D:J,7,0)*N97</f>
        <v>600</v>
      </c>
      <c r="P97" s="1">
        <f>VLOOKUP(IF(M97="无",L97,L97&amp;"("&amp;M97&amp;")"),D:K,8,0)*N97</f>
        <v>0</v>
      </c>
      <c r="Q97" s="1" t="s">
        <v>57</v>
      </c>
      <c r="R97" s="1" t="str">
        <f>VLOOKUP(Q97,生产选项!B:D,3,0)</f>
        <v>野外采集</v>
      </c>
      <c r="S97" s="1">
        <v>1</v>
      </c>
      <c r="T97" s="1">
        <f>VLOOKUP(IF(R97="无",Q97,Q97&amp;"("&amp;R97&amp;")"),D:J,7,0)*S97</f>
        <v>0</v>
      </c>
      <c r="U97" s="1">
        <f>VLOOKUP(IF(R97="无",Q97,Q97&amp;"("&amp;R97&amp;")"),D:K,8,0)*S97</f>
        <v>0</v>
      </c>
      <c r="V97" s="1" t="s">
        <v>35</v>
      </c>
      <c r="W97" s="1" t="s">
        <v>35</v>
      </c>
      <c r="X97" s="1">
        <v>0</v>
      </c>
      <c r="Y97" s="1">
        <f>VLOOKUP(IF(W97="无",V97,V97&amp;"("&amp;W97&amp;")"),D:J,7,0)*X97</f>
        <v>0</v>
      </c>
      <c r="Z97" s="1">
        <f>VLOOKUP(IF(W97="无",V97,V97&amp;"("&amp;W97&amp;")"),D:K,8,0)*X97</f>
        <v>0</v>
      </c>
    </row>
    <row r="98" spans="1:26" x14ac:dyDescent="0.3">
      <c r="A98" s="11">
        <f t="shared" si="3"/>
        <v>97</v>
      </c>
      <c r="B98" s="1" t="s">
        <v>30</v>
      </c>
      <c r="C98" s="2" t="s">
        <v>249</v>
      </c>
      <c r="D98" s="2" t="s">
        <v>250</v>
      </c>
      <c r="E98" s="1">
        <v>1</v>
      </c>
      <c r="F98" s="1">
        <v>70</v>
      </c>
      <c r="G98" s="1">
        <v>0</v>
      </c>
      <c r="H98" s="17">
        <f>F98+O98+T98+Y98</f>
        <v>70</v>
      </c>
      <c r="I98" s="17">
        <f>IF(C98="贸易",G98,P98+U98+Z98)</f>
        <v>0</v>
      </c>
      <c r="J98" s="17">
        <f>H98/E98</f>
        <v>70</v>
      </c>
      <c r="K98" s="17">
        <f>I98/E98</f>
        <v>0</v>
      </c>
      <c r="L98" s="1" t="s">
        <v>35</v>
      </c>
      <c r="M98" s="1" t="s">
        <v>35</v>
      </c>
      <c r="N98" s="1">
        <v>0</v>
      </c>
      <c r="O98" s="1">
        <f>VLOOKUP(IF(M98="无",L98,L98&amp;"("&amp;M98&amp;")"),D:J,7,0)*N98</f>
        <v>0</v>
      </c>
      <c r="P98" s="1">
        <f>VLOOKUP(IF(M98="无",L98,L98&amp;"("&amp;M98&amp;")"),D:K,8,0)*N98</f>
        <v>0</v>
      </c>
      <c r="Q98" s="1" t="s">
        <v>35</v>
      </c>
      <c r="R98" s="1" t="s">
        <v>35</v>
      </c>
      <c r="S98" s="1">
        <v>0</v>
      </c>
      <c r="T98" s="1">
        <f>VLOOKUP(IF(R98="无",Q98,Q98&amp;"("&amp;R98&amp;")"),D:J,7,0)*S98</f>
        <v>0</v>
      </c>
      <c r="U98" s="1">
        <f>VLOOKUP(IF(R98="无",Q98,Q98&amp;"("&amp;R98&amp;")"),D:K,8,0)*S98</f>
        <v>0</v>
      </c>
      <c r="V98" s="1" t="s">
        <v>35</v>
      </c>
      <c r="W98" s="1" t="s">
        <v>35</v>
      </c>
      <c r="X98" s="1">
        <v>0</v>
      </c>
      <c r="Y98" s="1">
        <f>VLOOKUP(IF(W98="无",V98,V98&amp;"("&amp;W98&amp;")"),D:J,7,0)*X98</f>
        <v>0</v>
      </c>
      <c r="Z98" s="1">
        <f>VLOOKUP(IF(W98="无",V98,V98&amp;"("&amp;W98&amp;")"),D:K,8,0)*X98</f>
        <v>0</v>
      </c>
    </row>
    <row r="99" spans="1:26" x14ac:dyDescent="0.3">
      <c r="A99" s="11">
        <f t="shared" si="3"/>
        <v>98</v>
      </c>
      <c r="B99" s="1" t="s">
        <v>30</v>
      </c>
      <c r="C99" s="2" t="s">
        <v>249</v>
      </c>
      <c r="D99" s="2" t="s">
        <v>252</v>
      </c>
      <c r="E99" s="1">
        <v>1</v>
      </c>
      <c r="F99" s="1">
        <v>70</v>
      </c>
      <c r="G99" s="1">
        <v>0</v>
      </c>
      <c r="H99" s="17">
        <f>F99+O99+T99+Y99</f>
        <v>70</v>
      </c>
      <c r="I99" s="17">
        <f>IF(C99="贸易",G99,P99+U99+Z99)</f>
        <v>0</v>
      </c>
      <c r="J99" s="17">
        <f>H99/E99</f>
        <v>70</v>
      </c>
      <c r="K99" s="17">
        <f>I99/E99</f>
        <v>0</v>
      </c>
      <c r="L99" s="1" t="s">
        <v>35</v>
      </c>
      <c r="M99" s="1" t="s">
        <v>35</v>
      </c>
      <c r="N99" s="1">
        <v>0</v>
      </c>
      <c r="O99" s="1">
        <f>VLOOKUP(IF(M99="无",L99,L99&amp;"("&amp;M99&amp;")"),D:J,7,0)*N99</f>
        <v>0</v>
      </c>
      <c r="P99" s="1">
        <f>VLOOKUP(IF(M99="无",L99,L99&amp;"("&amp;M99&amp;")"),D:K,8,0)*N99</f>
        <v>0</v>
      </c>
      <c r="Q99" s="1" t="s">
        <v>35</v>
      </c>
      <c r="R99" s="1" t="s">
        <v>35</v>
      </c>
      <c r="S99" s="1">
        <v>0</v>
      </c>
      <c r="T99" s="1">
        <f>VLOOKUP(IF(R99="无",Q99,Q99&amp;"("&amp;R99&amp;")"),D:J,7,0)*S99</f>
        <v>0</v>
      </c>
      <c r="U99" s="1">
        <f>VLOOKUP(IF(R99="无",Q99,Q99&amp;"("&amp;R99&amp;")"),D:K,8,0)*S99</f>
        <v>0</v>
      </c>
      <c r="V99" s="1" t="s">
        <v>35</v>
      </c>
      <c r="W99" s="1" t="s">
        <v>35</v>
      </c>
      <c r="X99" s="1">
        <v>0</v>
      </c>
      <c r="Y99" s="1">
        <f>VLOOKUP(IF(W99="无",V99,V99&amp;"("&amp;W99&amp;")"),D:J,7,0)*X99</f>
        <v>0</v>
      </c>
      <c r="Z99" s="1">
        <f>VLOOKUP(IF(W99="无",V99,V99&amp;"("&amp;W99&amp;")"),D:K,8,0)*X99</f>
        <v>0</v>
      </c>
    </row>
    <row r="100" spans="1:26" x14ac:dyDescent="0.3">
      <c r="A100" s="11">
        <f t="shared" si="3"/>
        <v>99</v>
      </c>
      <c r="B100" s="1" t="s">
        <v>30</v>
      </c>
      <c r="C100" s="2" t="s">
        <v>249</v>
      </c>
      <c r="D100" s="2" t="s">
        <v>266</v>
      </c>
      <c r="E100" s="1">
        <v>1</v>
      </c>
      <c r="F100" s="1">
        <v>70</v>
      </c>
      <c r="G100" s="1">
        <v>0</v>
      </c>
      <c r="H100" s="17">
        <f>F100+O100+T100+Y100</f>
        <v>70</v>
      </c>
      <c r="I100" s="17">
        <f>IF(C100="贸易",G100,P100+U100+Z100)</f>
        <v>0</v>
      </c>
      <c r="J100" s="17">
        <f>H100/E100</f>
        <v>70</v>
      </c>
      <c r="K100" s="17">
        <f>I100/E100</f>
        <v>0</v>
      </c>
      <c r="L100" s="1" t="s">
        <v>35</v>
      </c>
      <c r="M100" s="1" t="s">
        <v>35</v>
      </c>
      <c r="N100" s="1">
        <v>0</v>
      </c>
      <c r="O100" s="1">
        <f>VLOOKUP(IF(M100="无",L100,L100&amp;"("&amp;M100&amp;")"),D:J,7,0)*N100</f>
        <v>0</v>
      </c>
      <c r="P100" s="1">
        <f>VLOOKUP(IF(M100="无",L100,L100&amp;"("&amp;M100&amp;")"),D:K,8,0)*N100</f>
        <v>0</v>
      </c>
      <c r="Q100" s="1" t="s">
        <v>35</v>
      </c>
      <c r="R100" s="1" t="s">
        <v>35</v>
      </c>
      <c r="S100" s="1">
        <v>0</v>
      </c>
      <c r="T100" s="1">
        <f>VLOOKUP(IF(R100="无",Q100,Q100&amp;"("&amp;R100&amp;")"),D:J,7,0)*S100</f>
        <v>0</v>
      </c>
      <c r="U100" s="1">
        <f>VLOOKUP(IF(R100="无",Q100,Q100&amp;"("&amp;R100&amp;")"),D:K,8,0)*S100</f>
        <v>0</v>
      </c>
      <c r="V100" s="1" t="s">
        <v>35</v>
      </c>
      <c r="W100" s="1" t="s">
        <v>35</v>
      </c>
      <c r="X100" s="1">
        <v>0</v>
      </c>
      <c r="Y100" s="1">
        <f>VLOOKUP(IF(W100="无",V100,V100&amp;"("&amp;W100&amp;")"),D:J,7,0)*X100</f>
        <v>0</v>
      </c>
      <c r="Z100" s="1">
        <f>VLOOKUP(IF(W100="无",V100,V100&amp;"("&amp;W100&amp;")"),D:K,8,0)*X100</f>
        <v>0</v>
      </c>
    </row>
    <row r="101" spans="1:26" x14ac:dyDescent="0.3">
      <c r="A101" s="11">
        <f t="shared" si="3"/>
        <v>100</v>
      </c>
      <c r="B101" s="1" t="s">
        <v>30</v>
      </c>
      <c r="C101" s="2" t="s">
        <v>249</v>
      </c>
      <c r="D101" s="2" t="s">
        <v>268</v>
      </c>
      <c r="E101" s="1">
        <v>1</v>
      </c>
      <c r="F101" s="1">
        <v>70</v>
      </c>
      <c r="G101" s="1">
        <v>0</v>
      </c>
      <c r="H101" s="17">
        <f>F101+O101+T101+Y101</f>
        <v>70</v>
      </c>
      <c r="I101" s="17">
        <f>IF(C101="贸易",G101,P101+U101+Z101)</f>
        <v>0</v>
      </c>
      <c r="J101" s="17">
        <f>H101/E101</f>
        <v>70</v>
      </c>
      <c r="K101" s="17">
        <f>I101/E101</f>
        <v>0</v>
      </c>
      <c r="L101" s="1" t="s">
        <v>35</v>
      </c>
      <c r="M101" s="1" t="s">
        <v>35</v>
      </c>
      <c r="N101" s="1">
        <v>0</v>
      </c>
      <c r="O101" s="1">
        <f>VLOOKUP(IF(M101="无",L101,L101&amp;"("&amp;M101&amp;")"),D:J,7,0)*N101</f>
        <v>0</v>
      </c>
      <c r="P101" s="1">
        <f>VLOOKUP(IF(M101="无",L101,L101&amp;"("&amp;M101&amp;")"),D:K,8,0)*N101</f>
        <v>0</v>
      </c>
      <c r="Q101" s="1" t="s">
        <v>35</v>
      </c>
      <c r="R101" s="1" t="s">
        <v>35</v>
      </c>
      <c r="S101" s="1">
        <v>0</v>
      </c>
      <c r="T101" s="1">
        <f>VLOOKUP(IF(R101="无",Q101,Q101&amp;"("&amp;R101&amp;")"),D:J,7,0)*S101</f>
        <v>0</v>
      </c>
      <c r="U101" s="1">
        <f>VLOOKUP(IF(R101="无",Q101,Q101&amp;"("&amp;R101&amp;")"),D:K,8,0)*S101</f>
        <v>0</v>
      </c>
      <c r="V101" s="1" t="s">
        <v>35</v>
      </c>
      <c r="W101" s="1" t="s">
        <v>35</v>
      </c>
      <c r="X101" s="1">
        <v>0</v>
      </c>
      <c r="Y101" s="1">
        <f>VLOOKUP(IF(W101="无",V101,V101&amp;"("&amp;W101&amp;")"),D:J,7,0)*X101</f>
        <v>0</v>
      </c>
      <c r="Z101" s="1">
        <f>VLOOKUP(IF(W101="无",V101,V101&amp;"("&amp;W101&amp;")"),D:K,8,0)*X101</f>
        <v>0</v>
      </c>
    </row>
    <row r="102" spans="1:26" x14ac:dyDescent="0.3">
      <c r="A102" s="11">
        <f t="shared" si="3"/>
        <v>101</v>
      </c>
      <c r="B102" s="1" t="s">
        <v>61</v>
      </c>
      <c r="C102" s="2" t="s">
        <v>62</v>
      </c>
      <c r="D102" s="1" t="s">
        <v>63</v>
      </c>
      <c r="E102" s="1">
        <v>3</v>
      </c>
      <c r="F102" s="1">
        <v>550</v>
      </c>
      <c r="G102" s="1">
        <v>0</v>
      </c>
      <c r="H102" s="17">
        <f>F102+O102+T102+Y102</f>
        <v>850</v>
      </c>
      <c r="I102" s="17">
        <f>IF(C102="贸易",G102,P102+U102+Z102)</f>
        <v>0</v>
      </c>
      <c r="J102" s="17">
        <f>H102/E102</f>
        <v>283.33333333333331</v>
      </c>
      <c r="K102" s="17">
        <f>I102/E102</f>
        <v>0</v>
      </c>
      <c r="L102" s="1" t="s">
        <v>64</v>
      </c>
      <c r="M102" s="1" t="str">
        <f>VLOOKUP(L102,生产选项!B:D,3,0)</f>
        <v>野外采集</v>
      </c>
      <c r="N102" s="1">
        <v>1</v>
      </c>
      <c r="O102" s="1">
        <f>VLOOKUP(IF(M102="无",L102,L102&amp;"("&amp;M102&amp;")"),D:J,7,0)*N102</f>
        <v>100</v>
      </c>
      <c r="P102" s="1">
        <f>VLOOKUP(IF(M102="无",L102,L102&amp;"("&amp;M102&amp;")"),D:K,8,0)*N102</f>
        <v>0</v>
      </c>
      <c r="Q102" s="1" t="s">
        <v>65</v>
      </c>
      <c r="R102" s="1" t="str">
        <f>VLOOKUP(Q102,生产选项!B:D,3,0)</f>
        <v>野外</v>
      </c>
      <c r="S102" s="1">
        <v>1</v>
      </c>
      <c r="T102" s="1">
        <f>VLOOKUP(IF(R102="无",Q102,Q102&amp;"("&amp;R102&amp;")"),D:J,7,0)*S102</f>
        <v>200</v>
      </c>
      <c r="U102" s="1">
        <f>VLOOKUP(IF(R102="无",Q102,Q102&amp;"("&amp;R102&amp;")"),D:K,8,0)*S102</f>
        <v>0</v>
      </c>
      <c r="V102" s="1" t="s">
        <v>35</v>
      </c>
      <c r="W102" s="1" t="s">
        <v>35</v>
      </c>
      <c r="X102" s="1">
        <v>0</v>
      </c>
      <c r="Y102" s="1">
        <f>VLOOKUP(IF(W102="无",V102,V102&amp;"("&amp;W102&amp;")"),D:J,7,0)*X102</f>
        <v>0</v>
      </c>
      <c r="Z102" s="1">
        <f>VLOOKUP(IF(W102="无",V102,V102&amp;"("&amp;W102&amp;")"),D:K,8,0)*X102</f>
        <v>0</v>
      </c>
    </row>
    <row r="103" spans="1:26" x14ac:dyDescent="0.3">
      <c r="A103" s="11">
        <f t="shared" si="3"/>
        <v>102</v>
      </c>
      <c r="B103" s="1" t="s">
        <v>61</v>
      </c>
      <c r="C103" s="2" t="s">
        <v>62</v>
      </c>
      <c r="D103" s="1" t="s">
        <v>66</v>
      </c>
      <c r="E103" s="1">
        <v>3</v>
      </c>
      <c r="F103" s="1">
        <v>550</v>
      </c>
      <c r="G103" s="1">
        <v>0</v>
      </c>
      <c r="H103" s="17">
        <f>F103+O103+T103+Y103</f>
        <v>862.5</v>
      </c>
      <c r="I103" s="17">
        <f>IF(C103="贸易",G103,P103+U103+Z103)</f>
        <v>0</v>
      </c>
      <c r="J103" s="17">
        <f>H103/E103</f>
        <v>287.5</v>
      </c>
      <c r="K103" s="17">
        <f>I103/E103</f>
        <v>0</v>
      </c>
      <c r="L103" s="1" t="s">
        <v>67</v>
      </c>
      <c r="M103" s="1" t="s">
        <v>68</v>
      </c>
      <c r="N103" s="1">
        <v>1</v>
      </c>
      <c r="O103" s="1">
        <f>VLOOKUP(IF(M103="无",L103,L103&amp;"("&amp;M103&amp;")"),D:J,7,0)*N103</f>
        <v>212.5</v>
      </c>
      <c r="P103" s="1">
        <f>VLOOKUP(IF(M103="无",L103,L103&amp;"("&amp;M103&amp;")"),D:K,8,0)*N103</f>
        <v>0</v>
      </c>
      <c r="Q103" s="1" t="s">
        <v>69</v>
      </c>
      <c r="R103" s="1" t="s">
        <v>69</v>
      </c>
      <c r="S103" s="1">
        <v>0</v>
      </c>
      <c r="T103" s="1">
        <f>VLOOKUP(IF(R103="无",Q103,Q103&amp;"("&amp;R103&amp;")"),D:J,7,0)*S103</f>
        <v>0</v>
      </c>
      <c r="U103" s="1">
        <f>VLOOKUP(IF(R103="无",Q103,Q103&amp;"("&amp;R103&amp;")"),D:K,8,0)*S103</f>
        <v>0</v>
      </c>
      <c r="V103" s="1" t="s">
        <v>70</v>
      </c>
      <c r="W103" s="1" t="s">
        <v>71</v>
      </c>
      <c r="X103" s="1">
        <v>1</v>
      </c>
      <c r="Y103" s="1">
        <f>VLOOKUP(IF(W103="无",V103,V103&amp;"("&amp;W103&amp;")"),D:J,7,0)*X103</f>
        <v>100</v>
      </c>
      <c r="Z103" s="1">
        <f>VLOOKUP(IF(W103="无",V103,V103&amp;"("&amp;W103&amp;")"),D:K,8,0)*X103</f>
        <v>0</v>
      </c>
    </row>
    <row r="104" spans="1:26" x14ac:dyDescent="0.3">
      <c r="A104" s="11">
        <f t="shared" si="3"/>
        <v>103</v>
      </c>
      <c r="B104" s="1" t="s">
        <v>61</v>
      </c>
      <c r="C104" s="2" t="s">
        <v>62</v>
      </c>
      <c r="D104" s="1" t="s">
        <v>72</v>
      </c>
      <c r="E104" s="1">
        <v>3</v>
      </c>
      <c r="F104" s="1">
        <v>550</v>
      </c>
      <c r="G104" s="1">
        <v>0</v>
      </c>
      <c r="H104" s="17">
        <f>F104+O104+T104+Y104</f>
        <v>837.5</v>
      </c>
      <c r="I104" s="17">
        <f>IF(C104="贸易",G104,P104+U104+Z104)</f>
        <v>0</v>
      </c>
      <c r="J104" s="17">
        <f>H104/E104</f>
        <v>279.16666666666669</v>
      </c>
      <c r="K104" s="17">
        <f>I104/E104</f>
        <v>0</v>
      </c>
      <c r="L104" s="1" t="s">
        <v>67</v>
      </c>
      <c r="M104" s="1" t="s">
        <v>68</v>
      </c>
      <c r="N104" s="1">
        <v>1</v>
      </c>
      <c r="O104" s="1">
        <f>VLOOKUP(IF(M104="无",L104,L104&amp;"("&amp;M104&amp;")"),D:J,7,0)*N104</f>
        <v>212.5</v>
      </c>
      <c r="P104" s="1">
        <f>VLOOKUP(IF(M104="无",L104,L104&amp;"("&amp;M104&amp;")"),D:K,8,0)*N104</f>
        <v>0</v>
      </c>
      <c r="Q104" s="1" t="s">
        <v>73</v>
      </c>
      <c r="R104" s="1" t="str">
        <f>VLOOKUP(Q104,生产选项!B:D,3,0)</f>
        <v>磨面厂</v>
      </c>
      <c r="S104" s="1">
        <v>1</v>
      </c>
      <c r="T104" s="1">
        <f>VLOOKUP(IF(R104="无",Q104,Q104&amp;"("&amp;R104&amp;")"),D:J,7,0)*S104</f>
        <v>75</v>
      </c>
      <c r="U104" s="1">
        <f>VLOOKUP(IF(R104="无",Q104,Q104&amp;"("&amp;R104&amp;")"),D:K,8,0)*S104</f>
        <v>0</v>
      </c>
      <c r="V104" s="1" t="s">
        <v>35</v>
      </c>
      <c r="W104" s="1" t="s">
        <v>35</v>
      </c>
      <c r="X104" s="1">
        <v>0</v>
      </c>
      <c r="Y104" s="1">
        <f>VLOOKUP(IF(W104="无",V104,V104&amp;"("&amp;W104&amp;")"),D:J,7,0)*X104</f>
        <v>0</v>
      </c>
      <c r="Z104" s="1">
        <f>VLOOKUP(IF(W104="无",V104,V104&amp;"("&amp;W104&amp;")"),D:K,8,0)*X104</f>
        <v>0</v>
      </c>
    </row>
    <row r="105" spans="1:26" x14ac:dyDescent="0.3">
      <c r="A105" s="11">
        <f t="shared" si="3"/>
        <v>104</v>
      </c>
      <c r="B105" s="1" t="s">
        <v>61</v>
      </c>
      <c r="C105" s="2" t="s">
        <v>62</v>
      </c>
      <c r="D105" s="1" t="s">
        <v>74</v>
      </c>
      <c r="E105" s="1">
        <v>3</v>
      </c>
      <c r="F105" s="1">
        <v>1000</v>
      </c>
      <c r="G105" s="1">
        <v>0</v>
      </c>
      <c r="H105" s="17">
        <f>F105+O105+T105+Y105</f>
        <v>2787.5</v>
      </c>
      <c r="I105" s="17">
        <f>IF(C105="贸易",G105,P105+U105+Z105)</f>
        <v>0</v>
      </c>
      <c r="J105" s="17">
        <f>H105/E105</f>
        <v>929.16666666666663</v>
      </c>
      <c r="K105" s="17">
        <f>I105/E105</f>
        <v>0</v>
      </c>
      <c r="L105" s="1" t="s">
        <v>75</v>
      </c>
      <c r="M105" s="1" t="s">
        <v>70</v>
      </c>
      <c r="N105" s="1">
        <v>2</v>
      </c>
      <c r="O105" s="1">
        <f>VLOOKUP(IF(M105="无",L105,L105&amp;"("&amp;M105&amp;")"),D:J,7,0)*N105</f>
        <v>450</v>
      </c>
      <c r="P105" s="1">
        <f>VLOOKUP(IF(M105="无",L105,L105&amp;"("&amp;M105&amp;")"),D:K,8,0)*N105</f>
        <v>0</v>
      </c>
      <c r="Q105" s="1" t="s">
        <v>76</v>
      </c>
      <c r="R105" s="1" t="s">
        <v>70</v>
      </c>
      <c r="S105" s="1">
        <v>2</v>
      </c>
      <c r="T105" s="1">
        <f>VLOOKUP(IF(R105="无",Q105,Q105&amp;"("&amp;R105&amp;")"),D:J,7,0)*S105</f>
        <v>700</v>
      </c>
      <c r="U105" s="1">
        <f>VLOOKUP(IF(R105="无",Q105,Q105&amp;"("&amp;R105&amp;")"),D:K,8,0)*S105</f>
        <v>0</v>
      </c>
      <c r="V105" s="1" t="s">
        <v>67</v>
      </c>
      <c r="W105" s="1" t="s">
        <v>68</v>
      </c>
      <c r="X105" s="1">
        <v>3</v>
      </c>
      <c r="Y105" s="1">
        <f>VLOOKUP(IF(W105="无",V105,V105&amp;"("&amp;W105&amp;")"),D:J,7,0)*X105</f>
        <v>637.5</v>
      </c>
      <c r="Z105" s="1">
        <f>VLOOKUP(IF(W105="无",V105,V105&amp;"("&amp;W105&amp;")"),D:K,8,0)*X105</f>
        <v>0</v>
      </c>
    </row>
    <row r="106" spans="1:26" x14ac:dyDescent="0.3">
      <c r="A106" s="11">
        <f t="shared" si="3"/>
        <v>105</v>
      </c>
      <c r="B106" s="1" t="s">
        <v>61</v>
      </c>
      <c r="C106" s="2" t="s">
        <v>62</v>
      </c>
      <c r="D106" s="1" t="s">
        <v>77</v>
      </c>
      <c r="E106" s="1">
        <v>3</v>
      </c>
      <c r="F106" s="1">
        <v>1000</v>
      </c>
      <c r="G106" s="1">
        <v>0</v>
      </c>
      <c r="H106" s="17">
        <f>F106+O106+T106+Y106</f>
        <v>2581.5</v>
      </c>
      <c r="I106" s="17">
        <f>IF(C106="贸易",G106,P106+U106+Z106)</f>
        <v>0</v>
      </c>
      <c r="J106" s="17">
        <f>H106/E106</f>
        <v>860.5</v>
      </c>
      <c r="K106" s="17">
        <f>I106/E106</f>
        <v>0</v>
      </c>
      <c r="L106" s="1" t="s">
        <v>78</v>
      </c>
      <c r="M106" s="1" t="s">
        <v>79</v>
      </c>
      <c r="N106" s="1">
        <v>1</v>
      </c>
      <c r="O106" s="1">
        <f>VLOOKUP(IF(M106="无",L106,L106&amp;"("&amp;M106&amp;")"),D:J,7,0)*N106</f>
        <v>500</v>
      </c>
      <c r="P106" s="1">
        <f>VLOOKUP(IF(M106="无",L106,L106&amp;"("&amp;M106&amp;")"),D:K,8,0)*N106</f>
        <v>0</v>
      </c>
      <c r="Q106" s="1" t="s">
        <v>67</v>
      </c>
      <c r="R106" s="1" t="s">
        <v>68</v>
      </c>
      <c r="S106" s="1">
        <v>3</v>
      </c>
      <c r="T106" s="1">
        <f>VLOOKUP(IF(R106="无",Q106,Q106&amp;"("&amp;R106&amp;")"),D:J,7,0)*S106</f>
        <v>637.5</v>
      </c>
      <c r="U106" s="1">
        <f>VLOOKUP(IF(R106="无",Q106,Q106&amp;"("&amp;R106&amp;")"),D:K,8,0)*S106</f>
        <v>0</v>
      </c>
      <c r="V106" s="1" t="s">
        <v>69</v>
      </c>
      <c r="W106" s="1" t="s">
        <v>69</v>
      </c>
      <c r="X106" s="1">
        <v>3</v>
      </c>
      <c r="Y106" s="1">
        <f>VLOOKUP(IF(W106="无",V106,V106&amp;"("&amp;W106&amp;")"),D:J,7,0)*X106</f>
        <v>444</v>
      </c>
      <c r="Z106" s="1">
        <f>VLOOKUP(IF(W106="无",V106,V106&amp;"("&amp;W106&amp;")"),D:K,8,0)*X106</f>
        <v>0</v>
      </c>
    </row>
    <row r="107" spans="1:26" x14ac:dyDescent="0.3">
      <c r="A107" s="11">
        <f t="shared" si="3"/>
        <v>106</v>
      </c>
      <c r="B107" s="1" t="s">
        <v>61</v>
      </c>
      <c r="C107" s="2" t="s">
        <v>62</v>
      </c>
      <c r="D107" s="1" t="s">
        <v>80</v>
      </c>
      <c r="E107" s="1">
        <v>3</v>
      </c>
      <c r="F107" s="1">
        <v>1000</v>
      </c>
      <c r="G107" s="1">
        <v>0</v>
      </c>
      <c r="H107" s="17">
        <f>F107+O107+T107+Y107</f>
        <v>3152.8125</v>
      </c>
      <c r="I107" s="17">
        <f>IF(C107="贸易",G107,P107+U107+Z107)</f>
        <v>0</v>
      </c>
      <c r="J107" s="17">
        <f>H107/E107</f>
        <v>1050.9375</v>
      </c>
      <c r="K107" s="17">
        <f>I107/E107</f>
        <v>0</v>
      </c>
      <c r="L107" s="1" t="s">
        <v>81</v>
      </c>
      <c r="M107" s="1" t="str">
        <f>VLOOKUP(L107,生产选项!B:D,3,0)</f>
        <v>玻璃工房</v>
      </c>
      <c r="N107" s="1">
        <v>3</v>
      </c>
      <c r="O107" s="1">
        <f>VLOOKUP(IF(M107="无",L107,L107&amp;"("&amp;M107&amp;")"),D:J,7,0)*N107</f>
        <v>1352.8125</v>
      </c>
      <c r="P107" s="1">
        <f>VLOOKUP(IF(M107="无",L107,L107&amp;"("&amp;M107&amp;")"),D:K,8,0)*N107</f>
        <v>0</v>
      </c>
      <c r="Q107" s="1" t="s">
        <v>82</v>
      </c>
      <c r="R107" s="1" t="s">
        <v>79</v>
      </c>
      <c r="S107" s="1">
        <v>1</v>
      </c>
      <c r="T107" s="1">
        <f>VLOOKUP(IF(R107="无",Q107,Q107&amp;"("&amp;R107&amp;")"),D:J,7,0)*S107</f>
        <v>500</v>
      </c>
      <c r="U107" s="1">
        <f>VLOOKUP(IF(R107="无",Q107,Q107&amp;"("&amp;R107&amp;")"),D:K,8,0)*S107</f>
        <v>0</v>
      </c>
      <c r="V107" s="1" t="s">
        <v>70</v>
      </c>
      <c r="W107" s="1" t="s">
        <v>71</v>
      </c>
      <c r="X107" s="1">
        <v>3</v>
      </c>
      <c r="Y107" s="1">
        <f>VLOOKUP(IF(W107="无",V107,V107&amp;"("&amp;W107&amp;")"),D:J,7,0)*X107</f>
        <v>300</v>
      </c>
      <c r="Z107" s="1">
        <f>VLOOKUP(IF(W107="无",V107,V107&amp;"("&amp;W107&amp;")"),D:K,8,0)*X107</f>
        <v>0</v>
      </c>
    </row>
    <row r="108" spans="1:26" x14ac:dyDescent="0.3">
      <c r="A108" s="11">
        <f t="shared" si="3"/>
        <v>107</v>
      </c>
      <c r="B108" s="1" t="s">
        <v>61</v>
      </c>
      <c r="C108" s="2" t="s">
        <v>62</v>
      </c>
      <c r="D108" s="1" t="s">
        <v>83</v>
      </c>
      <c r="E108" s="1">
        <v>3</v>
      </c>
      <c r="F108" s="1">
        <v>1000</v>
      </c>
      <c r="G108" s="1">
        <v>0</v>
      </c>
      <c r="H108" s="17">
        <f>F108+O108+T108+Y108</f>
        <v>3052.8125</v>
      </c>
      <c r="I108" s="17">
        <f>IF(C108="贸易",G108,P108+U108+Z108)</f>
        <v>0</v>
      </c>
      <c r="J108" s="17">
        <f>H108/E108</f>
        <v>1017.6041666666666</v>
      </c>
      <c r="K108" s="17">
        <f>I108/E108</f>
        <v>0</v>
      </c>
      <c r="L108" s="1" t="s">
        <v>81</v>
      </c>
      <c r="M108" s="1" t="str">
        <f>VLOOKUP(L108,生产选项!B:D,3,0)</f>
        <v>玻璃工房</v>
      </c>
      <c r="N108" s="1">
        <v>3</v>
      </c>
      <c r="O108" s="1">
        <f>VLOOKUP(IF(M108="无",L108,L108&amp;"("&amp;M108&amp;")"),D:J,7,0)*N108</f>
        <v>1352.8125</v>
      </c>
      <c r="P108" s="1">
        <f>VLOOKUP(IF(M108="无",L108,L108&amp;"("&amp;M108&amp;")"),D:K,8,0)*N108</f>
        <v>0</v>
      </c>
      <c r="Q108" s="1" t="s">
        <v>65</v>
      </c>
      <c r="R108" s="1" t="str">
        <f>VLOOKUP(Q108,生产选项!B:D,3,0)</f>
        <v>野外</v>
      </c>
      <c r="S108" s="1">
        <v>3</v>
      </c>
      <c r="T108" s="1">
        <f>VLOOKUP(IF(R108="无",Q108,Q108&amp;"("&amp;R108&amp;")"),D:J,7,0)*S108</f>
        <v>600</v>
      </c>
      <c r="U108" s="1">
        <f>VLOOKUP(IF(R108="无",Q108,Q108&amp;"("&amp;R108&amp;")"),D:K,8,0)*S108</f>
        <v>0</v>
      </c>
      <c r="V108" s="1" t="s">
        <v>56</v>
      </c>
      <c r="W108" s="1" t="s">
        <v>497</v>
      </c>
      <c r="X108" s="1">
        <v>1</v>
      </c>
      <c r="Y108" s="1">
        <f>VLOOKUP(IF(W108="无",V108,V108&amp;"("&amp;W108&amp;")"),D:J,7,0)*X108</f>
        <v>100</v>
      </c>
      <c r="Z108" s="1">
        <f>VLOOKUP(IF(W108="无",V108,V108&amp;"("&amp;W108&amp;")"),D:K,8,0)*X108</f>
        <v>0</v>
      </c>
    </row>
    <row r="109" spans="1:26" x14ac:dyDescent="0.3">
      <c r="A109" s="11">
        <f t="shared" si="3"/>
        <v>108</v>
      </c>
      <c r="B109" s="1" t="s">
        <v>61</v>
      </c>
      <c r="C109" s="2" t="s">
        <v>62</v>
      </c>
      <c r="D109" s="1" t="s">
        <v>84</v>
      </c>
      <c r="E109" s="1">
        <v>3</v>
      </c>
      <c r="F109" s="1">
        <v>1000</v>
      </c>
      <c r="G109" s="1">
        <v>0</v>
      </c>
      <c r="H109" s="17">
        <f>F109+O109+T109+Y109</f>
        <v>2652.8125</v>
      </c>
      <c r="I109" s="17">
        <f>IF(C109="贸易",G109,P109+U109+Z109)</f>
        <v>0</v>
      </c>
      <c r="J109" s="17">
        <f>H109/E109</f>
        <v>884.27083333333337</v>
      </c>
      <c r="K109" s="17">
        <f>I109/E109</f>
        <v>0</v>
      </c>
      <c r="L109" s="1" t="s">
        <v>81</v>
      </c>
      <c r="M109" s="1" t="str">
        <f>VLOOKUP(L109,生产选项!B:D,3,0)</f>
        <v>玻璃工房</v>
      </c>
      <c r="N109" s="1">
        <v>3</v>
      </c>
      <c r="O109" s="1">
        <f>VLOOKUP(IF(M109="无",L109,L109&amp;"("&amp;M109&amp;")"),D:J,7,0)*N109</f>
        <v>1352.8125</v>
      </c>
      <c r="P109" s="1">
        <f>VLOOKUP(IF(M109="无",L109,L109&amp;"("&amp;M109&amp;")"),D:K,8,0)*N109</f>
        <v>0</v>
      </c>
      <c r="Q109" s="1" t="s">
        <v>64</v>
      </c>
      <c r="R109" s="1" t="str">
        <f>VLOOKUP(Q109,生产选项!B:D,3,0)</f>
        <v>野外采集</v>
      </c>
      <c r="S109" s="1">
        <v>3</v>
      </c>
      <c r="T109" s="1">
        <f>VLOOKUP(IF(R109="无",Q109,Q109&amp;"("&amp;R109&amp;")"),D:J,7,0)*S109</f>
        <v>300</v>
      </c>
      <c r="U109" s="1">
        <f>VLOOKUP(IF(R109="无",Q109,Q109&amp;"("&amp;R109&amp;")"),D:K,8,0)*S109</f>
        <v>0</v>
      </c>
      <c r="V109" s="1" t="s">
        <v>35</v>
      </c>
      <c r="W109" s="1" t="s">
        <v>35</v>
      </c>
      <c r="X109" s="1">
        <v>0</v>
      </c>
      <c r="Y109" s="1">
        <f>VLOOKUP(IF(W109="无",V109,V109&amp;"("&amp;W109&amp;")"),D:J,7,0)*X109</f>
        <v>0</v>
      </c>
      <c r="Z109" s="1">
        <f>VLOOKUP(IF(W109="无",V109,V109&amp;"("&amp;W109&amp;")"),D:K,8,0)*X109</f>
        <v>0</v>
      </c>
    </row>
    <row r="110" spans="1:26" x14ac:dyDescent="0.3">
      <c r="A110" s="11">
        <f t="shared" si="3"/>
        <v>109</v>
      </c>
      <c r="B110" s="1" t="s">
        <v>30</v>
      </c>
      <c r="C110" s="1" t="s">
        <v>85</v>
      </c>
      <c r="D110" s="1" t="s">
        <v>86</v>
      </c>
      <c r="E110" s="1">
        <v>3</v>
      </c>
      <c r="F110" s="1">
        <v>500</v>
      </c>
      <c r="G110" s="1">
        <v>0</v>
      </c>
      <c r="H110" s="17">
        <f>F110+O110+T110+Y110</f>
        <v>733.33333333333326</v>
      </c>
      <c r="I110" s="17">
        <f>IF(C110="贸易",G110,P110+U110+Z110)</f>
        <v>0</v>
      </c>
      <c r="J110" s="17">
        <f>H110/E110</f>
        <v>244.44444444444443</v>
      </c>
      <c r="K110" s="17">
        <f>I110/E110</f>
        <v>0</v>
      </c>
      <c r="L110" s="1" t="s">
        <v>87</v>
      </c>
      <c r="M110" s="1" t="s">
        <v>88</v>
      </c>
      <c r="N110" s="1">
        <v>5</v>
      </c>
      <c r="O110" s="1">
        <f>VLOOKUP(IF(M110="无",L110,L110&amp;"("&amp;M110&amp;")"),D:J,7,0)*N110</f>
        <v>233.33333333333331</v>
      </c>
      <c r="P110" s="1">
        <f>VLOOKUP(IF(M110="无",L110,L110&amp;"("&amp;M110&amp;")"),D:K,8,0)*N110</f>
        <v>0</v>
      </c>
      <c r="Q110" s="1" t="s">
        <v>35</v>
      </c>
      <c r="R110" s="1" t="s">
        <v>35</v>
      </c>
      <c r="S110" s="1">
        <v>0</v>
      </c>
      <c r="T110" s="1">
        <f>VLOOKUP(IF(R110="无",Q110,Q110&amp;"("&amp;R110&amp;")"),D:J,7,0)*S110</f>
        <v>0</v>
      </c>
      <c r="U110" s="1">
        <f>VLOOKUP(IF(R110="无",Q110,Q110&amp;"("&amp;R110&amp;")"),D:K,8,0)*S110</f>
        <v>0</v>
      </c>
      <c r="V110" s="1" t="s">
        <v>35</v>
      </c>
      <c r="W110" s="1" t="s">
        <v>35</v>
      </c>
      <c r="X110" s="1">
        <v>0</v>
      </c>
      <c r="Y110" s="1">
        <f>VLOOKUP(IF(W110="无",V110,V110&amp;"("&amp;W110&amp;")"),D:J,7,0)*X110</f>
        <v>0</v>
      </c>
      <c r="Z110" s="1">
        <f>VLOOKUP(IF(W110="无",V110,V110&amp;"("&amp;W110&amp;")"),D:K,8,0)*X110</f>
        <v>0</v>
      </c>
    </row>
    <row r="111" spans="1:26" x14ac:dyDescent="0.3">
      <c r="A111" s="11">
        <f t="shared" ref="A111:A134" si="4">ROW()-1</f>
        <v>110</v>
      </c>
      <c r="B111" s="1" t="s">
        <v>30</v>
      </c>
      <c r="C111" s="2" t="s">
        <v>85</v>
      </c>
      <c r="D111" s="1" t="s">
        <v>89</v>
      </c>
      <c r="E111" s="1">
        <v>3</v>
      </c>
      <c r="F111" s="1">
        <v>500</v>
      </c>
      <c r="G111" s="1">
        <v>0</v>
      </c>
      <c r="H111" s="17">
        <f>F111+O111+T111+Y111</f>
        <v>685</v>
      </c>
      <c r="I111" s="17">
        <f>IF(C111="贸易",G111,P111+U111+Z111)</f>
        <v>0</v>
      </c>
      <c r="J111" s="17">
        <f>H111/E111</f>
        <v>228.33333333333334</v>
      </c>
      <c r="K111" s="17">
        <f>I111/E111</f>
        <v>0</v>
      </c>
      <c r="L111" s="1" t="s">
        <v>87</v>
      </c>
      <c r="M111" s="1" t="s">
        <v>88</v>
      </c>
      <c r="N111" s="1">
        <v>3</v>
      </c>
      <c r="O111" s="1">
        <f>VLOOKUP(IF(M111="无",L111,L111&amp;"("&amp;M111&amp;")"),D:J,7,0)*N111</f>
        <v>140</v>
      </c>
      <c r="P111" s="1">
        <f>VLOOKUP(IF(M111="无",L111,L111&amp;"("&amp;M111&amp;")"),D:K,8,0)*N111</f>
        <v>0</v>
      </c>
      <c r="Q111" s="1" t="s">
        <v>90</v>
      </c>
      <c r="R111" s="1" t="s">
        <v>91</v>
      </c>
      <c r="S111" s="1">
        <v>1</v>
      </c>
      <c r="T111" s="1">
        <f>VLOOKUP(IF(R111="无",Q111,Q111&amp;"("&amp;R111&amp;")"),D:J,7,0)*S111</f>
        <v>45</v>
      </c>
      <c r="U111" s="1">
        <f>VLOOKUP(IF(R111="无",Q111,Q111&amp;"("&amp;R111&amp;")"),D:K,8,0)*S111</f>
        <v>0</v>
      </c>
      <c r="V111" s="1" t="s">
        <v>35</v>
      </c>
      <c r="W111" s="1" t="s">
        <v>35</v>
      </c>
      <c r="X111" s="1">
        <v>0</v>
      </c>
      <c r="Y111" s="1">
        <f>VLOOKUP(IF(W111="无",V111,V111&amp;"("&amp;W111&amp;")"),D:J,7,0)*X111</f>
        <v>0</v>
      </c>
      <c r="Z111" s="1">
        <f>VLOOKUP(IF(W111="无",V111,V111&amp;"("&amp;W111&amp;")"),D:K,8,0)*X111</f>
        <v>0</v>
      </c>
    </row>
    <row r="112" spans="1:26" x14ac:dyDescent="0.3">
      <c r="A112" s="11">
        <f t="shared" si="4"/>
        <v>111</v>
      </c>
      <c r="B112" s="1" t="s">
        <v>30</v>
      </c>
      <c r="C112" s="2" t="s">
        <v>85</v>
      </c>
      <c r="D112" s="1" t="s">
        <v>92</v>
      </c>
      <c r="E112" s="1">
        <v>3</v>
      </c>
      <c r="F112" s="1">
        <v>500</v>
      </c>
      <c r="G112" s="1">
        <v>0</v>
      </c>
      <c r="H112" s="17">
        <f>F112+O112+T112+Y112</f>
        <v>570</v>
      </c>
      <c r="I112" s="17">
        <f>IF(C112="贸易",G112,P112+U112+Z112)</f>
        <v>0</v>
      </c>
      <c r="J112" s="17">
        <f>H112/E112</f>
        <v>190</v>
      </c>
      <c r="K112" s="17">
        <f>I112/E112</f>
        <v>0</v>
      </c>
      <c r="L112" s="1" t="s">
        <v>93</v>
      </c>
      <c r="M112" s="1" t="s">
        <v>52</v>
      </c>
      <c r="N112" s="1">
        <v>1</v>
      </c>
      <c r="O112" s="1">
        <f>VLOOKUP(IF(M112="无",L112,L112&amp;"("&amp;M112&amp;")"),D:J,7,0)*N112</f>
        <v>70</v>
      </c>
      <c r="P112" s="1">
        <f>VLOOKUP(IF(M112="无",L112,L112&amp;"("&amp;M112&amp;")"),D:K,8,0)*N112</f>
        <v>0</v>
      </c>
      <c r="Q112" s="1" t="s">
        <v>35</v>
      </c>
      <c r="R112" s="1" t="s">
        <v>35</v>
      </c>
      <c r="S112" s="1">
        <v>0</v>
      </c>
      <c r="T112" s="1">
        <f>VLOOKUP(IF(R112="无",Q112,Q112&amp;"("&amp;R112&amp;")"),D:J,7,0)*S112</f>
        <v>0</v>
      </c>
      <c r="U112" s="1">
        <f>VLOOKUP(IF(R112="无",Q112,Q112&amp;"("&amp;R112&amp;")"),D:K,8,0)*S112</f>
        <v>0</v>
      </c>
      <c r="V112" s="1" t="s">
        <v>35</v>
      </c>
      <c r="W112" s="1" t="s">
        <v>35</v>
      </c>
      <c r="X112" s="1">
        <v>0</v>
      </c>
      <c r="Y112" s="1">
        <f>VLOOKUP(IF(W112="无",V112,V112&amp;"("&amp;W112&amp;")"),D:J,7,0)*X112</f>
        <v>0</v>
      </c>
      <c r="Z112" s="1">
        <f>VLOOKUP(IF(W112="无",V112,V112&amp;"("&amp;W112&amp;")"),D:K,8,0)*X112</f>
        <v>0</v>
      </c>
    </row>
    <row r="113" spans="1:26" x14ac:dyDescent="0.3">
      <c r="A113" s="11">
        <f t="shared" si="4"/>
        <v>112</v>
      </c>
      <c r="B113" s="1" t="s">
        <v>30</v>
      </c>
      <c r="C113" s="2" t="s">
        <v>85</v>
      </c>
      <c r="D113" s="1" t="s">
        <v>94</v>
      </c>
      <c r="E113" s="1">
        <v>4</v>
      </c>
      <c r="F113" s="1">
        <v>1200</v>
      </c>
      <c r="G113" s="1">
        <v>0</v>
      </c>
      <c r="H113" s="17">
        <f>F113+O113+T113+Y113</f>
        <v>2380</v>
      </c>
      <c r="I113" s="17">
        <f>IF(C113="贸易",G113,P113+U113+Z113)</f>
        <v>0</v>
      </c>
      <c r="J113" s="17">
        <f>H113/E113</f>
        <v>595</v>
      </c>
      <c r="K113" s="17">
        <f>I113/E113</f>
        <v>0</v>
      </c>
      <c r="L113" s="1" t="s">
        <v>95</v>
      </c>
      <c r="M113" s="1" t="str">
        <f>VLOOKUP(L113,生产选项!B:D,3,0)</f>
        <v>养蚕所</v>
      </c>
      <c r="N113" s="1">
        <v>4</v>
      </c>
      <c r="O113" s="1">
        <f>VLOOKUP(IF(M113="无",L113,L113&amp;"("&amp;M113&amp;")"),D:J,7,0)*N113</f>
        <v>1180</v>
      </c>
      <c r="P113" s="1">
        <f>VLOOKUP(IF(M113="无",L113,L113&amp;"("&amp;M113&amp;")"),D:K,8,0)*N113</f>
        <v>0</v>
      </c>
      <c r="Q113" s="1" t="s">
        <v>35</v>
      </c>
      <c r="R113" s="1" t="s">
        <v>35</v>
      </c>
      <c r="S113" s="1">
        <v>0</v>
      </c>
      <c r="T113" s="1">
        <f>VLOOKUP(IF(R113="无",Q113,Q113&amp;"("&amp;R113&amp;")"),D:J,7,0)*S113</f>
        <v>0</v>
      </c>
      <c r="U113" s="1">
        <f>VLOOKUP(IF(R113="无",Q113,Q113&amp;"("&amp;R113&amp;")"),D:K,8,0)*S113</f>
        <v>0</v>
      </c>
      <c r="V113" s="1" t="s">
        <v>35</v>
      </c>
      <c r="W113" s="1" t="s">
        <v>35</v>
      </c>
      <c r="X113" s="1">
        <v>0</v>
      </c>
      <c r="Y113" s="1">
        <f>VLOOKUP(IF(W113="无",V113,V113&amp;"("&amp;W113&amp;")"),D:J,7,0)*X113</f>
        <v>0</v>
      </c>
      <c r="Z113" s="1">
        <f>VLOOKUP(IF(W113="无",V113,V113&amp;"("&amp;W113&amp;")"),D:K,8,0)*X113</f>
        <v>0</v>
      </c>
    </row>
    <row r="114" spans="1:26" x14ac:dyDescent="0.3">
      <c r="A114" s="11">
        <f t="shared" si="4"/>
        <v>113</v>
      </c>
      <c r="B114" s="1" t="s">
        <v>30</v>
      </c>
      <c r="C114" s="1" t="s">
        <v>99</v>
      </c>
      <c r="D114" s="2" t="s">
        <v>100</v>
      </c>
      <c r="E114" s="1">
        <v>18</v>
      </c>
      <c r="F114" s="1">
        <v>1000</v>
      </c>
      <c r="G114" s="1">
        <v>0</v>
      </c>
      <c r="H114" s="17">
        <f>F114+O114+T114+Y114</f>
        <v>1800</v>
      </c>
      <c r="I114" s="17">
        <f>IF(C114="贸易",G114,P114+U114+Z114)</f>
        <v>0</v>
      </c>
      <c r="J114" s="17">
        <f>H114/E114</f>
        <v>100</v>
      </c>
      <c r="K114" s="17">
        <f>I114/E114</f>
        <v>0</v>
      </c>
      <c r="L114" s="1" t="s">
        <v>56</v>
      </c>
      <c r="M114" s="1" t="str">
        <f>VLOOKUP(L114,生产选项!B:D,3,0)</f>
        <v>储水站采集</v>
      </c>
      <c r="N114" s="1">
        <v>8</v>
      </c>
      <c r="O114" s="1">
        <f>VLOOKUP(IF(M114="无",L114,L114&amp;"("&amp;M114&amp;")"),D:J,7,0)*N114</f>
        <v>800</v>
      </c>
      <c r="P114" s="1">
        <f>VLOOKUP(IF(M114="无",L114,L114&amp;"("&amp;M114&amp;")"),D:K,8,0)*N114</f>
        <v>0</v>
      </c>
      <c r="Q114" s="1" t="s">
        <v>57</v>
      </c>
      <c r="R114" s="1" t="str">
        <f>VLOOKUP(Q114,生产选项!B:D,3,0)</f>
        <v>野外采集</v>
      </c>
      <c r="S114" s="1">
        <v>2</v>
      </c>
      <c r="T114" s="1">
        <f>VLOOKUP(IF(R114="无",Q114,Q114&amp;"("&amp;R114&amp;")"),D:J,7,0)*S114</f>
        <v>0</v>
      </c>
      <c r="U114" s="1">
        <f>VLOOKUP(IF(R114="无",Q114,Q114&amp;"("&amp;R114&amp;")"),D:K,8,0)*S114</f>
        <v>0</v>
      </c>
      <c r="V114" s="1" t="s">
        <v>35</v>
      </c>
      <c r="W114" s="1" t="s">
        <v>35</v>
      </c>
      <c r="X114" s="1">
        <v>0</v>
      </c>
      <c r="Y114" s="1">
        <f>VLOOKUP(IF(W114="无",V114,V114&amp;"("&amp;W114&amp;")"),D:J,7,0)*X114</f>
        <v>0</v>
      </c>
      <c r="Z114" s="1">
        <f>VLOOKUP(IF(W114="无",V114,V114&amp;"("&amp;W114&amp;")"),D:K,8,0)*X114</f>
        <v>0</v>
      </c>
    </row>
    <row r="115" spans="1:26" x14ac:dyDescent="0.3">
      <c r="A115" s="11">
        <f t="shared" si="4"/>
        <v>114</v>
      </c>
      <c r="B115" s="1" t="s">
        <v>96</v>
      </c>
      <c r="C115" s="2" t="s">
        <v>117</v>
      </c>
      <c r="D115" s="1" t="s">
        <v>148</v>
      </c>
      <c r="E115" s="1">
        <v>3</v>
      </c>
      <c r="F115" s="1">
        <v>900</v>
      </c>
      <c r="G115" s="1">
        <v>0</v>
      </c>
      <c r="H115" s="17">
        <f>F115+O115+T115+Y115</f>
        <v>1471.6666666666667</v>
      </c>
      <c r="I115" s="17">
        <f>IF(C115="贸易",G115,P115+U115+Z115)</f>
        <v>0</v>
      </c>
      <c r="J115" s="17">
        <f>H115/E115</f>
        <v>490.5555555555556</v>
      </c>
      <c r="K115" s="17">
        <f>I115/E115</f>
        <v>0</v>
      </c>
      <c r="L115" s="1" t="s">
        <v>149</v>
      </c>
      <c r="M115" s="1" t="str">
        <f>VLOOKUP(L115,生产选项!B:D,3,0)</f>
        <v>野外采集</v>
      </c>
      <c r="N115" s="1">
        <v>1</v>
      </c>
      <c r="O115" s="1">
        <f>VLOOKUP(IF(M115="无",L115,L115&amp;"("&amp;M115&amp;")"),D:J,7,0)*N115</f>
        <v>0</v>
      </c>
      <c r="P115" s="1">
        <f>VLOOKUP(IF(M115="无",L115,L115&amp;"("&amp;M115&amp;")"),D:K,8,0)*N115</f>
        <v>0</v>
      </c>
      <c r="Q115" s="1" t="s">
        <v>112</v>
      </c>
      <c r="R115" s="1" t="str">
        <f>VLOOKUP(Q115,生产选项!B:D,3,0)</f>
        <v>野外</v>
      </c>
      <c r="S115" s="1">
        <v>2</v>
      </c>
      <c r="T115" s="1">
        <f>VLOOKUP(IF(R115="无",Q115,Q115&amp;"("&amp;R115&amp;")"),D:J,7,0)*S115</f>
        <v>400</v>
      </c>
      <c r="U115" s="1">
        <f>VLOOKUP(IF(R115="无",Q115,Q115&amp;"("&amp;R115&amp;")"),D:K,8,0)*S115</f>
        <v>0</v>
      </c>
      <c r="V115" s="1" t="s">
        <v>131</v>
      </c>
      <c r="W115" s="1" t="s">
        <v>115</v>
      </c>
      <c r="X115" s="1">
        <v>1</v>
      </c>
      <c r="Y115" s="1">
        <f>VLOOKUP(IF(W115="无",V115,V115&amp;"("&amp;W115&amp;")"),D:J,7,0)*X115</f>
        <v>171.66666666666666</v>
      </c>
      <c r="Z115" s="1">
        <f>VLOOKUP(IF(W115="无",V115,V115&amp;"("&amp;W115&amp;")"),D:K,8,0)*X115</f>
        <v>0</v>
      </c>
    </row>
    <row r="116" spans="1:26" x14ac:dyDescent="0.3">
      <c r="A116" s="11">
        <f t="shared" si="4"/>
        <v>115</v>
      </c>
      <c r="B116" s="1" t="s">
        <v>96</v>
      </c>
      <c r="C116" s="2" t="s">
        <v>117</v>
      </c>
      <c r="D116" s="1" t="s">
        <v>229</v>
      </c>
      <c r="E116" s="1">
        <v>3</v>
      </c>
      <c r="F116" s="1">
        <v>800</v>
      </c>
      <c r="G116" s="1">
        <v>0</v>
      </c>
      <c r="H116" s="17">
        <f>F116+O116+T116+Y116</f>
        <v>1868.3333333333333</v>
      </c>
      <c r="I116" s="17">
        <f>IF(C116="贸易",G116,P116+U116+Z116)</f>
        <v>0</v>
      </c>
      <c r="J116" s="17">
        <f>H116/E116</f>
        <v>622.77777777777771</v>
      </c>
      <c r="K116" s="17">
        <f>I116/E116</f>
        <v>0</v>
      </c>
      <c r="L116" s="1" t="s">
        <v>221</v>
      </c>
      <c r="M116" s="1" t="str">
        <f>VLOOKUP(L116,生产选项!B:D,3,0)</f>
        <v>磨面厂</v>
      </c>
      <c r="N116" s="1">
        <v>3</v>
      </c>
      <c r="O116" s="1">
        <f>VLOOKUP(IF(M116="无",L116,L116&amp;"("&amp;M116&amp;")"),D:J,7,0)*N116</f>
        <v>425</v>
      </c>
      <c r="P116" s="1">
        <f>VLOOKUP(IF(M116="无",L116,L116&amp;"("&amp;M116&amp;")"),D:K,8,0)*N116</f>
        <v>0</v>
      </c>
      <c r="Q116" s="1" t="s">
        <v>40</v>
      </c>
      <c r="R116" s="1" t="s">
        <v>34</v>
      </c>
      <c r="S116" s="1">
        <v>3</v>
      </c>
      <c r="T116" s="1">
        <f>VLOOKUP(IF(R116="无",Q116,Q116&amp;"("&amp;R116&amp;")"),D:J,7,0)*S116</f>
        <v>300</v>
      </c>
      <c r="U116" s="1">
        <f>VLOOKUP(IF(R116="无",Q116,Q116&amp;"("&amp;R116&amp;")"),D:K,8,0)*S116</f>
        <v>0</v>
      </c>
      <c r="V116" s="1" t="s">
        <v>131</v>
      </c>
      <c r="W116" s="1" t="s">
        <v>115</v>
      </c>
      <c r="X116" s="1">
        <v>2</v>
      </c>
      <c r="Y116" s="1">
        <f>VLOOKUP(IF(W116="无",V116,V116&amp;"("&amp;W116&amp;")"),D:J,7,0)*X116</f>
        <v>343.33333333333331</v>
      </c>
      <c r="Z116" s="1">
        <f>VLOOKUP(IF(W116="无",V116,V116&amp;"("&amp;W116&amp;")"),D:K,8,0)*X116</f>
        <v>0</v>
      </c>
    </row>
    <row r="117" spans="1:26" x14ac:dyDescent="0.3">
      <c r="A117" s="11">
        <f t="shared" si="4"/>
        <v>116</v>
      </c>
      <c r="B117" s="1" t="s">
        <v>96</v>
      </c>
      <c r="C117" s="2" t="s">
        <v>117</v>
      </c>
      <c r="D117" s="1" t="s">
        <v>127</v>
      </c>
      <c r="E117" s="1">
        <v>3</v>
      </c>
      <c r="F117" s="1">
        <v>400</v>
      </c>
      <c r="G117" s="1">
        <v>0</v>
      </c>
      <c r="H117" s="17">
        <f>F117+O117+T117+Y117</f>
        <v>760</v>
      </c>
      <c r="I117" s="17">
        <f>IF(C117="贸易",G117,P117+U117+Z117)</f>
        <v>0</v>
      </c>
      <c r="J117" s="17">
        <f>H117/E117</f>
        <v>253.33333333333334</v>
      </c>
      <c r="K117" s="17">
        <f>I117/E117</f>
        <v>0</v>
      </c>
      <c r="L117" s="1" t="s">
        <v>128</v>
      </c>
      <c r="M117" s="1" t="s">
        <v>129</v>
      </c>
      <c r="N117" s="1">
        <v>3</v>
      </c>
      <c r="O117" s="1">
        <f>VLOOKUP(IF(M117="无",L117,L117&amp;"("&amp;M117&amp;")"),D:J,7,0)*N117</f>
        <v>360</v>
      </c>
      <c r="P117" s="1">
        <f>VLOOKUP(IF(M117="无",L117,L117&amp;"("&amp;M117&amp;")"),D:K,8,0)*N117</f>
        <v>0</v>
      </c>
      <c r="Q117" s="1" t="s">
        <v>35</v>
      </c>
      <c r="R117" s="1" t="s">
        <v>35</v>
      </c>
      <c r="S117" s="1">
        <v>0</v>
      </c>
      <c r="T117" s="1">
        <f>VLOOKUP(IF(R117="无",Q117,Q117&amp;"("&amp;R117&amp;")"),D:J,7,0)*S117</f>
        <v>0</v>
      </c>
      <c r="U117" s="1">
        <f>VLOOKUP(IF(R117="无",Q117,Q117&amp;"("&amp;R117&amp;")"),D:K,8,0)*S117</f>
        <v>0</v>
      </c>
      <c r="V117" s="1" t="s">
        <v>35</v>
      </c>
      <c r="W117" s="1" t="s">
        <v>35</v>
      </c>
      <c r="X117" s="1">
        <v>0</v>
      </c>
      <c r="Y117" s="1">
        <f>VLOOKUP(IF(W117="无",V117,V117&amp;"("&amp;W117&amp;")"),D:J,7,0)*X117</f>
        <v>0</v>
      </c>
      <c r="Z117" s="1">
        <f>VLOOKUP(IF(W117="无",V117,V117&amp;"("&amp;W117&amp;")"),D:K,8,0)*X117</f>
        <v>0</v>
      </c>
    </row>
    <row r="118" spans="1:26" x14ac:dyDescent="0.3">
      <c r="A118" s="11">
        <f t="shared" si="4"/>
        <v>117</v>
      </c>
      <c r="B118" s="1" t="s">
        <v>96</v>
      </c>
      <c r="C118" s="2" t="s">
        <v>117</v>
      </c>
      <c r="D118" s="1" t="s">
        <v>218</v>
      </c>
      <c r="E118" s="1">
        <v>3</v>
      </c>
      <c r="F118" s="1">
        <v>650</v>
      </c>
      <c r="G118" s="1">
        <v>0</v>
      </c>
      <c r="H118" s="17">
        <f>F118+O118+T118+Y118</f>
        <v>1205</v>
      </c>
      <c r="I118" s="17">
        <f>IF(C118="贸易",G118,P118+U118+Z118)</f>
        <v>0</v>
      </c>
      <c r="J118" s="17">
        <f>H118/E118</f>
        <v>401.66666666666669</v>
      </c>
      <c r="K118" s="17">
        <f>I118/E118</f>
        <v>0</v>
      </c>
      <c r="L118" s="1" t="s">
        <v>38</v>
      </c>
      <c r="M118" s="1" t="s">
        <v>39</v>
      </c>
      <c r="N118" s="1">
        <v>2</v>
      </c>
      <c r="O118" s="1">
        <f>VLOOKUP(IF(M118="无",L118,L118&amp;"("&amp;M118&amp;")"),D:J,7,0)*N118</f>
        <v>480</v>
      </c>
      <c r="P118" s="1">
        <f>VLOOKUP(IF(M118="无",L118,L118&amp;"("&amp;M118&amp;")"),D:K,8,0)*N118</f>
        <v>0</v>
      </c>
      <c r="Q118" s="1" t="s">
        <v>73</v>
      </c>
      <c r="R118" s="1" t="str">
        <f>VLOOKUP(Q118,生产选项!B:D,3,0)</f>
        <v>磨面厂</v>
      </c>
      <c r="S118" s="1">
        <v>1</v>
      </c>
      <c r="T118" s="1">
        <f>VLOOKUP(IF(R118="无",Q118,Q118&amp;"("&amp;R118&amp;")"),D:J,7,0)*S118</f>
        <v>75</v>
      </c>
      <c r="U118" s="1">
        <f>VLOOKUP(IF(R118="无",Q118,Q118&amp;"("&amp;R118&amp;")"),D:K,8,0)*S118</f>
        <v>0</v>
      </c>
      <c r="V118" s="1" t="s">
        <v>35</v>
      </c>
      <c r="W118" s="1" t="s">
        <v>35</v>
      </c>
      <c r="X118" s="1">
        <v>0</v>
      </c>
      <c r="Y118" s="1">
        <f>VLOOKUP(IF(W118="无",V118,V118&amp;"("&amp;W118&amp;")"),D:J,7,0)*X118</f>
        <v>0</v>
      </c>
      <c r="Z118" s="1">
        <f>VLOOKUP(IF(W118="无",V118,V118&amp;"("&amp;W118&amp;")"),D:K,8,0)*X118</f>
        <v>0</v>
      </c>
    </row>
    <row r="119" spans="1:26" x14ac:dyDescent="0.3">
      <c r="A119" s="11">
        <f t="shared" si="4"/>
        <v>118</v>
      </c>
      <c r="B119" s="1" t="s">
        <v>96</v>
      </c>
      <c r="C119" s="2" t="s">
        <v>117</v>
      </c>
      <c r="D119" s="1" t="s">
        <v>118</v>
      </c>
      <c r="E119" s="1">
        <v>3</v>
      </c>
      <c r="F119" s="1">
        <v>500</v>
      </c>
      <c r="G119" s="1">
        <v>0</v>
      </c>
      <c r="H119" s="17">
        <f>F119+O119+T119+Y119</f>
        <v>1000</v>
      </c>
      <c r="I119" s="17">
        <f>IF(C119="贸易",G119,P119+U119+Z119)</f>
        <v>0</v>
      </c>
      <c r="J119" s="17">
        <f>H119/E119</f>
        <v>333.33333333333331</v>
      </c>
      <c r="K119" s="17">
        <f>I119/E119</f>
        <v>0</v>
      </c>
      <c r="L119" s="1" t="s">
        <v>119</v>
      </c>
      <c r="M119" s="1" t="str">
        <f>VLOOKUP(L119,生产选项!B:D,3,0)</f>
        <v>钓鱼台</v>
      </c>
      <c r="N119" s="1">
        <v>1</v>
      </c>
      <c r="O119" s="1">
        <f>VLOOKUP(IF(M119="无",L119,L119&amp;"("&amp;M119&amp;")"),D:J,7,0)*N119</f>
        <v>500</v>
      </c>
      <c r="P119" s="1">
        <f>VLOOKUP(IF(M119="无",L119,L119&amp;"("&amp;M119&amp;")"),D:K,8,0)*N119</f>
        <v>0</v>
      </c>
      <c r="Q119" s="1" t="s">
        <v>35</v>
      </c>
      <c r="R119" s="1" t="s">
        <v>35</v>
      </c>
      <c r="S119" s="1">
        <v>0</v>
      </c>
      <c r="T119" s="1">
        <f>VLOOKUP(IF(R119="无",Q119,Q119&amp;"("&amp;R119&amp;")"),D:J,7,0)*S119</f>
        <v>0</v>
      </c>
      <c r="U119" s="1">
        <f>VLOOKUP(IF(R119="无",Q119,Q119&amp;"("&amp;R119&amp;")"),D:K,8,0)*S119</f>
        <v>0</v>
      </c>
      <c r="V119" s="1" t="s">
        <v>35</v>
      </c>
      <c r="W119" s="1" t="s">
        <v>35</v>
      </c>
      <c r="X119" s="1">
        <v>0</v>
      </c>
      <c r="Y119" s="1">
        <f>VLOOKUP(IF(W119="无",V119,V119&amp;"("&amp;W119&amp;")"),D:J,7,0)*X119</f>
        <v>0</v>
      </c>
      <c r="Z119" s="1">
        <f>VLOOKUP(IF(W119="无",V119,V119&amp;"("&amp;W119&amp;")"),D:K,8,0)*X119</f>
        <v>0</v>
      </c>
    </row>
    <row r="120" spans="1:26" x14ac:dyDescent="0.3">
      <c r="A120" s="11">
        <f t="shared" si="4"/>
        <v>119</v>
      </c>
      <c r="B120" s="1" t="s">
        <v>96</v>
      </c>
      <c r="C120" s="2" t="s">
        <v>117</v>
      </c>
      <c r="D120" s="1" t="s">
        <v>125</v>
      </c>
      <c r="E120" s="1">
        <v>2</v>
      </c>
      <c r="F120" s="1">
        <v>400</v>
      </c>
      <c r="G120" s="1">
        <v>0</v>
      </c>
      <c r="H120" s="17">
        <f>F120+O120+T120+Y120</f>
        <v>900</v>
      </c>
      <c r="I120" s="17">
        <f>IF(C120="贸易",G120,P120+U120+Z120)</f>
        <v>0</v>
      </c>
      <c r="J120" s="17">
        <f>H120/E120</f>
        <v>450</v>
      </c>
      <c r="K120" s="17">
        <f>I120/E120</f>
        <v>0</v>
      </c>
      <c r="L120" s="1" t="s">
        <v>126</v>
      </c>
      <c r="M120" s="1" t="str">
        <f>VLOOKUP(L120,生产选项!B:D,3,0)</f>
        <v>钓鱼台</v>
      </c>
      <c r="N120" s="1">
        <v>1</v>
      </c>
      <c r="O120" s="1">
        <f>VLOOKUP(IF(M120="无",L120,L120&amp;"("&amp;M120&amp;")"),D:J,7,0)*N120</f>
        <v>500</v>
      </c>
      <c r="P120" s="1">
        <f>VLOOKUP(IF(M120="无",L120,L120&amp;"("&amp;M120&amp;")"),D:K,8,0)*N120</f>
        <v>0</v>
      </c>
      <c r="Q120" s="1" t="s">
        <v>35</v>
      </c>
      <c r="R120" s="1" t="s">
        <v>35</v>
      </c>
      <c r="S120" s="1">
        <v>0</v>
      </c>
      <c r="T120" s="1">
        <f>VLOOKUP(IF(R120="无",Q120,Q120&amp;"("&amp;R120&amp;")"),D:J,7,0)*S120</f>
        <v>0</v>
      </c>
      <c r="U120" s="1">
        <f>VLOOKUP(IF(R120="无",Q120,Q120&amp;"("&amp;R120&amp;")"),D:K,8,0)*S120</f>
        <v>0</v>
      </c>
      <c r="V120" s="1" t="s">
        <v>35</v>
      </c>
      <c r="W120" s="1" t="s">
        <v>35</v>
      </c>
      <c r="X120" s="1">
        <v>0</v>
      </c>
      <c r="Y120" s="1">
        <f>VLOOKUP(IF(W120="无",V120,V120&amp;"("&amp;W120&amp;")"),D:J,7,0)*X120</f>
        <v>0</v>
      </c>
      <c r="Z120" s="1">
        <f>VLOOKUP(IF(W120="无",V120,V120&amp;"("&amp;W120&amp;")"),D:K,8,0)*X120</f>
        <v>0</v>
      </c>
    </row>
    <row r="121" spans="1:26" x14ac:dyDescent="0.3">
      <c r="A121" s="11">
        <f t="shared" si="4"/>
        <v>120</v>
      </c>
      <c r="B121" s="1" t="s">
        <v>96</v>
      </c>
      <c r="C121" s="2" t="s">
        <v>117</v>
      </c>
      <c r="D121" s="1" t="s">
        <v>282</v>
      </c>
      <c r="E121" s="1">
        <v>3</v>
      </c>
      <c r="F121" s="1">
        <v>900</v>
      </c>
      <c r="G121" s="1">
        <v>0</v>
      </c>
      <c r="H121" s="17">
        <f>F121+O121+T121+Y121</f>
        <v>2130</v>
      </c>
      <c r="I121" s="17">
        <f>IF(C121="贸易",G121,P121+U121+Z121)</f>
        <v>0</v>
      </c>
      <c r="J121" s="17">
        <f>H121/E121</f>
        <v>710</v>
      </c>
      <c r="K121" s="17">
        <f>I121/E121</f>
        <v>0</v>
      </c>
      <c r="L121" s="1" t="s">
        <v>38</v>
      </c>
      <c r="M121" s="1" t="s">
        <v>39</v>
      </c>
      <c r="N121" s="1">
        <v>3</v>
      </c>
      <c r="O121" s="1">
        <f>VLOOKUP(IF(M121="无",L121,L121&amp;"("&amp;M121&amp;")"),D:J,7,0)*N121</f>
        <v>720</v>
      </c>
      <c r="P121" s="1">
        <f>VLOOKUP(IF(M121="无",L121,L121&amp;"("&amp;M121&amp;")"),D:K,8,0)*N121</f>
        <v>0</v>
      </c>
      <c r="Q121" s="1" t="s">
        <v>128</v>
      </c>
      <c r="R121" s="1" t="s">
        <v>129</v>
      </c>
      <c r="S121" s="1">
        <v>3</v>
      </c>
      <c r="T121" s="1">
        <f>VLOOKUP(IF(R121="无",Q121,Q121&amp;"("&amp;R121&amp;")"),D:J,7,0)*S121</f>
        <v>360</v>
      </c>
      <c r="U121" s="1">
        <f>VLOOKUP(IF(R121="无",Q121,Q121&amp;"("&amp;R121&amp;")"),D:K,8,0)*S121</f>
        <v>0</v>
      </c>
      <c r="V121" s="1" t="s">
        <v>73</v>
      </c>
      <c r="W121" s="1" t="s">
        <v>132</v>
      </c>
      <c r="X121" s="1">
        <v>2</v>
      </c>
      <c r="Y121" s="1">
        <f>VLOOKUP(IF(W121="无",V121,V121&amp;"("&amp;W121&amp;")"),D:J,7,0)*X121</f>
        <v>150</v>
      </c>
      <c r="Z121" s="1">
        <f>VLOOKUP(IF(W121="无",V121,V121&amp;"("&amp;W121&amp;")"),D:K,8,0)*X121</f>
        <v>0</v>
      </c>
    </row>
    <row r="122" spans="1:26" x14ac:dyDescent="0.3">
      <c r="A122" s="11">
        <f t="shared" si="4"/>
        <v>121</v>
      </c>
      <c r="B122" s="1" t="s">
        <v>96</v>
      </c>
      <c r="C122" s="2" t="s">
        <v>117</v>
      </c>
      <c r="D122" s="1" t="s">
        <v>227</v>
      </c>
      <c r="E122" s="1">
        <v>3</v>
      </c>
      <c r="F122" s="1">
        <v>800</v>
      </c>
      <c r="G122" s="1">
        <v>0</v>
      </c>
      <c r="H122" s="17">
        <f>F122+O122+T122+Y122</f>
        <v>1883.3333333333333</v>
      </c>
      <c r="I122" s="17">
        <f>IF(C122="贸易",G122,P122+U122+Z122)</f>
        <v>0</v>
      </c>
      <c r="J122" s="17">
        <f>H122/E122</f>
        <v>627.77777777777771</v>
      </c>
      <c r="K122" s="17">
        <f>I122/E122</f>
        <v>0</v>
      </c>
      <c r="L122" s="1" t="s">
        <v>228</v>
      </c>
      <c r="M122" s="1" t="str">
        <f>VLOOKUP(L122,生产选项!B:D,3,0)</f>
        <v>捕猎</v>
      </c>
      <c r="N122" s="1">
        <v>1</v>
      </c>
      <c r="O122" s="1">
        <f>VLOOKUP(IF(M122="无",L122,L122&amp;"("&amp;M122&amp;")"),D:J,7,0)*N122</f>
        <v>500</v>
      </c>
      <c r="P122" s="1">
        <f>VLOOKUP(IF(M122="无",L122,L122&amp;"("&amp;M122&amp;")"),D:K,8,0)*N122</f>
        <v>0</v>
      </c>
      <c r="Q122" s="1" t="s">
        <v>138</v>
      </c>
      <c r="R122" s="1" t="str">
        <f>VLOOKUP(Q122,生产选项!B:D,3,0)</f>
        <v>小花盆种植</v>
      </c>
      <c r="S122" s="1">
        <v>3</v>
      </c>
      <c r="T122" s="1">
        <f>VLOOKUP(IF(R122="无",Q122,Q122&amp;"("&amp;R122&amp;")"),D:J,7,0)*S122</f>
        <v>300</v>
      </c>
      <c r="U122" s="1">
        <f>VLOOKUP(IF(R122="无",Q122,Q122&amp;"("&amp;R122&amp;")"),D:K,8,0)*S122</f>
        <v>0</v>
      </c>
      <c r="V122" s="1" t="s">
        <v>67</v>
      </c>
      <c r="W122" s="1" t="s">
        <v>70</v>
      </c>
      <c r="X122" s="1">
        <v>1</v>
      </c>
      <c r="Y122" s="1">
        <f>VLOOKUP(IF(W122="无",V122,V122&amp;"("&amp;W122&amp;")"),D:J,7,0)*X122</f>
        <v>283.33333333333331</v>
      </c>
      <c r="Z122" s="1">
        <f>VLOOKUP(IF(W122="无",V122,V122&amp;"("&amp;W122&amp;")"),D:K,8,0)*X122</f>
        <v>0</v>
      </c>
    </row>
    <row r="123" spans="1:26" x14ac:dyDescent="0.3">
      <c r="A123" s="11">
        <f t="shared" si="4"/>
        <v>122</v>
      </c>
      <c r="B123" s="1" t="s">
        <v>96</v>
      </c>
      <c r="C123" s="2" t="s">
        <v>117</v>
      </c>
      <c r="D123" s="1" t="s">
        <v>235</v>
      </c>
      <c r="E123" s="1">
        <v>3</v>
      </c>
      <c r="F123" s="1">
        <v>800</v>
      </c>
      <c r="G123" s="1">
        <v>0</v>
      </c>
      <c r="H123" s="17">
        <f>F123+O123+T123+Y123</f>
        <v>1943.3333333333333</v>
      </c>
      <c r="I123" s="17">
        <f>IF(C123="贸易",G123,P123+U123+Z123)</f>
        <v>0</v>
      </c>
      <c r="J123" s="17">
        <f>H123/E123</f>
        <v>647.77777777777771</v>
      </c>
      <c r="K123" s="17">
        <f>I123/E123</f>
        <v>0</v>
      </c>
      <c r="L123" s="1" t="s">
        <v>38</v>
      </c>
      <c r="M123" s="1" t="s">
        <v>39</v>
      </c>
      <c r="N123" s="1">
        <v>2</v>
      </c>
      <c r="O123" s="1">
        <f>VLOOKUP(IF(M123="无",L123,L123&amp;"("&amp;M123&amp;")"),D:J,7,0)*N123</f>
        <v>480</v>
      </c>
      <c r="P123" s="1">
        <f>VLOOKUP(IF(M123="无",L123,L123&amp;"("&amp;M123&amp;")"),D:K,8,0)*N123</f>
        <v>0</v>
      </c>
      <c r="Q123" s="1" t="s">
        <v>138</v>
      </c>
      <c r="R123" s="1" t="str">
        <f>VLOOKUP(Q123,生产选项!B:D,3,0)</f>
        <v>小花盆种植</v>
      </c>
      <c r="S123" s="1">
        <v>3</v>
      </c>
      <c r="T123" s="1">
        <f>VLOOKUP(IF(R123="无",Q123,Q123&amp;"("&amp;R123&amp;")"),D:J,7,0)*S123</f>
        <v>300</v>
      </c>
      <c r="U123" s="1">
        <f>VLOOKUP(IF(R123="无",Q123,Q123&amp;"("&amp;R123&amp;")"),D:K,8,0)*S123</f>
        <v>0</v>
      </c>
      <c r="V123" s="1" t="s">
        <v>236</v>
      </c>
      <c r="W123" s="1" t="s">
        <v>117</v>
      </c>
      <c r="X123" s="1">
        <v>1</v>
      </c>
      <c r="Y123" s="1">
        <f>VLOOKUP(IF(W123="无",V123,V123&amp;"("&amp;W123&amp;")"),D:J,7,0)*X123</f>
        <v>363.33333333333331</v>
      </c>
      <c r="Z123" s="1">
        <f>VLOOKUP(IF(W123="无",V123,V123&amp;"("&amp;W123&amp;")"),D:K,8,0)*X123</f>
        <v>0</v>
      </c>
    </row>
    <row r="124" spans="1:26" x14ac:dyDescent="0.3">
      <c r="A124" s="11">
        <f t="shared" si="4"/>
        <v>123</v>
      </c>
      <c r="B124" s="1" t="s">
        <v>96</v>
      </c>
      <c r="C124" s="2" t="s">
        <v>117</v>
      </c>
      <c r="D124" s="1" t="s">
        <v>130</v>
      </c>
      <c r="E124" s="1">
        <v>3</v>
      </c>
      <c r="F124" s="1">
        <v>500</v>
      </c>
      <c r="G124" s="1">
        <v>0</v>
      </c>
      <c r="H124" s="17">
        <f>F124+O124+T124+Y124</f>
        <v>1090</v>
      </c>
      <c r="I124" s="17">
        <f>IF(C124="贸易",G124,P124+U124+Z124)</f>
        <v>0</v>
      </c>
      <c r="J124" s="17">
        <f>H124/E124</f>
        <v>363.33333333333331</v>
      </c>
      <c r="K124" s="17">
        <f>I124/E124</f>
        <v>0</v>
      </c>
      <c r="L124" s="1" t="s">
        <v>131</v>
      </c>
      <c r="M124" s="1" t="str">
        <f>VLOOKUP(L124,生产选项!B:D,3,0)</f>
        <v>养兔厂</v>
      </c>
      <c r="N124" s="1">
        <v>3</v>
      </c>
      <c r="O124" s="1">
        <f>VLOOKUP(IF(M124="无",L124,L124&amp;"("&amp;M124&amp;")"),D:J,7,0)*N124</f>
        <v>515</v>
      </c>
      <c r="P124" s="1">
        <f>VLOOKUP(IF(M124="无",L124,L124&amp;"("&amp;M124&amp;")"),D:K,8,0)*N124</f>
        <v>0</v>
      </c>
      <c r="Q124" s="1" t="s">
        <v>73</v>
      </c>
      <c r="R124" s="1" t="str">
        <f>VLOOKUP(Q124,生产选项!B:D,3,0)</f>
        <v>磨面厂</v>
      </c>
      <c r="S124" s="1">
        <v>1</v>
      </c>
      <c r="T124" s="1">
        <f>VLOOKUP(IF(R124="无",Q124,Q124&amp;"("&amp;R124&amp;")"),D:J,7,0)*S124</f>
        <v>75</v>
      </c>
      <c r="U124" s="1">
        <f>VLOOKUP(IF(R124="无",Q124,Q124&amp;"("&amp;R124&amp;")"),D:K,8,0)*S124</f>
        <v>0</v>
      </c>
      <c r="V124" s="1" t="s">
        <v>35</v>
      </c>
      <c r="W124" s="1" t="s">
        <v>35</v>
      </c>
      <c r="X124" s="1">
        <v>0</v>
      </c>
      <c r="Y124" s="1">
        <f>VLOOKUP(IF(W124="无",V124,V124&amp;"("&amp;W124&amp;")"),D:J,7,0)*X124</f>
        <v>0</v>
      </c>
      <c r="Z124" s="1">
        <f>VLOOKUP(IF(W124="无",V124,V124&amp;"("&amp;W124&amp;")"),D:K,8,0)*X124</f>
        <v>0</v>
      </c>
    </row>
    <row r="125" spans="1:26" x14ac:dyDescent="0.3">
      <c r="A125" s="11">
        <f t="shared" si="4"/>
        <v>124</v>
      </c>
      <c r="B125" s="1" t="s">
        <v>96</v>
      </c>
      <c r="C125" s="2" t="s">
        <v>120</v>
      </c>
      <c r="D125" s="2" t="s">
        <v>121</v>
      </c>
      <c r="E125" s="1">
        <v>20</v>
      </c>
      <c r="F125" s="1">
        <v>3200</v>
      </c>
      <c r="G125" s="1">
        <v>0</v>
      </c>
      <c r="H125" s="17">
        <f>F125+O125+T125+Y125</f>
        <v>3787.5</v>
      </c>
      <c r="I125" s="17">
        <f>IF(C125="贸易",G125,P125+U125+Z125)</f>
        <v>0</v>
      </c>
      <c r="J125" s="17">
        <f>H125/E125</f>
        <v>189.375</v>
      </c>
      <c r="K125" s="17">
        <f>I125/E125</f>
        <v>0</v>
      </c>
      <c r="L125" s="1" t="s">
        <v>56</v>
      </c>
      <c r="M125" s="1" t="str">
        <f>VLOOKUP(L125,生产选项!B:D,3,0)</f>
        <v>储水站采集</v>
      </c>
      <c r="N125" s="1">
        <v>3</v>
      </c>
      <c r="O125" s="1">
        <f>VLOOKUP(IF(M125="无",L125,L125&amp;"("&amp;M125&amp;")"),D:J,7,0)*N125</f>
        <v>300</v>
      </c>
      <c r="P125" s="1">
        <f>VLOOKUP(IF(M125="无",L125,L125&amp;"("&amp;M125&amp;")"),D:K,8,0)*N125</f>
        <v>0</v>
      </c>
      <c r="Q125" s="1" t="s">
        <v>122</v>
      </c>
      <c r="R125" s="1" t="str">
        <f>VLOOKUP(Q125,生产选项!B:D,3,0)</f>
        <v>磨面厂</v>
      </c>
      <c r="S125" s="1">
        <v>1</v>
      </c>
      <c r="T125" s="1">
        <f>VLOOKUP(IF(R125="无",Q125,Q125&amp;"("&amp;R125&amp;")"),D:J,7,0)*S125</f>
        <v>287.5</v>
      </c>
      <c r="U125" s="1">
        <f>VLOOKUP(IF(R125="无",Q125,Q125&amp;"("&amp;R125&amp;")"),D:K,8,0)*S125</f>
        <v>0</v>
      </c>
      <c r="V125" s="1" t="s">
        <v>35</v>
      </c>
      <c r="W125" s="1" t="s">
        <v>35</v>
      </c>
      <c r="X125" s="1">
        <v>0</v>
      </c>
      <c r="Y125" s="1">
        <f>VLOOKUP(IF(W125="无",V125,V125&amp;"("&amp;W125&amp;")"),D:J,7,0)*X125</f>
        <v>0</v>
      </c>
      <c r="Z125" s="1">
        <f>VLOOKUP(IF(W125="无",V125,V125&amp;"("&amp;W125&amp;")"),D:K,8,0)*X125</f>
        <v>0</v>
      </c>
    </row>
    <row r="126" spans="1:26" x14ac:dyDescent="0.3">
      <c r="A126" s="11">
        <f t="shared" si="4"/>
        <v>125</v>
      </c>
      <c r="B126" s="1" t="s">
        <v>96</v>
      </c>
      <c r="C126" s="2" t="s">
        <v>219</v>
      </c>
      <c r="D126" s="1" t="s">
        <v>220</v>
      </c>
      <c r="E126" s="1">
        <v>2</v>
      </c>
      <c r="F126" s="1">
        <v>450</v>
      </c>
      <c r="G126" s="1">
        <v>0</v>
      </c>
      <c r="H126" s="17">
        <f>F126+O126+T126+Y126</f>
        <v>833.33333333333326</v>
      </c>
      <c r="I126" s="17">
        <f>IF(C126="贸易",G126,P126+U126+Z126)</f>
        <v>0</v>
      </c>
      <c r="J126" s="17">
        <f>H126/E126</f>
        <v>416.66666666666663</v>
      </c>
      <c r="K126" s="17">
        <f>I126/E126</f>
        <v>0</v>
      </c>
      <c r="L126" s="1" t="s">
        <v>221</v>
      </c>
      <c r="M126" s="1" t="str">
        <f>VLOOKUP(L126,生产选项!B:D,3,0)</f>
        <v>磨面厂</v>
      </c>
      <c r="N126" s="1">
        <v>2</v>
      </c>
      <c r="O126" s="1">
        <f>VLOOKUP(IF(M126="无",L126,L126&amp;"("&amp;M126&amp;")"),D:J,7,0)*N126</f>
        <v>283.33333333333331</v>
      </c>
      <c r="P126" s="1">
        <f>VLOOKUP(IF(M126="无",L126,L126&amp;"("&amp;M126&amp;")"),D:K,8,0)*N126</f>
        <v>0</v>
      </c>
      <c r="Q126" s="1" t="s">
        <v>56</v>
      </c>
      <c r="R126" s="1" t="str">
        <f>VLOOKUP(Q126,生产选项!B:D,3,0)</f>
        <v>储水站采集</v>
      </c>
      <c r="S126" s="1">
        <v>1</v>
      </c>
      <c r="T126" s="1">
        <f>VLOOKUP(IF(R126="无",Q126,Q126&amp;"("&amp;R126&amp;")"),D:J,7,0)*S126</f>
        <v>100</v>
      </c>
      <c r="U126" s="1">
        <f>VLOOKUP(IF(R126="无",Q126,Q126&amp;"("&amp;R126&amp;")"),D:K,8,0)*S126</f>
        <v>0</v>
      </c>
      <c r="V126" s="1" t="s">
        <v>35</v>
      </c>
      <c r="W126" s="1" t="s">
        <v>35</v>
      </c>
      <c r="X126" s="1">
        <v>0</v>
      </c>
      <c r="Y126" s="1">
        <f>VLOOKUP(IF(W126="无",V126,V126&amp;"("&amp;W126&amp;")"),D:J,7,0)*X126</f>
        <v>0</v>
      </c>
      <c r="Z126" s="1">
        <f>VLOOKUP(IF(W126="无",V126,V126&amp;"("&amp;W126&amp;")"),D:K,8,0)*X126</f>
        <v>0</v>
      </c>
    </row>
    <row r="127" spans="1:26" x14ac:dyDescent="0.3">
      <c r="A127" s="11">
        <f t="shared" si="4"/>
        <v>126</v>
      </c>
      <c r="B127" s="1" t="s">
        <v>30</v>
      </c>
      <c r="C127" s="1" t="s">
        <v>132</v>
      </c>
      <c r="D127" s="1" t="s">
        <v>133</v>
      </c>
      <c r="E127" s="1">
        <v>4</v>
      </c>
      <c r="F127" s="1">
        <v>650</v>
      </c>
      <c r="G127" s="1">
        <v>0</v>
      </c>
      <c r="H127" s="17">
        <f>F127+O127+T127+Y127</f>
        <v>1150</v>
      </c>
      <c r="I127" s="17">
        <f>IF(C127="贸易",G127,P127+U127+Z127)</f>
        <v>0</v>
      </c>
      <c r="J127" s="17">
        <f>H127/E127</f>
        <v>287.5</v>
      </c>
      <c r="K127" s="17">
        <f>I127/E127</f>
        <v>0</v>
      </c>
      <c r="L127" s="1" t="s">
        <v>134</v>
      </c>
      <c r="M127" s="1" t="str">
        <f>VLOOKUP(L127,生产选项!B:D,3,0)</f>
        <v>屠宰桌</v>
      </c>
      <c r="N127" s="1">
        <v>2</v>
      </c>
      <c r="O127" s="1">
        <f>VLOOKUP(IF(M127="无",L127,L127&amp;"("&amp;M127&amp;")"),D:J,7,0)*N127</f>
        <v>500</v>
      </c>
      <c r="P127" s="1">
        <f>VLOOKUP(IF(M127="无",L127,L127&amp;"("&amp;M127&amp;")"),D:K,8,0)*N127</f>
        <v>0</v>
      </c>
      <c r="Q127" s="1" t="s">
        <v>35</v>
      </c>
      <c r="R127" s="1" t="s">
        <v>35</v>
      </c>
      <c r="S127" s="1">
        <v>0</v>
      </c>
      <c r="T127" s="1">
        <f>VLOOKUP(IF(R127="无",Q127,Q127&amp;"("&amp;R127&amp;")"),D:J,7,0)*S127</f>
        <v>0</v>
      </c>
      <c r="U127" s="1">
        <f>VLOOKUP(IF(R127="无",Q127,Q127&amp;"("&amp;R127&amp;")"),D:K,8,0)*S127</f>
        <v>0</v>
      </c>
      <c r="V127" s="1" t="s">
        <v>35</v>
      </c>
      <c r="W127" s="1" t="s">
        <v>35</v>
      </c>
      <c r="X127" s="1">
        <v>0</v>
      </c>
      <c r="Y127" s="1">
        <f>VLOOKUP(IF(W127="无",V127,V127&amp;"("&amp;W127&amp;")"),D:J,7,0)*X127</f>
        <v>0</v>
      </c>
      <c r="Z127" s="1">
        <f>VLOOKUP(IF(W127="无",V127,V127&amp;"("&amp;W127&amp;")"),D:K,8,0)*X127</f>
        <v>0</v>
      </c>
    </row>
    <row r="128" spans="1:26" x14ac:dyDescent="0.3">
      <c r="A128" s="11">
        <f t="shared" si="4"/>
        <v>127</v>
      </c>
      <c r="B128" s="1" t="s">
        <v>30</v>
      </c>
      <c r="C128" s="2" t="s">
        <v>132</v>
      </c>
      <c r="D128" s="1" t="s">
        <v>135</v>
      </c>
      <c r="E128" s="1">
        <v>6</v>
      </c>
      <c r="F128" s="1">
        <v>3232</v>
      </c>
      <c r="G128" s="1">
        <v>0</v>
      </c>
      <c r="H128" s="17">
        <f>F128+O128+T128+Y128</f>
        <v>3332</v>
      </c>
      <c r="I128" s="17">
        <f>IF(C128="贸易",G128,P128+U128+Z128)</f>
        <v>0</v>
      </c>
      <c r="J128" s="17">
        <f>H128/E128</f>
        <v>555.33333333333337</v>
      </c>
      <c r="K128" s="17">
        <f>I128/E128</f>
        <v>0</v>
      </c>
      <c r="L128" s="1" t="s">
        <v>136</v>
      </c>
      <c r="M128" s="1" t="str">
        <f>VLOOKUP(L128,生产选项!B:D,3,0)</f>
        <v>野外采集</v>
      </c>
      <c r="N128" s="1">
        <v>1</v>
      </c>
      <c r="O128" s="1">
        <f>VLOOKUP(IF(M128="无",L128,L128&amp;"("&amp;M128&amp;")"),D:J,7,0)*N128</f>
        <v>100</v>
      </c>
      <c r="P128" s="1">
        <f>VLOOKUP(IF(M128="无",L128,L128&amp;"("&amp;M128&amp;")"),D:K,8,0)*N128</f>
        <v>0</v>
      </c>
      <c r="Q128" s="1" t="s">
        <v>35</v>
      </c>
      <c r="R128" s="1" t="s">
        <v>35</v>
      </c>
      <c r="S128" s="1">
        <v>0</v>
      </c>
      <c r="T128" s="1">
        <f>VLOOKUP(IF(R128="无",Q128,Q128&amp;"("&amp;R128&amp;")"),D:J,7,0)*S128</f>
        <v>0</v>
      </c>
      <c r="U128" s="1">
        <f>VLOOKUP(IF(R128="无",Q128,Q128&amp;"("&amp;R128&amp;")"),D:K,8,0)*S128</f>
        <v>0</v>
      </c>
      <c r="V128" s="1" t="s">
        <v>35</v>
      </c>
      <c r="W128" s="1" t="s">
        <v>35</v>
      </c>
      <c r="X128" s="1">
        <v>0</v>
      </c>
      <c r="Y128" s="1">
        <f>VLOOKUP(IF(W128="无",V128,V128&amp;"("&amp;W128&amp;")"),D:J,7,0)*X128</f>
        <v>0</v>
      </c>
      <c r="Z128" s="1">
        <f>VLOOKUP(IF(W128="无",V128,V128&amp;"("&amp;W128&amp;")"),D:K,8,0)*X128</f>
        <v>0</v>
      </c>
    </row>
    <row r="129" spans="1:26" x14ac:dyDescent="0.3">
      <c r="A129" s="11">
        <f t="shared" si="4"/>
        <v>128</v>
      </c>
      <c r="B129" s="1" t="s">
        <v>30</v>
      </c>
      <c r="C129" s="2" t="s">
        <v>132</v>
      </c>
      <c r="D129" s="1" t="s">
        <v>137</v>
      </c>
      <c r="E129" s="1">
        <v>6</v>
      </c>
      <c r="F129" s="1">
        <v>550</v>
      </c>
      <c r="G129" s="1">
        <v>0</v>
      </c>
      <c r="H129" s="17">
        <f>F129+O129+T129+Y129</f>
        <v>850</v>
      </c>
      <c r="I129" s="17">
        <f>IF(C129="贸易",G129,P129+U129+Z129)</f>
        <v>0</v>
      </c>
      <c r="J129" s="17">
        <f>H129/E129</f>
        <v>141.66666666666666</v>
      </c>
      <c r="K129" s="17">
        <f>I129/E129</f>
        <v>0</v>
      </c>
      <c r="L129" s="1" t="s">
        <v>138</v>
      </c>
      <c r="M129" s="1" t="str">
        <f>VLOOKUP(L129,生产选项!B:D,3,0)</f>
        <v>小花盆种植</v>
      </c>
      <c r="N129" s="1">
        <v>3</v>
      </c>
      <c r="O129" s="1">
        <f>VLOOKUP(IF(M129="无",L129,L129&amp;"("&amp;M129&amp;")"),D:J,7,0)*N129</f>
        <v>300</v>
      </c>
      <c r="P129" s="1">
        <f>VLOOKUP(IF(M129="无",L129,L129&amp;"("&amp;M129&amp;")"),D:K,8,0)*N129</f>
        <v>0</v>
      </c>
      <c r="Q129" s="1" t="s">
        <v>35</v>
      </c>
      <c r="R129" s="1" t="s">
        <v>35</v>
      </c>
      <c r="S129" s="1">
        <v>0</v>
      </c>
      <c r="T129" s="1">
        <f>VLOOKUP(IF(R129="无",Q129,Q129&amp;"("&amp;R129&amp;")"),D:J,7,0)*S129</f>
        <v>0</v>
      </c>
      <c r="U129" s="1">
        <f>VLOOKUP(IF(R129="无",Q129,Q129&amp;"("&amp;R129&amp;")"),D:K,8,0)*S129</f>
        <v>0</v>
      </c>
      <c r="V129" s="1" t="s">
        <v>35</v>
      </c>
      <c r="W129" s="1" t="s">
        <v>35</v>
      </c>
      <c r="X129" s="1">
        <v>0</v>
      </c>
      <c r="Y129" s="1">
        <f>VLOOKUP(IF(W129="无",V129,V129&amp;"("&amp;W129&amp;")"),D:J,7,0)*X129</f>
        <v>0</v>
      </c>
      <c r="Z129" s="1">
        <f>VLOOKUP(IF(W129="无",V129,V129&amp;"("&amp;W129&amp;")"),D:K,8,0)*X129</f>
        <v>0</v>
      </c>
    </row>
    <row r="130" spans="1:26" x14ac:dyDescent="0.3">
      <c r="A130" s="11">
        <f t="shared" si="4"/>
        <v>129</v>
      </c>
      <c r="B130" s="1" t="s">
        <v>30</v>
      </c>
      <c r="C130" s="2" t="s">
        <v>132</v>
      </c>
      <c r="D130" s="1" t="s">
        <v>139</v>
      </c>
      <c r="E130" s="1">
        <v>6</v>
      </c>
      <c r="F130" s="1">
        <v>600</v>
      </c>
      <c r="G130" s="1">
        <v>0</v>
      </c>
      <c r="H130" s="17">
        <f>F130+O130+T130+Y130</f>
        <v>670</v>
      </c>
      <c r="I130" s="17">
        <f>IF(C130="贸易",G130,P130+U130+Z130)</f>
        <v>0</v>
      </c>
      <c r="J130" s="17">
        <f>H130/E130</f>
        <v>111.66666666666667</v>
      </c>
      <c r="K130" s="17">
        <f>I130/E130</f>
        <v>0</v>
      </c>
      <c r="L130" s="1" t="s">
        <v>33</v>
      </c>
      <c r="M130" s="1" t="str">
        <f>VLOOKUP(L130,生产选项!B:D,3,0)</f>
        <v>野外采集</v>
      </c>
      <c r="N130" s="1">
        <v>1</v>
      </c>
      <c r="O130" s="1">
        <f>VLOOKUP(IF(M130="无",L130,L130&amp;"("&amp;M130&amp;")"),D:J,7,0)*N130</f>
        <v>70</v>
      </c>
      <c r="P130" s="1">
        <f>VLOOKUP(IF(M130="无",L130,L130&amp;"("&amp;M130&amp;")"),D:K,8,0)*N130</f>
        <v>0</v>
      </c>
      <c r="Q130" s="1" t="s">
        <v>35</v>
      </c>
      <c r="R130" s="1" t="s">
        <v>35</v>
      </c>
      <c r="S130" s="1">
        <v>0</v>
      </c>
      <c r="T130" s="1">
        <f>VLOOKUP(IF(R130="无",Q130,Q130&amp;"("&amp;R130&amp;")"),D:J,7,0)*S130</f>
        <v>0</v>
      </c>
      <c r="U130" s="1">
        <f>VLOOKUP(IF(R130="无",Q130,Q130&amp;"("&amp;R130&amp;")"),D:K,8,0)*S130</f>
        <v>0</v>
      </c>
      <c r="V130" s="1" t="s">
        <v>35</v>
      </c>
      <c r="W130" s="1" t="s">
        <v>35</v>
      </c>
      <c r="X130" s="1">
        <v>0</v>
      </c>
      <c r="Y130" s="1">
        <f>VLOOKUP(IF(W130="无",V130,V130&amp;"("&amp;W130&amp;")"),D:J,7,0)*X130</f>
        <v>0</v>
      </c>
      <c r="Z130" s="1">
        <f>VLOOKUP(IF(W130="无",V130,V130&amp;"("&amp;W130&amp;")"),D:K,8,0)*X130</f>
        <v>0</v>
      </c>
    </row>
    <row r="131" spans="1:26" x14ac:dyDescent="0.3">
      <c r="A131" s="11">
        <f t="shared" si="4"/>
        <v>130</v>
      </c>
      <c r="B131" s="1" t="s">
        <v>30</v>
      </c>
      <c r="C131" s="2" t="s">
        <v>132</v>
      </c>
      <c r="D131" s="1" t="s">
        <v>140</v>
      </c>
      <c r="E131" s="1">
        <v>4</v>
      </c>
      <c r="F131" s="1">
        <v>600</v>
      </c>
      <c r="G131" s="1">
        <v>0</v>
      </c>
      <c r="H131" s="17">
        <f>F131+O131+T131+Y131</f>
        <v>600</v>
      </c>
      <c r="I131" s="17">
        <f>IF(C131="贸易",G131,P131+U131+Z131)</f>
        <v>0</v>
      </c>
      <c r="J131" s="17">
        <f>H131/E131</f>
        <v>150</v>
      </c>
      <c r="K131" s="17">
        <f>I131/E131</f>
        <v>0</v>
      </c>
      <c r="L131" s="1" t="s">
        <v>141</v>
      </c>
      <c r="M131" s="1" t="str">
        <f>VLOOKUP(L131,生产选项!B:D,3,0)</f>
        <v>野外采集</v>
      </c>
      <c r="N131" s="1">
        <v>1</v>
      </c>
      <c r="O131" s="1">
        <f>VLOOKUP(IF(M131="无",L131,L131&amp;"("&amp;M131&amp;")"),D:J,7,0)*N131</f>
        <v>0</v>
      </c>
      <c r="P131" s="1">
        <f>VLOOKUP(IF(M131="无",L131,L131&amp;"("&amp;M131&amp;")"),D:K,8,0)*N131</f>
        <v>0</v>
      </c>
      <c r="Q131" s="1" t="s">
        <v>35</v>
      </c>
      <c r="R131" s="1" t="s">
        <v>35</v>
      </c>
      <c r="S131" s="1">
        <v>0</v>
      </c>
      <c r="T131" s="1">
        <f>VLOOKUP(IF(R131="无",Q131,Q131&amp;"("&amp;R131&amp;")"),D:J,7,0)*S131</f>
        <v>0</v>
      </c>
      <c r="U131" s="1">
        <f>VLOOKUP(IF(R131="无",Q131,Q131&amp;"("&amp;R131&amp;")"),D:K,8,0)*S131</f>
        <v>0</v>
      </c>
      <c r="V131" s="1" t="s">
        <v>35</v>
      </c>
      <c r="W131" s="1" t="s">
        <v>35</v>
      </c>
      <c r="X131" s="1">
        <v>0</v>
      </c>
      <c r="Y131" s="1">
        <f>VLOOKUP(IF(W131="无",V131,V131&amp;"("&amp;W131&amp;")"),D:J,7,0)*X131</f>
        <v>0</v>
      </c>
      <c r="Z131" s="1">
        <f>VLOOKUP(IF(W131="无",V131,V131&amp;"("&amp;W131&amp;")"),D:K,8,0)*X131</f>
        <v>0</v>
      </c>
    </row>
    <row r="132" spans="1:26" x14ac:dyDescent="0.3">
      <c r="A132" s="11">
        <f t="shared" si="4"/>
        <v>131</v>
      </c>
      <c r="B132" s="1" t="s">
        <v>30</v>
      </c>
      <c r="C132" s="2" t="s">
        <v>132</v>
      </c>
      <c r="D132" s="1" t="s">
        <v>142</v>
      </c>
      <c r="E132" s="1">
        <v>8</v>
      </c>
      <c r="F132" s="1">
        <v>600</v>
      </c>
      <c r="G132" s="1">
        <v>0</v>
      </c>
      <c r="H132" s="17">
        <f>F132+O132+T132+Y132</f>
        <v>600</v>
      </c>
      <c r="I132" s="17">
        <f>IF(C132="贸易",G132,P132+U132+Z132)</f>
        <v>0</v>
      </c>
      <c r="J132" s="17">
        <f>H132/E132</f>
        <v>75</v>
      </c>
      <c r="K132" s="17">
        <f>I132/E132</f>
        <v>0</v>
      </c>
      <c r="L132" s="1" t="s">
        <v>143</v>
      </c>
      <c r="M132" s="1" t="str">
        <f>VLOOKUP(L132,生产选项!B:D,3,0)</f>
        <v>野外采集</v>
      </c>
      <c r="N132" s="1">
        <v>1</v>
      </c>
      <c r="O132" s="1">
        <f>VLOOKUP(IF(M132="无",L132,L132&amp;"("&amp;M132&amp;")"),D:J,7,0)*N132</f>
        <v>0</v>
      </c>
      <c r="P132" s="1">
        <f>VLOOKUP(IF(M132="无",L132,L132&amp;"("&amp;M132&amp;")"),D:K,8,0)*N132</f>
        <v>0</v>
      </c>
      <c r="Q132" s="1" t="s">
        <v>35</v>
      </c>
      <c r="R132" s="1" t="s">
        <v>35</v>
      </c>
      <c r="S132" s="1">
        <v>0</v>
      </c>
      <c r="T132" s="1">
        <f>VLOOKUP(IF(R132="无",Q132,Q132&amp;"("&amp;R132&amp;")"),D:J,7,0)*S132</f>
        <v>0</v>
      </c>
      <c r="U132" s="1">
        <f>VLOOKUP(IF(R132="无",Q132,Q132&amp;"("&amp;R132&amp;")"),D:K,8,0)*S132</f>
        <v>0</v>
      </c>
      <c r="V132" s="1" t="s">
        <v>35</v>
      </c>
      <c r="W132" s="1" t="s">
        <v>35</v>
      </c>
      <c r="X132" s="1">
        <v>0</v>
      </c>
      <c r="Y132" s="1">
        <f>VLOOKUP(IF(W132="无",V132,V132&amp;"("&amp;W132&amp;")"),D:J,7,0)*X132</f>
        <v>0</v>
      </c>
      <c r="Z132" s="1">
        <f>VLOOKUP(IF(W132="无",V132,V132&amp;"("&amp;W132&amp;")"),D:K,8,0)*X132</f>
        <v>0</v>
      </c>
    </row>
    <row r="133" spans="1:26" x14ac:dyDescent="0.3">
      <c r="A133" s="11">
        <f t="shared" si="4"/>
        <v>132</v>
      </c>
      <c r="B133" s="1" t="s">
        <v>144</v>
      </c>
      <c r="C133" s="2" t="s">
        <v>132</v>
      </c>
      <c r="D133" s="1" t="s">
        <v>145</v>
      </c>
      <c r="E133" s="1">
        <v>4</v>
      </c>
      <c r="F133" s="1">
        <v>450</v>
      </c>
      <c r="G133" s="1">
        <v>0</v>
      </c>
      <c r="H133" s="17">
        <f>F133+O133+T133+Y133</f>
        <v>850</v>
      </c>
      <c r="I133" s="17">
        <f>IF(C133="贸易",G133,P133+U133+Z133)</f>
        <v>0</v>
      </c>
      <c r="J133" s="17">
        <f>H133/E133</f>
        <v>212.5</v>
      </c>
      <c r="K133" s="17">
        <f>I133/E133</f>
        <v>0</v>
      </c>
      <c r="L133" s="1" t="s">
        <v>68</v>
      </c>
      <c r="M133" s="1" t="str">
        <f>VLOOKUP(L133,生产选项!B:D,3,0)</f>
        <v>野外采集</v>
      </c>
      <c r="N133" s="1">
        <v>4</v>
      </c>
      <c r="O133" s="1">
        <f>VLOOKUP(IF(M133="无",L133,L133&amp;"("&amp;M133&amp;")"),D:J,7,0)*N133</f>
        <v>400</v>
      </c>
      <c r="P133" s="1">
        <f>VLOOKUP(IF(M133="无",L133,L133&amp;"("&amp;M133&amp;")"),D:K,8,0)*N133</f>
        <v>0</v>
      </c>
      <c r="Q133" s="1" t="s">
        <v>35</v>
      </c>
      <c r="R133" s="1" t="s">
        <v>35</v>
      </c>
      <c r="S133" s="1">
        <v>0</v>
      </c>
      <c r="T133" s="1">
        <f>VLOOKUP(IF(R133="无",Q133,Q133&amp;"("&amp;R133&amp;")"),D:J,7,0)*S133</f>
        <v>0</v>
      </c>
      <c r="U133" s="1">
        <f>VLOOKUP(IF(R133="无",Q133,Q133&amp;"("&amp;R133&amp;")"),D:K,8,0)*S133</f>
        <v>0</v>
      </c>
      <c r="V133" s="1" t="s">
        <v>35</v>
      </c>
      <c r="W133" s="1" t="s">
        <v>35</v>
      </c>
      <c r="X133" s="1">
        <v>0</v>
      </c>
      <c r="Y133" s="1">
        <f>VLOOKUP(IF(W133="无",V133,V133&amp;"("&amp;W133&amp;")"),D:J,7,0)*X133</f>
        <v>0</v>
      </c>
      <c r="Z133" s="1">
        <f>VLOOKUP(IF(W133="无",V133,V133&amp;"("&amp;W133&amp;")"),D:K,8,0)*X133</f>
        <v>0</v>
      </c>
    </row>
    <row r="134" spans="1:26" x14ac:dyDescent="0.3">
      <c r="A134" s="11">
        <f t="shared" si="4"/>
        <v>133</v>
      </c>
      <c r="B134" s="1" t="s">
        <v>144</v>
      </c>
      <c r="C134" s="2" t="s">
        <v>132</v>
      </c>
      <c r="D134" s="1" t="s">
        <v>146</v>
      </c>
      <c r="E134" s="1">
        <v>3</v>
      </c>
      <c r="F134" s="1">
        <v>450</v>
      </c>
      <c r="G134" s="1">
        <v>0</v>
      </c>
      <c r="H134" s="17">
        <f>F134+O134+T134+Y134</f>
        <v>850</v>
      </c>
      <c r="I134" s="17">
        <f>IF(C134="贸易",G134,P134+U134+Z134)</f>
        <v>0</v>
      </c>
      <c r="J134" s="17">
        <f>H134/E134</f>
        <v>283.33333333333331</v>
      </c>
      <c r="K134" s="17">
        <f>I134/E134</f>
        <v>0</v>
      </c>
      <c r="L134" s="1" t="s">
        <v>70</v>
      </c>
      <c r="M134" s="1" t="s">
        <v>71</v>
      </c>
      <c r="N134" s="1">
        <v>4</v>
      </c>
      <c r="O134" s="1">
        <f>VLOOKUP(IF(M134="无",L134,L134&amp;"("&amp;M134&amp;")"),D:J,7,0)*N134</f>
        <v>400</v>
      </c>
      <c r="P134" s="1">
        <f>VLOOKUP(IF(M134="无",L134,L134&amp;"("&amp;M134&amp;")"),D:K,8,0)*N134</f>
        <v>0</v>
      </c>
      <c r="Q134" s="1" t="s">
        <v>35</v>
      </c>
      <c r="R134" s="1" t="s">
        <v>35</v>
      </c>
      <c r="S134" s="1">
        <v>0</v>
      </c>
      <c r="T134" s="1">
        <f>VLOOKUP(IF(R134="无",Q134,Q134&amp;"("&amp;R134&amp;")"),D:J,7,0)*S134</f>
        <v>0</v>
      </c>
      <c r="U134" s="1">
        <f>VLOOKUP(IF(R134="无",Q134,Q134&amp;"("&amp;R134&amp;")"),D:K,8,0)*S134</f>
        <v>0</v>
      </c>
      <c r="V134" s="1" t="s">
        <v>35</v>
      </c>
      <c r="W134" s="1" t="s">
        <v>35</v>
      </c>
      <c r="X134" s="1">
        <v>0</v>
      </c>
      <c r="Y134" s="1">
        <f>VLOOKUP(IF(W134="无",V134,V134&amp;"("&amp;W134&amp;")"),D:J,7,0)*X134</f>
        <v>0</v>
      </c>
      <c r="Z134" s="1">
        <f>VLOOKUP(IF(W134="无",V134,V134&amp;"("&amp;W134&amp;")"),D:K,8,0)*X134</f>
        <v>0</v>
      </c>
    </row>
    <row r="135" spans="1:26" x14ac:dyDescent="0.3">
      <c r="A135" s="11">
        <f t="shared" ref="A135:A149" si="5">ROW()-1</f>
        <v>134</v>
      </c>
      <c r="B135" s="1" t="s">
        <v>144</v>
      </c>
      <c r="C135" s="2" t="s">
        <v>132</v>
      </c>
      <c r="D135" s="1" t="s">
        <v>147</v>
      </c>
      <c r="E135" s="1">
        <v>3</v>
      </c>
      <c r="F135" s="1">
        <v>450</v>
      </c>
      <c r="G135" s="1">
        <v>0</v>
      </c>
      <c r="H135" s="17">
        <f>F135+O135+T135+Y135</f>
        <v>2450</v>
      </c>
      <c r="I135" s="17">
        <f>IF(C135="贸易",G135,P135+U135+Z135)</f>
        <v>0</v>
      </c>
      <c r="J135" s="17">
        <f>H135/E135</f>
        <v>816.66666666666663</v>
      </c>
      <c r="K135" s="17">
        <f>I135/E135</f>
        <v>0</v>
      </c>
      <c r="L135" s="1" t="s">
        <v>126</v>
      </c>
      <c r="M135" s="1" t="str">
        <f>VLOOKUP(L135,生产选项!B:D,3,0)</f>
        <v>钓鱼台</v>
      </c>
      <c r="N135" s="1">
        <v>4</v>
      </c>
      <c r="O135" s="1">
        <f>VLOOKUP(IF(M135="无",L135,L135&amp;"("&amp;M135&amp;")"),D:J,7,0)*N135</f>
        <v>2000</v>
      </c>
      <c r="P135" s="1">
        <f>VLOOKUP(IF(M135="无",L135,L135&amp;"("&amp;M135&amp;")"),D:K,8,0)*N135</f>
        <v>0</v>
      </c>
      <c r="Q135" s="1" t="s">
        <v>35</v>
      </c>
      <c r="R135" s="1" t="s">
        <v>35</v>
      </c>
      <c r="S135" s="1">
        <v>0</v>
      </c>
      <c r="T135" s="1">
        <f>VLOOKUP(IF(R135="无",Q135,Q135&amp;"("&amp;R135&amp;")"),D:J,7,0)*S135</f>
        <v>0</v>
      </c>
      <c r="U135" s="1">
        <f>VLOOKUP(IF(R135="无",Q135,Q135&amp;"("&amp;R135&amp;")"),D:K,8,0)*S135</f>
        <v>0</v>
      </c>
      <c r="V135" s="1" t="s">
        <v>35</v>
      </c>
      <c r="W135" s="1" t="s">
        <v>35</v>
      </c>
      <c r="X135" s="1">
        <v>0</v>
      </c>
      <c r="Y135" s="1">
        <f>VLOOKUP(IF(W135="无",V135,V135&amp;"("&amp;W135&amp;")"),D:J,7,0)*X135</f>
        <v>0</v>
      </c>
      <c r="Z135" s="1">
        <f>VLOOKUP(IF(W135="无",V135,V135&amp;"("&amp;W135&amp;")"),D:K,8,0)*X135</f>
        <v>0</v>
      </c>
    </row>
    <row r="136" spans="1:26" x14ac:dyDescent="0.3">
      <c r="A136" s="11">
        <f t="shared" si="5"/>
        <v>135</v>
      </c>
      <c r="B136" s="1" t="s">
        <v>96</v>
      </c>
      <c r="C136" s="2" t="s">
        <v>103</v>
      </c>
      <c r="D136" s="2" t="s">
        <v>104</v>
      </c>
      <c r="E136" s="1">
        <v>24</v>
      </c>
      <c r="F136" s="1">
        <v>2600</v>
      </c>
      <c r="G136" s="1">
        <v>0</v>
      </c>
      <c r="H136" s="17">
        <f>F136+O136+T136+Y136</f>
        <v>2880</v>
      </c>
      <c r="I136" s="17">
        <f>IF(C136="贸易",G136,P136+U136+Z136)</f>
        <v>0</v>
      </c>
      <c r="J136" s="17">
        <f>H136/E136</f>
        <v>120</v>
      </c>
      <c r="K136" s="17">
        <f>I136/E136</f>
        <v>0</v>
      </c>
      <c r="L136" s="1" t="s">
        <v>105</v>
      </c>
      <c r="M136" s="1" t="s">
        <v>52</v>
      </c>
      <c r="N136" s="1">
        <v>4</v>
      </c>
      <c r="O136" s="1">
        <f>VLOOKUP(IF(M136="无",L136,L136&amp;"("&amp;M136&amp;")"),D:J,7,0)*N136</f>
        <v>280</v>
      </c>
      <c r="P136" s="1">
        <f>VLOOKUP(IF(M136="无",L136,L136&amp;"("&amp;M136&amp;")"),D:K,8,0)*N136</f>
        <v>0</v>
      </c>
      <c r="Q136" s="1" t="s">
        <v>35</v>
      </c>
      <c r="R136" s="1" t="s">
        <v>35</v>
      </c>
      <c r="S136" s="1">
        <v>0</v>
      </c>
      <c r="T136" s="1">
        <f>VLOOKUP(IF(R136="无",Q136,Q136&amp;"("&amp;R136&amp;")"),D:J,7,0)*S136</f>
        <v>0</v>
      </c>
      <c r="U136" s="1">
        <f>VLOOKUP(IF(R136="无",Q136,Q136&amp;"("&amp;R136&amp;")"),D:K,8,0)*S136</f>
        <v>0</v>
      </c>
      <c r="V136" s="1" t="s">
        <v>35</v>
      </c>
      <c r="W136" s="1" t="s">
        <v>35</v>
      </c>
      <c r="X136" s="1">
        <v>0</v>
      </c>
      <c r="Y136" s="1">
        <f>VLOOKUP(IF(W136="无",V136,V136&amp;"("&amp;W136&amp;")"),D:J,7,0)*X136</f>
        <v>0</v>
      </c>
      <c r="Z136" s="1">
        <f>VLOOKUP(IF(W136="无",V136,V136&amp;"("&amp;W136&amp;")"),D:K,8,0)*X136</f>
        <v>0</v>
      </c>
    </row>
    <row r="137" spans="1:26" x14ac:dyDescent="0.3">
      <c r="A137" s="11">
        <f t="shared" si="5"/>
        <v>136</v>
      </c>
      <c r="B137" s="1" t="s">
        <v>30</v>
      </c>
      <c r="C137" s="2" t="s">
        <v>150</v>
      </c>
      <c r="D137" s="1" t="s">
        <v>151</v>
      </c>
      <c r="E137" s="1">
        <v>3</v>
      </c>
      <c r="F137" s="1">
        <v>200</v>
      </c>
      <c r="G137" s="1">
        <v>0</v>
      </c>
      <c r="H137" s="17">
        <f>F137+O137+T137+Y137</f>
        <v>270</v>
      </c>
      <c r="I137" s="17">
        <f>IF(C137="贸易",G137,P137+U137+Z137)</f>
        <v>0</v>
      </c>
      <c r="J137" s="17">
        <f>H137/E137</f>
        <v>90</v>
      </c>
      <c r="K137" s="17">
        <f>I137/E137</f>
        <v>0</v>
      </c>
      <c r="L137" s="1" t="s">
        <v>91</v>
      </c>
      <c r="M137" s="1" t="s">
        <v>52</v>
      </c>
      <c r="N137" s="1">
        <v>1</v>
      </c>
      <c r="O137" s="1">
        <f>VLOOKUP(IF(M137="无",L137,L137&amp;"("&amp;M137&amp;")"),D:J,7,0)*N137</f>
        <v>70</v>
      </c>
      <c r="P137" s="1">
        <f>VLOOKUP(IF(M137="无",L137,L137&amp;"("&amp;M137&amp;")"),D:K,8,0)*N137</f>
        <v>0</v>
      </c>
      <c r="Q137" s="1" t="s">
        <v>35</v>
      </c>
      <c r="R137" s="1" t="s">
        <v>35</v>
      </c>
      <c r="S137" s="1">
        <v>0</v>
      </c>
      <c r="T137" s="1">
        <f>VLOOKUP(IF(R137="无",Q137,Q137&amp;"("&amp;R137&amp;")"),D:J,7,0)*S137</f>
        <v>0</v>
      </c>
      <c r="U137" s="1">
        <f>VLOOKUP(IF(R137="无",Q137,Q137&amp;"("&amp;R137&amp;")"),D:K,8,0)*S137</f>
        <v>0</v>
      </c>
      <c r="V137" s="1" t="s">
        <v>35</v>
      </c>
      <c r="W137" s="1" t="s">
        <v>35</v>
      </c>
      <c r="X137" s="1">
        <v>0</v>
      </c>
      <c r="Y137" s="1">
        <f>VLOOKUP(IF(W137="无",V137,V137&amp;"("&amp;W137&amp;")"),D:J,7,0)*X137</f>
        <v>0</v>
      </c>
      <c r="Z137" s="1">
        <f>VLOOKUP(IF(W137="无",V137,V137&amp;"("&amp;W137&amp;")"),D:K,8,0)*X137</f>
        <v>0</v>
      </c>
    </row>
    <row r="138" spans="1:26" x14ac:dyDescent="0.3">
      <c r="A138" s="11">
        <f t="shared" si="5"/>
        <v>137</v>
      </c>
      <c r="B138" s="1" t="s">
        <v>30</v>
      </c>
      <c r="C138" s="2" t="s">
        <v>150</v>
      </c>
      <c r="D138" s="1" t="s">
        <v>152</v>
      </c>
      <c r="E138" s="1">
        <v>2</v>
      </c>
      <c r="F138" s="1">
        <v>200</v>
      </c>
      <c r="G138" s="1">
        <v>0</v>
      </c>
      <c r="H138" s="17">
        <f>F138+O138+T138+Y138</f>
        <v>270</v>
      </c>
      <c r="I138" s="17">
        <f>IF(C138="贸易",G138,P138+U138+Z138)</f>
        <v>0</v>
      </c>
      <c r="J138" s="17">
        <f>H138/E138</f>
        <v>135</v>
      </c>
      <c r="K138" s="17">
        <f>I138/E138</f>
        <v>0</v>
      </c>
      <c r="L138" s="1" t="s">
        <v>105</v>
      </c>
      <c r="M138" s="1" t="s">
        <v>52</v>
      </c>
      <c r="N138" s="1">
        <v>1</v>
      </c>
      <c r="O138" s="1">
        <f>VLOOKUP(IF(M138="无",L138,L138&amp;"("&amp;M138&amp;")"),D:J,7,0)*N138</f>
        <v>70</v>
      </c>
      <c r="P138" s="1">
        <f>VLOOKUP(IF(M138="无",L138,L138&amp;"("&amp;M138&amp;")"),D:K,8,0)*N138</f>
        <v>0</v>
      </c>
      <c r="Q138" s="1" t="s">
        <v>35</v>
      </c>
      <c r="R138" s="1" t="s">
        <v>35</v>
      </c>
      <c r="S138" s="1">
        <v>0</v>
      </c>
      <c r="T138" s="1">
        <f>VLOOKUP(IF(R138="无",Q138,Q138&amp;"("&amp;R138&amp;")"),D:J,7,0)*S138</f>
        <v>0</v>
      </c>
      <c r="U138" s="1">
        <f>VLOOKUP(IF(R138="无",Q138,Q138&amp;"("&amp;R138&amp;")"),D:K,8,0)*S138</f>
        <v>0</v>
      </c>
      <c r="V138" s="1" t="s">
        <v>35</v>
      </c>
      <c r="W138" s="1" t="s">
        <v>35</v>
      </c>
      <c r="X138" s="1">
        <v>0</v>
      </c>
      <c r="Y138" s="1">
        <f>VLOOKUP(IF(W138="无",V138,V138&amp;"("&amp;W138&amp;")"),D:J,7,0)*X138</f>
        <v>0</v>
      </c>
      <c r="Z138" s="1">
        <f>VLOOKUP(IF(W138="无",V138,V138&amp;"("&amp;W138&amp;")"),D:K,8,0)*X138</f>
        <v>0</v>
      </c>
    </row>
    <row r="139" spans="1:26" x14ac:dyDescent="0.3">
      <c r="A139" s="11">
        <f t="shared" si="5"/>
        <v>138</v>
      </c>
      <c r="B139" s="1" t="s">
        <v>30</v>
      </c>
      <c r="C139" s="2" t="s">
        <v>150</v>
      </c>
      <c r="D139" s="1" t="s">
        <v>153</v>
      </c>
      <c r="E139" s="1">
        <v>6</v>
      </c>
      <c r="F139" s="1">
        <v>200</v>
      </c>
      <c r="G139" s="1">
        <v>0</v>
      </c>
      <c r="H139" s="17">
        <f>F139+O139+T139+Y139</f>
        <v>270</v>
      </c>
      <c r="I139" s="17">
        <f>IF(C139="贸易",G139,P139+U139+Z139)</f>
        <v>0</v>
      </c>
      <c r="J139" s="17">
        <f>H139/E139</f>
        <v>45</v>
      </c>
      <c r="K139" s="17">
        <f>I139/E139</f>
        <v>0</v>
      </c>
      <c r="L139" s="1" t="s">
        <v>91</v>
      </c>
      <c r="M139" s="1" t="s">
        <v>52</v>
      </c>
      <c r="N139" s="1">
        <v>1</v>
      </c>
      <c r="O139" s="1">
        <f>VLOOKUP(IF(M139="无",L139,L139&amp;"("&amp;M139&amp;")"),D:J,7,0)*N139</f>
        <v>70</v>
      </c>
      <c r="P139" s="1">
        <f>VLOOKUP(IF(M139="无",L139,L139&amp;"("&amp;M139&amp;")"),D:K,8,0)*N139</f>
        <v>0</v>
      </c>
      <c r="Q139" s="1" t="s">
        <v>35</v>
      </c>
      <c r="R139" s="1" t="s">
        <v>35</v>
      </c>
      <c r="S139" s="1">
        <v>0</v>
      </c>
      <c r="T139" s="1">
        <f>VLOOKUP(IF(R139="无",Q139,Q139&amp;"("&amp;R139&amp;")"),D:J,7,0)*S139</f>
        <v>0</v>
      </c>
      <c r="U139" s="1">
        <f>VLOOKUP(IF(R139="无",Q139,Q139&amp;"("&amp;R139&amp;")"),D:K,8,0)*S139</f>
        <v>0</v>
      </c>
      <c r="V139" s="1" t="s">
        <v>35</v>
      </c>
      <c r="W139" s="1" t="s">
        <v>35</v>
      </c>
      <c r="X139" s="1">
        <v>0</v>
      </c>
      <c r="Y139" s="1">
        <f>VLOOKUP(IF(W139="无",V139,V139&amp;"("&amp;W139&amp;")"),D:J,7,0)*X139</f>
        <v>0</v>
      </c>
      <c r="Z139" s="1">
        <f>VLOOKUP(IF(W139="无",V139,V139&amp;"("&amp;W139&amp;")"),D:K,8,0)*X139</f>
        <v>0</v>
      </c>
    </row>
    <row r="140" spans="1:26" x14ac:dyDescent="0.3">
      <c r="A140" s="11">
        <f t="shared" si="5"/>
        <v>139</v>
      </c>
      <c r="B140" s="1" t="s">
        <v>30</v>
      </c>
      <c r="C140" s="2" t="s">
        <v>150</v>
      </c>
      <c r="D140" s="1" t="s">
        <v>154</v>
      </c>
      <c r="E140" s="1">
        <v>4</v>
      </c>
      <c r="F140" s="1">
        <v>200</v>
      </c>
      <c r="G140" s="1">
        <v>0</v>
      </c>
      <c r="H140" s="17">
        <f>F140+O140+T140+Y140</f>
        <v>270</v>
      </c>
      <c r="I140" s="17">
        <f>IF(C140="贸易",G140,P140+U140+Z140)</f>
        <v>0</v>
      </c>
      <c r="J140" s="17">
        <f>H140/E140</f>
        <v>67.5</v>
      </c>
      <c r="K140" s="17">
        <f>I140/E140</f>
        <v>0</v>
      </c>
      <c r="L140" s="1" t="s">
        <v>105</v>
      </c>
      <c r="M140" s="1" t="s">
        <v>52</v>
      </c>
      <c r="N140" s="1">
        <v>1</v>
      </c>
      <c r="O140" s="1">
        <f>VLOOKUP(IF(M140="无",L140,L140&amp;"("&amp;M140&amp;")"),D:J,7,0)*N140</f>
        <v>70</v>
      </c>
      <c r="P140" s="1">
        <f>VLOOKUP(IF(M140="无",L140,L140&amp;"("&amp;M140&amp;")"),D:K,8,0)*N140</f>
        <v>0</v>
      </c>
      <c r="Q140" s="1" t="s">
        <v>35</v>
      </c>
      <c r="R140" s="1" t="s">
        <v>35</v>
      </c>
      <c r="S140" s="1">
        <v>0</v>
      </c>
      <c r="T140" s="1">
        <f>VLOOKUP(IF(R140="无",Q140,Q140&amp;"("&amp;R140&amp;")"),D:J,7,0)*S140</f>
        <v>0</v>
      </c>
      <c r="U140" s="1">
        <f>VLOOKUP(IF(R140="无",Q140,Q140&amp;"("&amp;R140&amp;")"),D:K,8,0)*S140</f>
        <v>0</v>
      </c>
      <c r="V140" s="1" t="s">
        <v>35</v>
      </c>
      <c r="W140" s="1" t="s">
        <v>35</v>
      </c>
      <c r="X140" s="1">
        <v>0</v>
      </c>
      <c r="Y140" s="1">
        <f>VLOOKUP(IF(W140="无",V140,V140&amp;"("&amp;W140&amp;")"),D:J,7,0)*X140</f>
        <v>0</v>
      </c>
      <c r="Z140" s="1">
        <f>VLOOKUP(IF(W140="无",V140,V140&amp;"("&amp;W140&amp;")"),D:K,8,0)*X140</f>
        <v>0</v>
      </c>
    </row>
    <row r="141" spans="1:26" x14ac:dyDescent="0.3">
      <c r="A141" s="11">
        <f t="shared" si="5"/>
        <v>140</v>
      </c>
      <c r="B141" s="1" t="s">
        <v>30</v>
      </c>
      <c r="C141" s="1" t="s">
        <v>155</v>
      </c>
      <c r="D141" s="1" t="s">
        <v>156</v>
      </c>
      <c r="E141" s="1">
        <v>2</v>
      </c>
      <c r="F141" s="1">
        <v>800</v>
      </c>
      <c r="G141" s="1">
        <v>0</v>
      </c>
      <c r="H141" s="17">
        <f>F141+O141+T141+Y141</f>
        <v>1427.5</v>
      </c>
      <c r="I141" s="17">
        <f>IF(C141="贸易",G141,P141+U141+Z141)</f>
        <v>0</v>
      </c>
      <c r="J141" s="17">
        <f>H141/E141</f>
        <v>713.75</v>
      </c>
      <c r="K141" s="17">
        <f>I141/E141</f>
        <v>0</v>
      </c>
      <c r="L141" s="1" t="s">
        <v>157</v>
      </c>
      <c r="M141" s="1" t="s">
        <v>105</v>
      </c>
      <c r="N141" s="1">
        <v>1</v>
      </c>
      <c r="O141" s="1">
        <f>VLOOKUP(IF(M141="无",L141,L141&amp;"("&amp;M141&amp;")"),D:J,7,0)*N141</f>
        <v>135</v>
      </c>
      <c r="P141" s="1">
        <f>VLOOKUP(IF(M141="无",L141,L141&amp;"("&amp;M141&amp;")"),D:K,8,0)*N141</f>
        <v>0</v>
      </c>
      <c r="Q141" s="1" t="s">
        <v>158</v>
      </c>
      <c r="R141" s="1" t="str">
        <f>VLOOKUP(Q141,生产选项!B:D,3,0)</f>
        <v>熔炉</v>
      </c>
      <c r="S141" s="1">
        <v>1</v>
      </c>
      <c r="T141" s="1">
        <f>VLOOKUP(IF(R141="无",Q141,Q141&amp;"("&amp;R141&amp;")"),D:J,7,0)*S141</f>
        <v>492.5</v>
      </c>
      <c r="U141" s="1">
        <f>VLOOKUP(IF(R141="无",Q141,Q141&amp;"("&amp;R141&amp;")"),D:K,8,0)*S141</f>
        <v>0</v>
      </c>
      <c r="V141" s="1" t="s">
        <v>35</v>
      </c>
      <c r="W141" s="1" t="s">
        <v>35</v>
      </c>
      <c r="X141" s="1">
        <v>0</v>
      </c>
      <c r="Y141" s="1">
        <f>VLOOKUP(IF(W141="无",V141,V141&amp;"("&amp;W141&amp;")"),D:J,7,0)*X141</f>
        <v>0</v>
      </c>
      <c r="Z141" s="1">
        <f>VLOOKUP(IF(W141="无",V141,V141&amp;"("&amp;W141&amp;")"),D:K,8,0)*X141</f>
        <v>0</v>
      </c>
    </row>
    <row r="142" spans="1:26" x14ac:dyDescent="0.3">
      <c r="A142" s="11">
        <f t="shared" si="5"/>
        <v>141</v>
      </c>
      <c r="B142" s="1" t="s">
        <v>30</v>
      </c>
      <c r="C142" s="1" t="s">
        <v>155</v>
      </c>
      <c r="D142" s="1" t="s">
        <v>159</v>
      </c>
      <c r="E142" s="1">
        <v>3</v>
      </c>
      <c r="F142" s="1">
        <v>450</v>
      </c>
      <c r="G142" s="1">
        <v>0</v>
      </c>
      <c r="H142" s="17">
        <f>F142+O142+T142+Y142</f>
        <v>517.5</v>
      </c>
      <c r="I142" s="17">
        <f>IF(C142="贸易",G142,P142+U142+Z142)</f>
        <v>0</v>
      </c>
      <c r="J142" s="17">
        <f>H142/E142</f>
        <v>172.5</v>
      </c>
      <c r="K142" s="17">
        <f>I142/E142</f>
        <v>0</v>
      </c>
      <c r="L142" s="1" t="s">
        <v>90</v>
      </c>
      <c r="M142" s="1" t="s">
        <v>105</v>
      </c>
      <c r="N142" s="1">
        <v>1</v>
      </c>
      <c r="O142" s="1">
        <f>VLOOKUP(IF(M142="无",L142,L142&amp;"("&amp;M142&amp;")"),D:J,7,0)*N142</f>
        <v>67.5</v>
      </c>
      <c r="P142" s="1">
        <f>VLOOKUP(IF(M142="无",L142,L142&amp;"("&amp;M142&amp;")"),D:K,8,0)*N142</f>
        <v>0</v>
      </c>
      <c r="Q142" s="1" t="s">
        <v>35</v>
      </c>
      <c r="R142" s="1" t="s">
        <v>35</v>
      </c>
      <c r="S142" s="1">
        <v>0</v>
      </c>
      <c r="T142" s="1">
        <f>VLOOKUP(IF(R142="无",Q142,Q142&amp;"("&amp;R142&amp;")"),D:J,7,0)*S142</f>
        <v>0</v>
      </c>
      <c r="U142" s="1">
        <f>VLOOKUP(IF(R142="无",Q142,Q142&amp;"("&amp;R142&amp;")"),D:K,8,0)*S142</f>
        <v>0</v>
      </c>
      <c r="V142" s="1" t="s">
        <v>35</v>
      </c>
      <c r="W142" s="1" t="s">
        <v>35</v>
      </c>
      <c r="X142" s="1">
        <v>0</v>
      </c>
      <c r="Y142" s="1">
        <f>VLOOKUP(IF(W142="无",V142,V142&amp;"("&amp;W142&amp;")"),D:J,7,0)*X142</f>
        <v>0</v>
      </c>
      <c r="Z142" s="1">
        <f>VLOOKUP(IF(W142="无",V142,V142&amp;"("&amp;W142&amp;")"),D:K,8,0)*X142</f>
        <v>0</v>
      </c>
    </row>
    <row r="143" spans="1:26" x14ac:dyDescent="0.3">
      <c r="A143" s="11">
        <f t="shared" si="5"/>
        <v>142</v>
      </c>
      <c r="B143" s="1" t="s">
        <v>30</v>
      </c>
      <c r="C143" s="2" t="s">
        <v>155</v>
      </c>
      <c r="D143" s="1" t="s">
        <v>160</v>
      </c>
      <c r="E143" s="1">
        <v>2</v>
      </c>
      <c r="F143" s="1">
        <v>600</v>
      </c>
      <c r="G143" s="1">
        <v>0</v>
      </c>
      <c r="H143" s="17">
        <f>F143+O143+T143+Y143</f>
        <v>1005</v>
      </c>
      <c r="I143" s="17">
        <f>IF(C143="贸易",G143,P143+U143+Z143)</f>
        <v>0</v>
      </c>
      <c r="J143" s="17">
        <f>H143/E143</f>
        <v>502.5</v>
      </c>
      <c r="K143" s="17">
        <f>I143/E143</f>
        <v>0</v>
      </c>
      <c r="L143" s="1" t="s">
        <v>157</v>
      </c>
      <c r="M143" s="1" t="s">
        <v>105</v>
      </c>
      <c r="N143" s="1">
        <v>3</v>
      </c>
      <c r="O143" s="1">
        <f>VLOOKUP(IF(M143="无",L143,L143&amp;"("&amp;M143&amp;")"),D:J,7,0)*N143</f>
        <v>405</v>
      </c>
      <c r="P143" s="1">
        <f>VLOOKUP(IF(M143="无",L143,L143&amp;"("&amp;M143&amp;")"),D:K,8,0)*N143</f>
        <v>0</v>
      </c>
      <c r="Q143" s="1" t="s">
        <v>35</v>
      </c>
      <c r="R143" s="1" t="s">
        <v>35</v>
      </c>
      <c r="S143" s="1">
        <v>0</v>
      </c>
      <c r="T143" s="1">
        <f>VLOOKUP(IF(R143="无",Q143,Q143&amp;"("&amp;R143&amp;")"),D:J,7,0)*S143</f>
        <v>0</v>
      </c>
      <c r="U143" s="1">
        <f>VLOOKUP(IF(R143="无",Q143,Q143&amp;"("&amp;R143&amp;")"),D:K,8,0)*S143</f>
        <v>0</v>
      </c>
      <c r="V143" s="1" t="s">
        <v>35</v>
      </c>
      <c r="W143" s="1" t="s">
        <v>35</v>
      </c>
      <c r="X143" s="1">
        <v>0</v>
      </c>
      <c r="Y143" s="1">
        <f>VLOOKUP(IF(W143="无",V143,V143&amp;"("&amp;W143&amp;")"),D:J,7,0)*X143</f>
        <v>0</v>
      </c>
      <c r="Z143" s="1">
        <f>VLOOKUP(IF(W143="无",V143,V143&amp;"("&amp;W143&amp;")"),D:K,8,0)*X143</f>
        <v>0</v>
      </c>
    </row>
    <row r="144" spans="1:26" x14ac:dyDescent="0.3">
      <c r="A144" s="11">
        <f t="shared" si="5"/>
        <v>143</v>
      </c>
      <c r="B144" s="1" t="s">
        <v>30</v>
      </c>
      <c r="C144" s="2" t="s">
        <v>155</v>
      </c>
      <c r="D144" s="1" t="s">
        <v>161</v>
      </c>
      <c r="E144" s="1">
        <v>2</v>
      </c>
      <c r="F144" s="1">
        <v>1400</v>
      </c>
      <c r="G144" s="1">
        <v>0</v>
      </c>
      <c r="H144" s="17">
        <f>F144+O144+T144+Y144</f>
        <v>2432.5</v>
      </c>
      <c r="I144" s="17">
        <f>IF(C144="贸易",G144,P144+U144+Z144)</f>
        <v>0</v>
      </c>
      <c r="J144" s="17">
        <f>H144/E144</f>
        <v>1216.25</v>
      </c>
      <c r="K144" s="17">
        <f>I144/E144</f>
        <v>0</v>
      </c>
      <c r="L144" s="1" t="s">
        <v>157</v>
      </c>
      <c r="M144" s="1" t="s">
        <v>105</v>
      </c>
      <c r="N144" s="1">
        <v>4</v>
      </c>
      <c r="O144" s="1">
        <f>VLOOKUP(IF(M144="无",L144,L144&amp;"("&amp;M144&amp;")"),D:J,7,0)*N144</f>
        <v>540</v>
      </c>
      <c r="P144" s="1">
        <f>VLOOKUP(IF(M144="无",L144,L144&amp;"("&amp;M144&amp;")"),D:K,8,0)*N144</f>
        <v>0</v>
      </c>
      <c r="Q144" s="1" t="s">
        <v>158</v>
      </c>
      <c r="R144" s="1" t="str">
        <f>VLOOKUP(Q144,生产选项!B:D,3,0)</f>
        <v>熔炉</v>
      </c>
      <c r="S144" s="1">
        <v>1</v>
      </c>
      <c r="T144" s="1">
        <f>VLOOKUP(IF(R144="无",Q144,Q144&amp;"("&amp;R144&amp;")"),D:J,7,0)*S144</f>
        <v>492.5</v>
      </c>
      <c r="U144" s="1">
        <f>VLOOKUP(IF(R144="无",Q144,Q144&amp;"("&amp;R144&amp;")"),D:K,8,0)*S144</f>
        <v>0</v>
      </c>
      <c r="V144" s="1" t="s">
        <v>35</v>
      </c>
      <c r="W144" s="1" t="s">
        <v>35</v>
      </c>
      <c r="X144" s="1">
        <v>0</v>
      </c>
      <c r="Y144" s="1">
        <f>VLOOKUP(IF(W144="无",V144,V144&amp;"("&amp;W144&amp;")"),D:J,7,0)*X144</f>
        <v>0</v>
      </c>
      <c r="Z144" s="1">
        <f>VLOOKUP(IF(W144="无",V144,V144&amp;"("&amp;W144&amp;")"),D:K,8,0)*X144</f>
        <v>0</v>
      </c>
    </row>
    <row r="145" spans="1:26" x14ac:dyDescent="0.3">
      <c r="A145" s="11">
        <f t="shared" si="5"/>
        <v>144</v>
      </c>
      <c r="B145" s="1" t="s">
        <v>162</v>
      </c>
      <c r="C145" s="2" t="s">
        <v>163</v>
      </c>
      <c r="D145" s="1" t="s">
        <v>164</v>
      </c>
      <c r="E145" s="1">
        <v>4</v>
      </c>
      <c r="F145" s="1">
        <v>900</v>
      </c>
      <c r="G145" s="1">
        <v>0</v>
      </c>
      <c r="H145" s="17">
        <f>F145+O145+T145+Y145</f>
        <v>3606.25</v>
      </c>
      <c r="I145" s="17">
        <f>IF(C145="贸易",G145,P145+U145+Z145)</f>
        <v>0</v>
      </c>
      <c r="J145" s="17">
        <f>H145/E145</f>
        <v>901.5625</v>
      </c>
      <c r="K145" s="17">
        <f>I145/E145</f>
        <v>0</v>
      </c>
      <c r="L145" s="1" t="s">
        <v>81</v>
      </c>
      <c r="M145" s="1" t="str">
        <f>VLOOKUP(L145,生产选项!B:D,3,0)</f>
        <v>玻璃工房</v>
      </c>
      <c r="N145" s="1">
        <v>4</v>
      </c>
      <c r="O145" s="1">
        <f>VLOOKUP(IF(M145="无",L145,L145&amp;"("&amp;M145&amp;")"),D:J,7,0)*N145</f>
        <v>1803.75</v>
      </c>
      <c r="P145" s="1">
        <f>VLOOKUP(IF(M145="无",L145,L145&amp;"("&amp;M145&amp;")"),D:K,8,0)*N145</f>
        <v>0</v>
      </c>
      <c r="Q145" s="1" t="s">
        <v>165</v>
      </c>
      <c r="R145" s="1" t="str">
        <f>VLOOKUP(Q145,生产选项!B:D,3,0)</f>
        <v>木工厂</v>
      </c>
      <c r="S145" s="1">
        <v>1</v>
      </c>
      <c r="T145" s="1">
        <f>VLOOKUP(IF(R145="无",Q145,Q145&amp;"("&amp;R145&amp;")"),D:J,7,0)*S145</f>
        <v>502.5</v>
      </c>
      <c r="U145" s="1">
        <f>VLOOKUP(IF(R145="无",Q145,Q145&amp;"("&amp;R145&amp;")"),D:K,8,0)*S145</f>
        <v>0</v>
      </c>
      <c r="V145" s="1" t="s">
        <v>40</v>
      </c>
      <c r="W145" s="1" t="s">
        <v>34</v>
      </c>
      <c r="X145" s="1">
        <v>4</v>
      </c>
      <c r="Y145" s="1">
        <f>VLOOKUP(IF(W145="无",V145,V145&amp;"("&amp;W145&amp;")"),D:J,7,0)*X145</f>
        <v>400</v>
      </c>
      <c r="Z145" s="1">
        <f>VLOOKUP(IF(W145="无",V145,V145&amp;"("&amp;W145&amp;")"),D:K,8,0)*X145</f>
        <v>0</v>
      </c>
    </row>
    <row r="146" spans="1:26" x14ac:dyDescent="0.3">
      <c r="A146" s="11">
        <f t="shared" si="5"/>
        <v>145</v>
      </c>
      <c r="B146" s="1" t="s">
        <v>162</v>
      </c>
      <c r="C146" s="2" t="s">
        <v>163</v>
      </c>
      <c r="D146" s="1" t="s">
        <v>166</v>
      </c>
      <c r="E146" s="1">
        <v>9</v>
      </c>
      <c r="F146" s="1">
        <v>1200</v>
      </c>
      <c r="G146" s="1">
        <v>0</v>
      </c>
      <c r="H146" s="17">
        <f>F146+O146+T146+Y146</f>
        <v>3682.5</v>
      </c>
      <c r="I146" s="17">
        <f>IF(C146="贸易",G146,P146+U146+Z146)</f>
        <v>0</v>
      </c>
      <c r="J146" s="17">
        <f>H146/E146</f>
        <v>409.16666666666669</v>
      </c>
      <c r="K146" s="17">
        <f>I146/E146</f>
        <v>0</v>
      </c>
      <c r="L146" s="1" t="s">
        <v>165</v>
      </c>
      <c r="M146" s="1" t="str">
        <f>VLOOKUP(L146,生产选项!B:D,3,0)</f>
        <v>木工厂</v>
      </c>
      <c r="N146" s="1">
        <v>3</v>
      </c>
      <c r="O146" s="1">
        <f>VLOOKUP(IF(M146="无",L146,L146&amp;"("&amp;M146&amp;")"),D:J,7,0)*N146</f>
        <v>1507.5</v>
      </c>
      <c r="P146" s="1">
        <f>VLOOKUP(IF(M146="无",L146,L146&amp;"("&amp;M146&amp;")"),D:K,8,0)*N146</f>
        <v>0</v>
      </c>
      <c r="Q146" s="1" t="s">
        <v>75</v>
      </c>
      <c r="R146" s="1" t="s">
        <v>70</v>
      </c>
      <c r="S146" s="1">
        <v>3</v>
      </c>
      <c r="T146" s="1">
        <f>VLOOKUP(IF(R146="无",Q146,Q146&amp;"("&amp;R146&amp;")"),D:J,7,0)*S146</f>
        <v>675</v>
      </c>
      <c r="U146" s="1">
        <f>VLOOKUP(IF(R146="无",Q146,Q146&amp;"("&amp;R146&amp;")"),D:K,8,0)*S146</f>
        <v>0</v>
      </c>
      <c r="V146" s="1" t="s">
        <v>56</v>
      </c>
      <c r="W146" s="1" t="s">
        <v>497</v>
      </c>
      <c r="X146" s="1">
        <v>3</v>
      </c>
      <c r="Y146" s="1">
        <f>VLOOKUP(IF(W146="无",V146,V146&amp;"("&amp;W146&amp;")"),D:J,7,0)*X146</f>
        <v>300</v>
      </c>
      <c r="Z146" s="1">
        <f>VLOOKUP(IF(W146="无",V146,V146&amp;"("&amp;W146&amp;")"),D:K,8,0)*X146</f>
        <v>0</v>
      </c>
    </row>
    <row r="147" spans="1:26" x14ac:dyDescent="0.3">
      <c r="A147" s="11">
        <f t="shared" si="5"/>
        <v>146</v>
      </c>
      <c r="B147" s="1" t="s">
        <v>162</v>
      </c>
      <c r="C147" s="2" t="s">
        <v>163</v>
      </c>
      <c r="D147" s="1" t="s">
        <v>167</v>
      </c>
      <c r="E147" s="1">
        <v>6</v>
      </c>
      <c r="F147" s="1">
        <v>800</v>
      </c>
      <c r="G147" s="1">
        <v>0</v>
      </c>
      <c r="H147" s="17">
        <f>F147+O147+T147+Y147</f>
        <v>2405</v>
      </c>
      <c r="I147" s="17">
        <f>IF(C147="贸易",G147,P147+U147+Z147)</f>
        <v>0</v>
      </c>
      <c r="J147" s="17">
        <f>H147/E147</f>
        <v>400.83333333333331</v>
      </c>
      <c r="K147" s="17">
        <f>I147/E147</f>
        <v>0</v>
      </c>
      <c r="L147" s="1" t="s">
        <v>165</v>
      </c>
      <c r="M147" s="1" t="str">
        <f>VLOOKUP(L147,生产选项!B:D,3,0)</f>
        <v>木工厂</v>
      </c>
      <c r="N147" s="1">
        <v>2</v>
      </c>
      <c r="O147" s="1">
        <f>VLOOKUP(IF(M147="无",L147,L147&amp;"("&amp;M147&amp;")"),D:J,7,0)*N147</f>
        <v>1005</v>
      </c>
      <c r="P147" s="1">
        <f>VLOOKUP(IF(M147="无",L147,L147&amp;"("&amp;M147&amp;")"),D:K,8,0)*N147</f>
        <v>0</v>
      </c>
      <c r="Q147" s="1" t="s">
        <v>138</v>
      </c>
      <c r="R147" s="1" t="s">
        <v>168</v>
      </c>
      <c r="S147" s="1">
        <v>3</v>
      </c>
      <c r="T147" s="1">
        <f>VLOOKUP(IF(R147="无",Q147,Q147&amp;"("&amp;R147&amp;")"),D:J,7,0)*S147</f>
        <v>300</v>
      </c>
      <c r="U147" s="1">
        <f>VLOOKUP(IF(R147="无",Q147,Q147&amp;"("&amp;R147&amp;")"),D:K,8,0)*S147</f>
        <v>0</v>
      </c>
      <c r="V147" s="1" t="s">
        <v>56</v>
      </c>
      <c r="W147" s="1" t="s">
        <v>497</v>
      </c>
      <c r="X147" s="1">
        <v>3</v>
      </c>
      <c r="Y147" s="1">
        <f>VLOOKUP(IF(W147="无",V147,V147&amp;"("&amp;W147&amp;")"),D:J,7,0)*X147</f>
        <v>300</v>
      </c>
      <c r="Z147" s="1">
        <f>VLOOKUP(IF(W147="无",V147,V147&amp;"("&amp;W147&amp;")"),D:K,8,0)*X147</f>
        <v>0</v>
      </c>
    </row>
    <row r="148" spans="1:26" x14ac:dyDescent="0.3">
      <c r="A148" s="11">
        <f t="shared" si="5"/>
        <v>147</v>
      </c>
      <c r="B148" s="1" t="s">
        <v>61</v>
      </c>
      <c r="C148" s="2" t="s">
        <v>169</v>
      </c>
      <c r="D148" s="1" t="s">
        <v>172</v>
      </c>
      <c r="E148" s="1">
        <v>3</v>
      </c>
      <c r="F148" s="1">
        <v>550</v>
      </c>
      <c r="G148" s="1">
        <v>0</v>
      </c>
      <c r="H148" s="17">
        <f>F148+O148+T148+Y148</f>
        <v>1050</v>
      </c>
      <c r="I148" s="17">
        <f>IF(C148="贸易",G148,P148+U148+Z148)</f>
        <v>0</v>
      </c>
      <c r="J148" s="17">
        <f>H148/E148</f>
        <v>350</v>
      </c>
      <c r="K148" s="17">
        <f>I148/E148</f>
        <v>0</v>
      </c>
      <c r="L148" s="1" t="s">
        <v>171</v>
      </c>
      <c r="M148" s="1" t="s">
        <v>39</v>
      </c>
      <c r="N148" s="1">
        <v>2</v>
      </c>
      <c r="O148" s="1">
        <f>VLOOKUP(IF(M148="无",L148,L148&amp;"("&amp;M148&amp;")"),D:J,7,0)*N148</f>
        <v>500</v>
      </c>
      <c r="P148" s="1">
        <f>VLOOKUP(IF(M148="无",L148,L148&amp;"("&amp;M148&amp;")"),D:K,8,0)*N148</f>
        <v>0</v>
      </c>
      <c r="Q148" s="1" t="s">
        <v>35</v>
      </c>
      <c r="R148" s="1" t="s">
        <v>35</v>
      </c>
      <c r="S148" s="1">
        <v>0</v>
      </c>
      <c r="T148" s="1">
        <f>VLOOKUP(IF(R148="无",Q148,Q148&amp;"("&amp;R148&amp;")"),D:J,7,0)*S148</f>
        <v>0</v>
      </c>
      <c r="U148" s="1">
        <f>VLOOKUP(IF(R148="无",Q148,Q148&amp;"("&amp;R148&amp;")"),D:K,8,0)*S148</f>
        <v>0</v>
      </c>
      <c r="V148" s="1" t="s">
        <v>35</v>
      </c>
      <c r="W148" s="1" t="s">
        <v>35</v>
      </c>
      <c r="X148" s="1">
        <v>0</v>
      </c>
      <c r="Y148" s="1">
        <f>VLOOKUP(IF(W148="无",V148,V148&amp;"("&amp;W148&amp;")"),D:J,7,0)*X148</f>
        <v>0</v>
      </c>
      <c r="Z148" s="1">
        <f>VLOOKUP(IF(W148="无",V148,V148&amp;"("&amp;W148&amp;")"),D:K,8,0)*X148</f>
        <v>0</v>
      </c>
    </row>
    <row r="149" spans="1:26" x14ac:dyDescent="0.3">
      <c r="A149" s="11">
        <f t="shared" si="5"/>
        <v>148</v>
      </c>
      <c r="B149" s="1" t="s">
        <v>61</v>
      </c>
      <c r="C149" s="2" t="s">
        <v>169</v>
      </c>
      <c r="D149" s="1" t="s">
        <v>173</v>
      </c>
      <c r="E149" s="1">
        <v>4</v>
      </c>
      <c r="F149" s="1">
        <v>900</v>
      </c>
      <c r="G149" s="1">
        <v>0</v>
      </c>
      <c r="H149" s="17">
        <f>F149+O149+T149+Y149</f>
        <v>1572.5</v>
      </c>
      <c r="I149" s="17">
        <f>IF(C149="贸易",G149,P149+U149+Z149)</f>
        <v>0</v>
      </c>
      <c r="J149" s="17">
        <f>H149/E149</f>
        <v>393.125</v>
      </c>
      <c r="K149" s="17">
        <f>I149/E149</f>
        <v>0</v>
      </c>
      <c r="L149" s="1" t="s">
        <v>171</v>
      </c>
      <c r="M149" s="1" t="s">
        <v>39</v>
      </c>
      <c r="N149" s="1">
        <v>2</v>
      </c>
      <c r="O149" s="1">
        <f>VLOOKUP(IF(M149="无",L149,L149&amp;"("&amp;M149&amp;")"),D:J,7,0)*N149</f>
        <v>500</v>
      </c>
      <c r="P149" s="1">
        <f>VLOOKUP(IF(M149="无",L149,L149&amp;"("&amp;M149&amp;")"),D:K,8,0)*N149</f>
        <v>0</v>
      </c>
      <c r="Q149" s="1" t="s">
        <v>174</v>
      </c>
      <c r="R149" s="1" t="str">
        <f>VLOOKUP(Q149,生产选项!B:D,3,0)</f>
        <v>木工厂</v>
      </c>
      <c r="S149" s="1">
        <v>1</v>
      </c>
      <c r="T149" s="1">
        <f>VLOOKUP(IF(R149="无",Q149,Q149&amp;"("&amp;R149&amp;")"),D:J,7,0)*S149</f>
        <v>172.5</v>
      </c>
      <c r="U149" s="1">
        <f>VLOOKUP(IF(R149="无",Q149,Q149&amp;"("&amp;R149&amp;")"),D:K,8,0)*S149</f>
        <v>0</v>
      </c>
      <c r="V149" s="1" t="s">
        <v>35</v>
      </c>
      <c r="W149" s="1" t="s">
        <v>35</v>
      </c>
      <c r="X149" s="1">
        <v>0</v>
      </c>
      <c r="Y149" s="1">
        <f>VLOOKUP(IF(W149="无",V149,V149&amp;"("&amp;W149&amp;")"),D:J,7,0)*X149</f>
        <v>0</v>
      </c>
      <c r="Z149" s="1">
        <f>VLOOKUP(IF(W149="无",V149,V149&amp;"("&amp;W149&amp;")"),D:K,8,0)*X149</f>
        <v>0</v>
      </c>
    </row>
    <row r="150" spans="1:26" x14ac:dyDescent="0.3">
      <c r="A150" s="11">
        <f t="shared" ref="A150:A160" si="6">ROW()-1</f>
        <v>149</v>
      </c>
      <c r="B150" s="1" t="s">
        <v>61</v>
      </c>
      <c r="C150" s="2" t="s">
        <v>169</v>
      </c>
      <c r="D150" s="1" t="s">
        <v>175</v>
      </c>
      <c r="E150" s="1">
        <v>4</v>
      </c>
      <c r="F150" s="1">
        <v>900</v>
      </c>
      <c r="G150" s="1">
        <v>0</v>
      </c>
      <c r="H150" s="17">
        <f>F150+O150+T150+Y150</f>
        <v>1600</v>
      </c>
      <c r="I150" s="17">
        <f>IF(C150="贸易",G150,P150+U150+Z150)</f>
        <v>0</v>
      </c>
      <c r="J150" s="17">
        <f>H150/E150</f>
        <v>400</v>
      </c>
      <c r="K150" s="17">
        <f>I150/E150</f>
        <v>0</v>
      </c>
      <c r="L150" s="1" t="s">
        <v>171</v>
      </c>
      <c r="M150" s="1" t="s">
        <v>39</v>
      </c>
      <c r="N150" s="1">
        <v>2</v>
      </c>
      <c r="O150" s="1">
        <f>VLOOKUP(IF(M150="无",L150,L150&amp;"("&amp;M150&amp;")"),D:J,7,0)*N150</f>
        <v>500</v>
      </c>
      <c r="P150" s="1">
        <f>VLOOKUP(IF(M150="无",L150,L150&amp;"("&amp;M150&amp;")"),D:K,8,0)*N150</f>
        <v>0</v>
      </c>
      <c r="Q150" s="1" t="s">
        <v>112</v>
      </c>
      <c r="R150" s="1" t="str">
        <f>VLOOKUP(Q150,生产选项!B:D,3,0)</f>
        <v>野外</v>
      </c>
      <c r="S150" s="1">
        <v>1</v>
      </c>
      <c r="T150" s="1">
        <f>VLOOKUP(IF(R150="无",Q150,Q150&amp;"("&amp;R150&amp;")"),D:J,7,0)*S150</f>
        <v>200</v>
      </c>
      <c r="U150" s="1">
        <f>VLOOKUP(IF(R150="无",Q150,Q150&amp;"("&amp;R150&amp;")"),D:K,8,0)*S150</f>
        <v>0</v>
      </c>
      <c r="V150" s="1" t="s">
        <v>35</v>
      </c>
      <c r="W150" s="1" t="s">
        <v>35</v>
      </c>
      <c r="X150" s="1">
        <v>0</v>
      </c>
      <c r="Y150" s="1">
        <f>VLOOKUP(IF(W150="无",V150,V150&amp;"("&amp;W150&amp;")"),D:J,7,0)*X150</f>
        <v>0</v>
      </c>
      <c r="Z150" s="1">
        <f>VLOOKUP(IF(W150="无",V150,V150&amp;"("&amp;W150&amp;")"),D:K,8,0)*X150</f>
        <v>0</v>
      </c>
    </row>
    <row r="151" spans="1:26" x14ac:dyDescent="0.3">
      <c r="A151" s="11">
        <f t="shared" si="6"/>
        <v>150</v>
      </c>
      <c r="B151" s="1" t="s">
        <v>30</v>
      </c>
      <c r="C151" s="2" t="s">
        <v>169</v>
      </c>
      <c r="D151" s="1" t="s">
        <v>170</v>
      </c>
      <c r="E151" s="1">
        <v>4</v>
      </c>
      <c r="F151" s="1">
        <v>800</v>
      </c>
      <c r="G151" s="1">
        <v>0</v>
      </c>
      <c r="H151" s="17">
        <f>F151+O151+T151+Y151</f>
        <v>1300</v>
      </c>
      <c r="I151" s="17">
        <f>IF(C151="贸易",G151,P151+U151+Z151)</f>
        <v>0</v>
      </c>
      <c r="J151" s="17">
        <f>H151/E151</f>
        <v>325</v>
      </c>
      <c r="K151" s="17">
        <f>I151/E151</f>
        <v>0</v>
      </c>
      <c r="L151" s="1" t="s">
        <v>171</v>
      </c>
      <c r="M151" s="1" t="s">
        <v>39</v>
      </c>
      <c r="N151" s="1">
        <v>2</v>
      </c>
      <c r="O151" s="1">
        <f>VLOOKUP(IF(M151="无",L151,L151&amp;"("&amp;M151&amp;")"),D:J,7,0)*N151</f>
        <v>500</v>
      </c>
      <c r="P151" s="1">
        <f>VLOOKUP(IF(M151="无",L151,L151&amp;"("&amp;M151&amp;")"),D:K,8,0)*N151</f>
        <v>0</v>
      </c>
      <c r="Q151" s="1" t="s">
        <v>35</v>
      </c>
      <c r="R151" s="1" t="s">
        <v>35</v>
      </c>
      <c r="S151" s="1">
        <v>0</v>
      </c>
      <c r="T151" s="1">
        <f>VLOOKUP(IF(R151="无",Q151,Q151&amp;"("&amp;R151&amp;")"),D:J,7,0)*S151</f>
        <v>0</v>
      </c>
      <c r="U151" s="1">
        <f>VLOOKUP(IF(R151="无",Q151,Q151&amp;"("&amp;R151&amp;")"),D:K,8,0)*S151</f>
        <v>0</v>
      </c>
      <c r="V151" s="1" t="s">
        <v>35</v>
      </c>
      <c r="W151" s="1" t="s">
        <v>35</v>
      </c>
      <c r="X151" s="1">
        <v>0</v>
      </c>
      <c r="Y151" s="1">
        <f>VLOOKUP(IF(W151="无",V151,V151&amp;"("&amp;W151&amp;")"),D:J,7,0)*X151</f>
        <v>0</v>
      </c>
      <c r="Z151" s="1">
        <f>VLOOKUP(IF(W151="无",V151,V151&amp;"("&amp;W151&amp;")"),D:K,8,0)*X151</f>
        <v>0</v>
      </c>
    </row>
    <row r="152" spans="1:26" x14ac:dyDescent="0.3">
      <c r="A152" s="11">
        <f t="shared" si="6"/>
        <v>151</v>
      </c>
      <c r="B152" s="1" t="s">
        <v>30</v>
      </c>
      <c r="C152" s="2" t="s">
        <v>176</v>
      </c>
      <c r="D152" s="1" t="s">
        <v>177</v>
      </c>
      <c r="E152" s="1">
        <v>3</v>
      </c>
      <c r="F152" s="1">
        <v>650</v>
      </c>
      <c r="G152" s="1">
        <v>0</v>
      </c>
      <c r="H152" s="17">
        <f>F152+O152+T152+Y152</f>
        <v>1050</v>
      </c>
      <c r="I152" s="17">
        <f>IF(C152="贸易",G152,P152+U152+Z152)</f>
        <v>0</v>
      </c>
      <c r="J152" s="17">
        <f>H152/E152</f>
        <v>350</v>
      </c>
      <c r="K152" s="17">
        <f>I152/E152</f>
        <v>0</v>
      </c>
      <c r="L152" s="1" t="s">
        <v>70</v>
      </c>
      <c r="M152" s="1" t="s">
        <v>71</v>
      </c>
      <c r="N152" s="1">
        <v>3</v>
      </c>
      <c r="O152" s="1">
        <f>VLOOKUP(IF(M152="无",L152,L152&amp;"("&amp;M152&amp;")"),D:J,7,0)*N152</f>
        <v>300</v>
      </c>
      <c r="P152" s="1">
        <f>VLOOKUP(IF(M152="无",L152,L152&amp;"("&amp;M152&amp;")"),D:K,8,0)*N152</f>
        <v>0</v>
      </c>
      <c r="Q152" s="1" t="s">
        <v>56</v>
      </c>
      <c r="R152" s="1" t="str">
        <f>VLOOKUP(Q152,生产选项!B:D,3,0)</f>
        <v>储水站采集</v>
      </c>
      <c r="S152" s="1">
        <v>1</v>
      </c>
      <c r="T152" s="1">
        <f>VLOOKUP(IF(R152="无",Q152,Q152&amp;"("&amp;R152&amp;")"),D:J,7,0)*S152</f>
        <v>100</v>
      </c>
      <c r="U152" s="1">
        <f>VLOOKUP(IF(R152="无",Q152,Q152&amp;"("&amp;R152&amp;")"),D:K,8,0)*S152</f>
        <v>0</v>
      </c>
      <c r="V152" s="1" t="s">
        <v>35</v>
      </c>
      <c r="W152" s="1" t="s">
        <v>35</v>
      </c>
      <c r="X152" s="1">
        <v>0</v>
      </c>
      <c r="Y152" s="1">
        <f>VLOOKUP(IF(W152="无",V152,V152&amp;"("&amp;W152&amp;")"),D:J,7,0)*X152</f>
        <v>0</v>
      </c>
      <c r="Z152" s="1">
        <f>VLOOKUP(IF(W152="无",V152,V152&amp;"("&amp;W152&amp;")"),D:K,8,0)*X152</f>
        <v>0</v>
      </c>
    </row>
    <row r="153" spans="1:26" x14ac:dyDescent="0.3">
      <c r="A153" s="11">
        <f t="shared" si="6"/>
        <v>152</v>
      </c>
      <c r="B153" s="1" t="s">
        <v>30</v>
      </c>
      <c r="C153" s="2" t="s">
        <v>176</v>
      </c>
      <c r="D153" s="1" t="s">
        <v>178</v>
      </c>
      <c r="E153" s="1">
        <v>3</v>
      </c>
      <c r="F153" s="1">
        <v>800</v>
      </c>
      <c r="G153" s="1">
        <v>0</v>
      </c>
      <c r="H153" s="17">
        <f>F153+O153+T153+Y153</f>
        <v>1000</v>
      </c>
      <c r="I153" s="17">
        <f>IF(C153="贸易",G153,P153+U153+Z153)</f>
        <v>0</v>
      </c>
      <c r="J153" s="17">
        <f>H153/E153</f>
        <v>333.33333333333331</v>
      </c>
      <c r="K153" s="17">
        <f>I153/E153</f>
        <v>0</v>
      </c>
      <c r="L153" s="1" t="s">
        <v>64</v>
      </c>
      <c r="M153" s="1" t="str">
        <f>VLOOKUP(L153,生产选项!B:D,3,0)</f>
        <v>野外采集</v>
      </c>
      <c r="N153" s="1">
        <v>2</v>
      </c>
      <c r="O153" s="1">
        <f>VLOOKUP(IF(M153="无",L153,L153&amp;"("&amp;M153&amp;")"),D:J,7,0)*N153</f>
        <v>200</v>
      </c>
      <c r="P153" s="1">
        <f>VLOOKUP(IF(M153="无",L153,L153&amp;"("&amp;M153&amp;")"),D:K,8,0)*N153</f>
        <v>0</v>
      </c>
      <c r="Q153" s="1" t="s">
        <v>35</v>
      </c>
      <c r="R153" s="1" t="s">
        <v>35</v>
      </c>
      <c r="S153" s="1">
        <v>0</v>
      </c>
      <c r="T153" s="1">
        <f>VLOOKUP(IF(R153="无",Q153,Q153&amp;"("&amp;R153&amp;")"),D:J,7,0)*S153</f>
        <v>0</v>
      </c>
      <c r="U153" s="1">
        <f>VLOOKUP(IF(R153="无",Q153,Q153&amp;"("&amp;R153&amp;")"),D:K,8,0)*S153</f>
        <v>0</v>
      </c>
      <c r="V153" s="1" t="s">
        <v>35</v>
      </c>
      <c r="W153" s="1" t="s">
        <v>35</v>
      </c>
      <c r="X153" s="1">
        <v>0</v>
      </c>
      <c r="Y153" s="1">
        <f>VLOOKUP(IF(W153="无",V153,V153&amp;"("&amp;W153&amp;")"),D:J,7,0)*X153</f>
        <v>0</v>
      </c>
      <c r="Z153" s="1">
        <f>VLOOKUP(IF(W153="无",V153,V153&amp;"("&amp;W153&amp;")"),D:K,8,0)*X153</f>
        <v>0</v>
      </c>
    </row>
    <row r="154" spans="1:26" x14ac:dyDescent="0.3">
      <c r="A154" s="11">
        <f t="shared" si="6"/>
        <v>153</v>
      </c>
      <c r="B154" s="1" t="s">
        <v>30</v>
      </c>
      <c r="C154" s="1" t="s">
        <v>179</v>
      </c>
      <c r="D154" s="1" t="s">
        <v>180</v>
      </c>
      <c r="E154" s="1">
        <v>2</v>
      </c>
      <c r="F154" s="1">
        <v>600</v>
      </c>
      <c r="G154" s="1">
        <v>0</v>
      </c>
      <c r="H154" s="17">
        <f>F154+O154+T154+Y154</f>
        <v>1103.75</v>
      </c>
      <c r="I154" s="17">
        <f>IF(C154="贸易",G154,P154+U154+Z154)</f>
        <v>0</v>
      </c>
      <c r="J154" s="17">
        <f>H154/E154</f>
        <v>551.875</v>
      </c>
      <c r="K154" s="17">
        <f>I154/E154</f>
        <v>0</v>
      </c>
      <c r="L154" s="1" t="s">
        <v>181</v>
      </c>
      <c r="M154" s="1" t="str">
        <f>VLOOKUP(L154,生产选项!B:D,3,0)</f>
        <v>熔炉</v>
      </c>
      <c r="N154" s="1">
        <v>3</v>
      </c>
      <c r="O154" s="1">
        <f>VLOOKUP(IF(M154="无",L154,L154&amp;"("&amp;M154&amp;")"),D:J,7,0)*N154</f>
        <v>168.75</v>
      </c>
      <c r="P154" s="1">
        <f>VLOOKUP(IF(M154="无",L154,L154&amp;"("&amp;M154&amp;")"),D:K,8,0)*N154</f>
        <v>0</v>
      </c>
      <c r="Q154" s="1" t="s">
        <v>182</v>
      </c>
      <c r="R154" s="1" t="s">
        <v>141</v>
      </c>
      <c r="S154" s="1">
        <v>1</v>
      </c>
      <c r="T154" s="1">
        <f>VLOOKUP(IF(R154="无",Q154,Q154&amp;"("&amp;R154&amp;")"),D:J,7,0)*S154</f>
        <v>150</v>
      </c>
      <c r="U154" s="1">
        <f>VLOOKUP(IF(R154="无",Q154,Q154&amp;"("&amp;R154&amp;")"),D:K,8,0)*S154</f>
        <v>0</v>
      </c>
      <c r="V154" s="1" t="s">
        <v>69</v>
      </c>
      <c r="W154" s="1" t="s">
        <v>105</v>
      </c>
      <c r="X154" s="1">
        <v>1</v>
      </c>
      <c r="Y154" s="1">
        <f>VLOOKUP(IF(W154="无",V154,V154&amp;"("&amp;W154&amp;")"),D:J,7,0)*X154</f>
        <v>185</v>
      </c>
      <c r="Z154" s="1">
        <f>VLOOKUP(IF(W154="无",V154,V154&amp;"("&amp;W154&amp;")"),D:K,8,0)*X154</f>
        <v>0</v>
      </c>
    </row>
    <row r="155" spans="1:26" x14ac:dyDescent="0.3">
      <c r="A155" s="11">
        <f t="shared" si="6"/>
        <v>154</v>
      </c>
      <c r="B155" s="1" t="s">
        <v>30</v>
      </c>
      <c r="C155" s="2" t="s">
        <v>179</v>
      </c>
      <c r="D155" s="1" t="s">
        <v>183</v>
      </c>
      <c r="E155" s="1">
        <v>2</v>
      </c>
      <c r="F155" s="1">
        <v>1000</v>
      </c>
      <c r="G155" s="1">
        <v>0</v>
      </c>
      <c r="H155" s="17">
        <f>F155+O155+T155+Y155</f>
        <v>1185</v>
      </c>
      <c r="I155" s="17">
        <f>IF(C155="贸易",G155,P155+U155+Z155)</f>
        <v>0</v>
      </c>
      <c r="J155" s="17">
        <f>H155/E155</f>
        <v>592.5</v>
      </c>
      <c r="K155" s="17">
        <f>I155/E155</f>
        <v>0</v>
      </c>
      <c r="L155" s="1" t="s">
        <v>184</v>
      </c>
      <c r="M155" s="1" t="str">
        <f>VLOOKUP(L155,生产选项!B:D,3,0)</f>
        <v>野外采集</v>
      </c>
      <c r="N155" s="1">
        <v>1</v>
      </c>
      <c r="O155" s="1">
        <f>VLOOKUP(IF(M155="无",L155,L155&amp;"("&amp;M155&amp;")"),D:J,7,0)*N155</f>
        <v>0</v>
      </c>
      <c r="P155" s="1">
        <f>VLOOKUP(IF(M155="无",L155,L155&amp;"("&amp;M155&amp;")"),D:K,8,0)*N155</f>
        <v>0</v>
      </c>
      <c r="Q155" s="1" t="s">
        <v>69</v>
      </c>
      <c r="R155" s="1" t="s">
        <v>105</v>
      </c>
      <c r="S155" s="1">
        <v>1</v>
      </c>
      <c r="T155" s="1">
        <f>VLOOKUP(IF(R155="无",Q155,Q155&amp;"("&amp;R155&amp;")"),D:J,7,0)*S155</f>
        <v>185</v>
      </c>
      <c r="U155" s="1">
        <f>VLOOKUP(IF(R155="无",Q155,Q155&amp;"("&amp;R155&amp;")"),D:K,8,0)*S155</f>
        <v>0</v>
      </c>
      <c r="V155" s="1" t="s">
        <v>35</v>
      </c>
      <c r="W155" s="1" t="s">
        <v>35</v>
      </c>
      <c r="X155" s="1">
        <v>0</v>
      </c>
      <c r="Y155" s="1">
        <f>VLOOKUP(IF(W155="无",V155,V155&amp;"("&amp;W155&amp;")"),D:J,7,0)*X155</f>
        <v>0</v>
      </c>
      <c r="Z155" s="1">
        <f>VLOOKUP(IF(W155="无",V155,V155&amp;"("&amp;W155&amp;")"),D:K,8,0)*X155</f>
        <v>0</v>
      </c>
    </row>
    <row r="156" spans="1:26" x14ac:dyDescent="0.3">
      <c r="A156" s="11">
        <f t="shared" si="6"/>
        <v>155</v>
      </c>
      <c r="B156" s="1" t="s">
        <v>30</v>
      </c>
      <c r="C156" s="2" t="s">
        <v>179</v>
      </c>
      <c r="D156" s="1" t="s">
        <v>185</v>
      </c>
      <c r="E156" s="1">
        <v>8</v>
      </c>
      <c r="F156" s="1">
        <v>450</v>
      </c>
      <c r="G156" s="1">
        <v>0</v>
      </c>
      <c r="H156" s="17">
        <f>F156+O156+T156+Y156</f>
        <v>450</v>
      </c>
      <c r="I156" s="17">
        <f>IF(C156="贸易",G156,P156+U156+Z156)</f>
        <v>0</v>
      </c>
      <c r="J156" s="17">
        <f>H156/E156</f>
        <v>56.25</v>
      </c>
      <c r="K156" s="17">
        <f>I156/E156</f>
        <v>0</v>
      </c>
      <c r="L156" s="1" t="s">
        <v>186</v>
      </c>
      <c r="M156" s="1" t="str">
        <f>VLOOKUP(L156,生产选项!B:D,3,0)</f>
        <v>野外采集</v>
      </c>
      <c r="N156" s="1">
        <v>1</v>
      </c>
      <c r="O156" s="1">
        <f>VLOOKUP(IF(M156="无",L156,L156&amp;"("&amp;M156&amp;")"),D:J,7,0)*N156</f>
        <v>0</v>
      </c>
      <c r="P156" s="1">
        <f>VLOOKUP(IF(M156="无",L156,L156&amp;"("&amp;M156&amp;")"),D:K,8,0)*N156</f>
        <v>0</v>
      </c>
      <c r="Q156" s="1" t="s">
        <v>35</v>
      </c>
      <c r="R156" s="1" t="s">
        <v>35</v>
      </c>
      <c r="S156" s="1">
        <v>0</v>
      </c>
      <c r="T156" s="1">
        <f>VLOOKUP(IF(R156="无",Q156,Q156&amp;"("&amp;R156&amp;")"),D:J,7,0)*S156</f>
        <v>0</v>
      </c>
      <c r="U156" s="1">
        <f>VLOOKUP(IF(R156="无",Q156,Q156&amp;"("&amp;R156&amp;")"),D:K,8,0)*S156</f>
        <v>0</v>
      </c>
      <c r="V156" s="1" t="s">
        <v>35</v>
      </c>
      <c r="W156" s="1" t="s">
        <v>35</v>
      </c>
      <c r="X156" s="1">
        <v>0</v>
      </c>
      <c r="Y156" s="1">
        <f>VLOOKUP(IF(W156="无",V156,V156&amp;"("&amp;W156&amp;")"),D:J,7,0)*X156</f>
        <v>0</v>
      </c>
      <c r="Z156" s="1">
        <f>VLOOKUP(IF(W156="无",V156,V156&amp;"("&amp;W156&amp;")"),D:K,8,0)*X156</f>
        <v>0</v>
      </c>
    </row>
    <row r="157" spans="1:26" x14ac:dyDescent="0.3">
      <c r="A157" s="11">
        <f t="shared" si="6"/>
        <v>156</v>
      </c>
      <c r="B157" s="1" t="s">
        <v>30</v>
      </c>
      <c r="C157" s="2" t="s">
        <v>179</v>
      </c>
      <c r="D157" s="1" t="s">
        <v>187</v>
      </c>
      <c r="E157" s="1">
        <v>2</v>
      </c>
      <c r="F157" s="1">
        <v>1000</v>
      </c>
      <c r="G157" s="1">
        <v>0</v>
      </c>
      <c r="H157" s="17">
        <f>F157+O157+T157+Y157</f>
        <v>1472.5</v>
      </c>
      <c r="I157" s="17">
        <f>IF(C157="贸易",G157,P157+U157+Z157)</f>
        <v>0</v>
      </c>
      <c r="J157" s="17">
        <f>H157/E157</f>
        <v>736.25</v>
      </c>
      <c r="K157" s="17">
        <f>I157/E157</f>
        <v>0</v>
      </c>
      <c r="L157" s="1" t="s">
        <v>188</v>
      </c>
      <c r="M157" s="1" t="str">
        <f>VLOOKUP(L157,生产选项!B:D,3,0)</f>
        <v>野外采集</v>
      </c>
      <c r="N157" s="1">
        <v>0</v>
      </c>
      <c r="O157" s="1">
        <f>VLOOKUP(IF(M157="无",L157,L157&amp;"("&amp;M157&amp;")"),D:J,7,0)*N157</f>
        <v>0</v>
      </c>
      <c r="P157" s="1">
        <f>VLOOKUP(IF(M157="无",L157,L157&amp;"("&amp;M157&amp;")"),D:K,8,0)*N157</f>
        <v>0</v>
      </c>
      <c r="Q157" s="1" t="s">
        <v>69</v>
      </c>
      <c r="R157" s="1" t="s">
        <v>105</v>
      </c>
      <c r="S157" s="1">
        <v>1</v>
      </c>
      <c r="T157" s="1">
        <f>VLOOKUP(IF(R157="无",Q157,Q157&amp;"("&amp;R157&amp;")"),D:J,7,0)*S157</f>
        <v>185</v>
      </c>
      <c r="U157" s="1">
        <f>VLOOKUP(IF(R157="无",Q157,Q157&amp;"("&amp;R157&amp;")"),D:K,8,0)*S157</f>
        <v>0</v>
      </c>
      <c r="V157" s="1" t="s">
        <v>122</v>
      </c>
      <c r="W157" s="1" t="s">
        <v>132</v>
      </c>
      <c r="X157" s="1">
        <v>1</v>
      </c>
      <c r="Y157" s="1">
        <f>VLOOKUP(IF(W157="无",V157,V157&amp;"("&amp;W157&amp;")"),D:J,7,0)*X157</f>
        <v>287.5</v>
      </c>
      <c r="Z157" s="1">
        <f>VLOOKUP(IF(W157="无",V157,V157&amp;"("&amp;W157&amp;")"),D:K,8,0)*X157</f>
        <v>0</v>
      </c>
    </row>
    <row r="158" spans="1:26" x14ac:dyDescent="0.3">
      <c r="A158" s="11">
        <f t="shared" si="6"/>
        <v>157</v>
      </c>
      <c r="B158" s="1" t="s">
        <v>30</v>
      </c>
      <c r="C158" s="2" t="s">
        <v>179</v>
      </c>
      <c r="D158" s="1" t="s">
        <v>189</v>
      </c>
      <c r="E158" s="1">
        <v>2</v>
      </c>
      <c r="F158" s="1">
        <v>1000</v>
      </c>
      <c r="G158" s="1">
        <v>0</v>
      </c>
      <c r="H158" s="17">
        <f>F158+O158+T158+Y158</f>
        <v>1335</v>
      </c>
      <c r="I158" s="17">
        <f>IF(C158="贸易",G158,P158+U158+Z158)</f>
        <v>0</v>
      </c>
      <c r="J158" s="17">
        <f>H158/E158</f>
        <v>667.5</v>
      </c>
      <c r="K158" s="17">
        <f>I158/E158</f>
        <v>0</v>
      </c>
      <c r="L158" s="1" t="s">
        <v>188</v>
      </c>
      <c r="M158" s="1" t="str">
        <f>VLOOKUP(L158,生产选项!B:D,3,0)</f>
        <v>野外采集</v>
      </c>
      <c r="N158" s="1">
        <v>0</v>
      </c>
      <c r="O158" s="1">
        <f>VLOOKUP(IF(M158="无",L158,L158&amp;"("&amp;M158&amp;")"),D:J,7,0)*N158</f>
        <v>0</v>
      </c>
      <c r="P158" s="1">
        <f>VLOOKUP(IF(M158="无",L158,L158&amp;"("&amp;M158&amp;")"),D:K,8,0)*N158</f>
        <v>0</v>
      </c>
      <c r="Q158" s="1" t="s">
        <v>69</v>
      </c>
      <c r="R158" s="1" t="s">
        <v>105</v>
      </c>
      <c r="S158" s="1">
        <v>1</v>
      </c>
      <c r="T158" s="1">
        <f>VLOOKUP(IF(R158="无",Q158,Q158&amp;"("&amp;R158&amp;")"),D:J,7,0)*S158</f>
        <v>185</v>
      </c>
      <c r="U158" s="1">
        <f>VLOOKUP(IF(R158="无",Q158,Q158&amp;"("&amp;R158&amp;")"),D:K,8,0)*S158</f>
        <v>0</v>
      </c>
      <c r="V158" s="1" t="s">
        <v>182</v>
      </c>
      <c r="W158" s="1" t="s">
        <v>141</v>
      </c>
      <c r="X158" s="1">
        <v>1</v>
      </c>
      <c r="Y158" s="1">
        <f>VLOOKUP(IF(W158="无",V158,V158&amp;"("&amp;W158&amp;")"),D:J,7,0)*X158</f>
        <v>150</v>
      </c>
      <c r="Z158" s="1">
        <f>VLOOKUP(IF(W158="无",V158,V158&amp;"("&amp;W158&amp;")"),D:K,8,0)*X158</f>
        <v>0</v>
      </c>
    </row>
    <row r="159" spans="1:26" x14ac:dyDescent="0.3">
      <c r="A159" s="11">
        <f t="shared" si="6"/>
        <v>158</v>
      </c>
      <c r="B159" s="1" t="s">
        <v>30</v>
      </c>
      <c r="C159" s="2" t="s">
        <v>179</v>
      </c>
      <c r="D159" s="1" t="s">
        <v>190</v>
      </c>
      <c r="E159" s="1">
        <v>2</v>
      </c>
      <c r="F159" s="1">
        <v>800</v>
      </c>
      <c r="G159" s="1">
        <v>0</v>
      </c>
      <c r="H159" s="17">
        <f>F159+O159+T159+Y159</f>
        <v>985</v>
      </c>
      <c r="I159" s="17">
        <f>IF(C159="贸易",G159,P159+U159+Z159)</f>
        <v>0</v>
      </c>
      <c r="J159" s="17">
        <f>H159/E159</f>
        <v>492.5</v>
      </c>
      <c r="K159" s="17">
        <f>I159/E159</f>
        <v>0</v>
      </c>
      <c r="L159" s="1" t="s">
        <v>191</v>
      </c>
      <c r="M159" s="1" t="str">
        <f>VLOOKUP(L159,生产选项!B:D,3,0)</f>
        <v>野外采集</v>
      </c>
      <c r="N159" s="1">
        <v>1</v>
      </c>
      <c r="O159" s="1">
        <f>VLOOKUP(IF(M159="无",L159,L159&amp;"("&amp;M159&amp;")"),D:J,7,0)*N159</f>
        <v>0</v>
      </c>
      <c r="P159" s="1">
        <f>VLOOKUP(IF(M159="无",L159,L159&amp;"("&amp;M159&amp;")"),D:K,8,0)*N159</f>
        <v>0</v>
      </c>
      <c r="Q159" s="1" t="s">
        <v>69</v>
      </c>
      <c r="R159" s="1" t="s">
        <v>105</v>
      </c>
      <c r="S159" s="1">
        <v>1</v>
      </c>
      <c r="T159" s="1">
        <f>VLOOKUP(IF(R159="无",Q159,Q159&amp;"("&amp;R159&amp;")"),D:J,7,0)*S159</f>
        <v>185</v>
      </c>
      <c r="U159" s="1">
        <f>VLOOKUP(IF(R159="无",Q159,Q159&amp;"("&amp;R159&amp;")"),D:K,8,0)*S159</f>
        <v>0</v>
      </c>
      <c r="V159" s="1" t="s">
        <v>35</v>
      </c>
      <c r="W159" s="1" t="s">
        <v>35</v>
      </c>
      <c r="X159" s="1">
        <v>0</v>
      </c>
      <c r="Y159" s="1">
        <f>VLOOKUP(IF(W159="无",V159,V159&amp;"("&amp;W159&amp;")"),D:J,7,0)*X159</f>
        <v>0</v>
      </c>
      <c r="Z159" s="1">
        <f>VLOOKUP(IF(W159="无",V159,V159&amp;"("&amp;W159&amp;")"),D:K,8,0)*X159</f>
        <v>0</v>
      </c>
    </row>
    <row r="160" spans="1:26" x14ac:dyDescent="0.3">
      <c r="A160" s="11">
        <f t="shared" si="6"/>
        <v>159</v>
      </c>
      <c r="B160" s="1" t="s">
        <v>30</v>
      </c>
      <c r="C160" s="2" t="s">
        <v>192</v>
      </c>
      <c r="D160" s="1" t="s">
        <v>193</v>
      </c>
      <c r="E160" s="1">
        <v>2</v>
      </c>
      <c r="F160" s="1">
        <v>400</v>
      </c>
      <c r="G160" s="1">
        <v>0</v>
      </c>
      <c r="H160" s="17">
        <f>F160+O160+T160+Y160</f>
        <v>400</v>
      </c>
      <c r="I160" s="17">
        <f>IF(C160="贸易",G160,P160+U160+Z160)</f>
        <v>0</v>
      </c>
      <c r="J160" s="17">
        <f>H160/E160</f>
        <v>200</v>
      </c>
      <c r="K160" s="17">
        <f>I160/E160</f>
        <v>0</v>
      </c>
      <c r="L160" s="1" t="s">
        <v>194</v>
      </c>
      <c r="M160" s="1" t="str">
        <f>VLOOKUP(L160,生产选项!B:D,3,0)</f>
        <v>野外采集</v>
      </c>
      <c r="N160" s="1">
        <v>1</v>
      </c>
      <c r="O160" s="1">
        <f>VLOOKUP(IF(M160="无",L160,L160&amp;"("&amp;M160&amp;")"),D:J,7,0)*N160</f>
        <v>0</v>
      </c>
      <c r="P160" s="1">
        <f>VLOOKUP(IF(M160="无",L160,L160&amp;"("&amp;M160&amp;")"),D:K,8,0)*N160</f>
        <v>0</v>
      </c>
      <c r="Q160" s="1" t="s">
        <v>35</v>
      </c>
      <c r="R160" s="1" t="s">
        <v>35</v>
      </c>
      <c r="S160" s="1">
        <v>0</v>
      </c>
      <c r="T160" s="1">
        <f>VLOOKUP(IF(R160="无",Q160,Q160&amp;"("&amp;R160&amp;")"),D:J,7,0)*S160</f>
        <v>0</v>
      </c>
      <c r="U160" s="1">
        <f>VLOOKUP(IF(R160="无",Q160,Q160&amp;"("&amp;R160&amp;")"),D:K,8,0)*S160</f>
        <v>0</v>
      </c>
      <c r="V160" s="1" t="s">
        <v>35</v>
      </c>
      <c r="W160" s="1" t="s">
        <v>35</v>
      </c>
      <c r="X160" s="1">
        <v>0</v>
      </c>
      <c r="Y160" s="1">
        <f>VLOOKUP(IF(W160="无",V160,V160&amp;"("&amp;W160&amp;")"),D:J,7,0)*X160</f>
        <v>0</v>
      </c>
      <c r="Z160" s="1">
        <f>VLOOKUP(IF(W160="无",V160,V160&amp;"("&amp;W160&amp;")"),D:K,8,0)*X160</f>
        <v>0</v>
      </c>
    </row>
    <row r="161" spans="1:26" x14ac:dyDescent="0.3">
      <c r="A161" s="11">
        <f>ROW()-1</f>
        <v>160</v>
      </c>
      <c r="B161" s="1" t="s">
        <v>61</v>
      </c>
      <c r="C161" s="2" t="s">
        <v>195</v>
      </c>
      <c r="D161" s="1" t="s">
        <v>198</v>
      </c>
      <c r="E161" s="1">
        <v>3</v>
      </c>
      <c r="F161" s="1">
        <v>1000</v>
      </c>
      <c r="G161" s="1">
        <v>0</v>
      </c>
      <c r="H161" s="17">
        <f>F161+O161+T161+Y161</f>
        <v>1955.3333333333335</v>
      </c>
      <c r="I161" s="17">
        <f>IF(C161="贸易",G161,P161+U161+Z161)</f>
        <v>0</v>
      </c>
      <c r="J161" s="17">
        <f>H161/E161</f>
        <v>651.77777777777783</v>
      </c>
      <c r="K161" s="17">
        <f>I161/E161</f>
        <v>0</v>
      </c>
      <c r="L161" s="1" t="s">
        <v>199</v>
      </c>
      <c r="M161" s="1" t="str">
        <f>VLOOKUP(L161,生产选项!B:D,3,0)</f>
        <v>磨面厂</v>
      </c>
      <c r="N161" s="1">
        <v>1</v>
      </c>
      <c r="O161" s="1">
        <f>VLOOKUP(IF(M161="无",L161,L161&amp;"("&amp;M161&amp;")"),D:J,7,0)*N161</f>
        <v>555.33333333333337</v>
      </c>
      <c r="P161" s="1">
        <f>VLOOKUP(IF(M161="无",L161,L161&amp;"("&amp;M161&amp;")"),D:K,8,0)*N161</f>
        <v>0</v>
      </c>
      <c r="Q161" s="1" t="s">
        <v>200</v>
      </c>
      <c r="R161" s="1" t="str">
        <f>VLOOKUP(Q161,生产选项!B:D,3,0)</f>
        <v>野外</v>
      </c>
      <c r="S161" s="1">
        <v>2</v>
      </c>
      <c r="T161" s="1">
        <f>VLOOKUP(IF(R161="无",Q161,Q161&amp;"("&amp;R161&amp;")"),D:J,7,0)*S161</f>
        <v>400</v>
      </c>
      <c r="U161" s="1">
        <f>VLOOKUP(IF(R161="无",Q161,Q161&amp;"("&amp;R161&amp;")"),D:K,8,0)*S161</f>
        <v>0</v>
      </c>
      <c r="V161" s="1" t="s">
        <v>35</v>
      </c>
      <c r="W161" s="1" t="s">
        <v>35</v>
      </c>
      <c r="X161" s="1">
        <v>0</v>
      </c>
      <c r="Y161" s="1">
        <f>VLOOKUP(IF(W161="无",V161,V161&amp;"("&amp;W161&amp;")"),D:J,7,0)*X161</f>
        <v>0</v>
      </c>
      <c r="Z161" s="1">
        <f>VLOOKUP(IF(W161="无",V161,V161&amp;"("&amp;W161&amp;")"),D:K,8,0)*X161</f>
        <v>0</v>
      </c>
    </row>
    <row r="162" spans="1:26" x14ac:dyDescent="0.3">
      <c r="A162" s="11">
        <f t="shared" ref="A162:A171" si="7">ROW()-1</f>
        <v>161</v>
      </c>
      <c r="B162" s="1" t="s">
        <v>61</v>
      </c>
      <c r="C162" s="2" t="s">
        <v>195</v>
      </c>
      <c r="D162" s="1" t="s">
        <v>201</v>
      </c>
      <c r="E162" s="1">
        <v>3</v>
      </c>
      <c r="F162" s="1">
        <v>1000</v>
      </c>
      <c r="G162" s="1">
        <v>0</v>
      </c>
      <c r="H162" s="17">
        <f>F162+O162+T162+Y162</f>
        <v>1800</v>
      </c>
      <c r="I162" s="17">
        <f>IF(C162="贸易",G162,P162+U162+Z162)</f>
        <v>0</v>
      </c>
      <c r="J162" s="17">
        <f>H162/E162</f>
        <v>600</v>
      </c>
      <c r="K162" s="17">
        <f>I162/E162</f>
        <v>0</v>
      </c>
      <c r="L162" s="1" t="s">
        <v>112</v>
      </c>
      <c r="M162" s="1" t="str">
        <f>VLOOKUP(L162,生产选项!B:D,3,0)</f>
        <v>野外</v>
      </c>
      <c r="N162" s="1">
        <v>2</v>
      </c>
      <c r="O162" s="1">
        <f>VLOOKUP(IF(M162="无",L162,L162&amp;"("&amp;M162&amp;")"),D:J,7,0)*N162</f>
        <v>400</v>
      </c>
      <c r="P162" s="1">
        <f>VLOOKUP(IF(M162="无",L162,L162&amp;"("&amp;M162&amp;")"),D:K,8,0)*N162</f>
        <v>0</v>
      </c>
      <c r="Q162" s="1" t="s">
        <v>200</v>
      </c>
      <c r="R162" s="1" t="str">
        <f>VLOOKUP(Q162,生产选项!B:D,3,0)</f>
        <v>野外</v>
      </c>
      <c r="S162" s="1">
        <v>2</v>
      </c>
      <c r="T162" s="1">
        <f>VLOOKUP(IF(R162="无",Q162,Q162&amp;"("&amp;R162&amp;")"),D:J,7,0)*S162</f>
        <v>400</v>
      </c>
      <c r="U162" s="1">
        <f>VLOOKUP(IF(R162="无",Q162,Q162&amp;"("&amp;R162&amp;")"),D:K,8,0)*S162</f>
        <v>0</v>
      </c>
      <c r="V162" s="1" t="s">
        <v>35</v>
      </c>
      <c r="W162" s="1" t="s">
        <v>35</v>
      </c>
      <c r="X162" s="1">
        <v>0</v>
      </c>
      <c r="Y162" s="1">
        <f>VLOOKUP(IF(W162="无",V162,V162&amp;"("&amp;W162&amp;")"),D:J,7,0)*X162</f>
        <v>0</v>
      </c>
      <c r="Z162" s="1">
        <f>VLOOKUP(IF(W162="无",V162,V162&amp;"("&amp;W162&amp;")"),D:K,8,0)*X162</f>
        <v>0</v>
      </c>
    </row>
    <row r="163" spans="1:26" x14ac:dyDescent="0.3">
      <c r="A163" s="11">
        <f t="shared" si="7"/>
        <v>162</v>
      </c>
      <c r="B163" s="1" t="s">
        <v>61</v>
      </c>
      <c r="C163" s="2" t="s">
        <v>195</v>
      </c>
      <c r="D163" s="1" t="s">
        <v>202</v>
      </c>
      <c r="E163" s="1">
        <v>3</v>
      </c>
      <c r="F163" s="1">
        <v>500</v>
      </c>
      <c r="G163" s="1">
        <v>0</v>
      </c>
      <c r="H163" s="17">
        <f>F163+O163+T163+Y163</f>
        <v>1097.5</v>
      </c>
      <c r="I163" s="17">
        <f>IF(C163="贸易",G163,P163+U163+Z163)</f>
        <v>0</v>
      </c>
      <c r="J163" s="17">
        <f>H163/E163</f>
        <v>365.83333333333331</v>
      </c>
      <c r="K163" s="17">
        <f>I163/E163</f>
        <v>0</v>
      </c>
      <c r="L163" s="1" t="s">
        <v>203</v>
      </c>
      <c r="M163" s="1" t="str">
        <f>VLOOKUP(L163,生产选项!B:D,3,0)</f>
        <v>养蜂场</v>
      </c>
      <c r="N163" s="1">
        <v>2</v>
      </c>
      <c r="O163" s="1">
        <f>VLOOKUP(IF(M163="无",L163,L163&amp;"("&amp;M163&amp;")"),D:J,7,0)*N163</f>
        <v>425</v>
      </c>
      <c r="P163" s="1">
        <f>VLOOKUP(IF(M163="无",L163,L163&amp;"("&amp;M163&amp;")"),D:K,8,0)*N163</f>
        <v>0</v>
      </c>
      <c r="Q163" s="1" t="s">
        <v>174</v>
      </c>
      <c r="R163" s="1" t="str">
        <f>VLOOKUP(Q163,生产选项!B:D,3,0)</f>
        <v>木工厂</v>
      </c>
      <c r="S163" s="1">
        <v>1</v>
      </c>
      <c r="T163" s="1">
        <f>VLOOKUP(IF(R163="无",Q163,Q163&amp;"("&amp;R163&amp;")"),D:J,7,0)*S163</f>
        <v>172.5</v>
      </c>
      <c r="U163" s="1">
        <f>VLOOKUP(IF(R163="无",Q163,Q163&amp;"("&amp;R163&amp;")"),D:K,8,0)*S163</f>
        <v>0</v>
      </c>
      <c r="V163" s="1" t="s">
        <v>35</v>
      </c>
      <c r="W163" s="1" t="s">
        <v>35</v>
      </c>
      <c r="X163" s="1">
        <v>0</v>
      </c>
      <c r="Y163" s="1">
        <f>VLOOKUP(IF(W163="无",V163,V163&amp;"("&amp;W163&amp;")"),D:J,7,0)*X163</f>
        <v>0</v>
      </c>
      <c r="Z163" s="1">
        <f>VLOOKUP(IF(W163="无",V163,V163&amp;"("&amp;W163&amp;")"),D:K,8,0)*X163</f>
        <v>0</v>
      </c>
    </row>
    <row r="164" spans="1:26" x14ac:dyDescent="0.3">
      <c r="A164" s="11">
        <f t="shared" si="7"/>
        <v>163</v>
      </c>
      <c r="B164" s="1" t="s">
        <v>61</v>
      </c>
      <c r="C164" s="2" t="s">
        <v>195</v>
      </c>
      <c r="D164" s="1" t="s">
        <v>204</v>
      </c>
      <c r="E164" s="1">
        <v>3</v>
      </c>
      <c r="F164" s="1">
        <v>500</v>
      </c>
      <c r="G164" s="1">
        <v>0</v>
      </c>
      <c r="H164" s="17">
        <f>F164+O164+T164+Y164</f>
        <v>1211.6666666666665</v>
      </c>
      <c r="I164" s="17">
        <f>IF(C164="贸易",G164,P164+U164+Z164)</f>
        <v>0</v>
      </c>
      <c r="J164" s="17">
        <f>H164/E164</f>
        <v>403.88888888888886</v>
      </c>
      <c r="K164" s="17">
        <f>I164/E164</f>
        <v>0</v>
      </c>
      <c r="L164" s="1" t="s">
        <v>65</v>
      </c>
      <c r="M164" s="1" t="str">
        <f>VLOOKUP(L164,生产选项!B:D,3,0)</f>
        <v>野外</v>
      </c>
      <c r="N164" s="1">
        <v>1</v>
      </c>
      <c r="O164" s="1">
        <f>VLOOKUP(IF(M164="无",L164,L164&amp;"("&amp;M164&amp;")"),D:J,7,0)*N164</f>
        <v>200</v>
      </c>
      <c r="P164" s="1">
        <f>VLOOKUP(IF(M164="无",L164,L164&amp;"("&amp;M164&amp;")"),D:K,8,0)*N164</f>
        <v>0</v>
      </c>
      <c r="Q164" s="1" t="s">
        <v>67</v>
      </c>
      <c r="R164" s="1" t="s">
        <v>70</v>
      </c>
      <c r="S164" s="1">
        <v>1</v>
      </c>
      <c r="T164" s="1">
        <f>VLOOKUP(IF(R164="无",Q164,Q164&amp;"("&amp;R164&amp;")"),D:J,7,0)*S164</f>
        <v>283.33333333333331</v>
      </c>
      <c r="U164" s="1">
        <f>VLOOKUP(IF(R164="无",Q164,Q164&amp;"("&amp;R164&amp;")"),D:K,8,0)*S164</f>
        <v>0</v>
      </c>
      <c r="V164" s="1" t="s">
        <v>205</v>
      </c>
      <c r="W164" s="1" t="s">
        <v>90</v>
      </c>
      <c r="X164" s="1">
        <v>1</v>
      </c>
      <c r="Y164" s="1">
        <f>VLOOKUP(IF(W164="无",V164,V164&amp;"("&amp;W164&amp;")"),D:J,7,0)*X164</f>
        <v>228.33333333333334</v>
      </c>
      <c r="Z164" s="1">
        <f>VLOOKUP(IF(W164="无",V164,V164&amp;"("&amp;W164&amp;")"),D:K,8,0)*X164</f>
        <v>0</v>
      </c>
    </row>
    <row r="165" spans="1:26" x14ac:dyDescent="0.3">
      <c r="A165" s="11">
        <f t="shared" si="7"/>
        <v>164</v>
      </c>
      <c r="B165" s="1" t="s">
        <v>30</v>
      </c>
      <c r="C165" s="2" t="s">
        <v>195</v>
      </c>
      <c r="D165" s="1" t="s">
        <v>196</v>
      </c>
      <c r="E165" s="1">
        <v>6</v>
      </c>
      <c r="F165" s="1">
        <v>1200</v>
      </c>
      <c r="G165" s="1">
        <v>0</v>
      </c>
      <c r="H165" s="17">
        <f>F165+O165+T165+Y165</f>
        <v>1600</v>
      </c>
      <c r="I165" s="17">
        <f>IF(C165="贸易",G165,P165+U165+Z165)</f>
        <v>0</v>
      </c>
      <c r="J165" s="17">
        <f>H165/E165</f>
        <v>266.66666666666669</v>
      </c>
      <c r="K165" s="17">
        <f>I165/E165</f>
        <v>0</v>
      </c>
      <c r="L165" s="1" t="s">
        <v>197</v>
      </c>
      <c r="M165" s="1" t="str">
        <f>VLOOKUP(L165,生产选项!B:D,3,0)</f>
        <v>野外采集</v>
      </c>
      <c r="N165" s="1">
        <v>4</v>
      </c>
      <c r="O165" s="1">
        <f>VLOOKUP(IF(M165="无",L165,L165&amp;"("&amp;M165&amp;")"),D:J,7,0)*N165</f>
        <v>400</v>
      </c>
      <c r="P165" s="1">
        <f>VLOOKUP(IF(M165="无",L165,L165&amp;"("&amp;M165&amp;")"),D:K,8,0)*N165</f>
        <v>0</v>
      </c>
      <c r="Q165" s="1" t="s">
        <v>35</v>
      </c>
      <c r="R165" s="1" t="s">
        <v>35</v>
      </c>
      <c r="S165" s="1">
        <v>0</v>
      </c>
      <c r="T165" s="1">
        <f>VLOOKUP(IF(R165="无",Q165,Q165&amp;"("&amp;R165&amp;")"),D:J,7,0)*S165</f>
        <v>0</v>
      </c>
      <c r="U165" s="1">
        <f>VLOOKUP(IF(R165="无",Q165,Q165&amp;"("&amp;R165&amp;")"),D:K,8,0)*S165</f>
        <v>0</v>
      </c>
      <c r="V165" s="1" t="s">
        <v>35</v>
      </c>
      <c r="W165" s="1" t="s">
        <v>35</v>
      </c>
      <c r="X165" s="1">
        <v>0</v>
      </c>
      <c r="Y165" s="1">
        <f>VLOOKUP(IF(W165="无",V165,V165&amp;"("&amp;W165&amp;")"),D:J,7,0)*X165</f>
        <v>0</v>
      </c>
      <c r="Z165" s="1">
        <f>VLOOKUP(IF(W165="无",V165,V165&amp;"("&amp;W165&amp;")"),D:K,8,0)*X165</f>
        <v>0</v>
      </c>
    </row>
    <row r="166" spans="1:26" x14ac:dyDescent="0.3">
      <c r="A166" s="11">
        <f t="shared" si="7"/>
        <v>165</v>
      </c>
      <c r="B166" s="1" t="s">
        <v>61</v>
      </c>
      <c r="C166" s="2" t="s">
        <v>206</v>
      </c>
      <c r="D166" s="2" t="s">
        <v>209</v>
      </c>
      <c r="E166" s="1">
        <v>3</v>
      </c>
      <c r="F166" s="1">
        <v>1800</v>
      </c>
      <c r="G166" s="1">
        <v>0</v>
      </c>
      <c r="H166" s="17">
        <f>F166+O166+T166+Y166</f>
        <v>3956.25</v>
      </c>
      <c r="I166" s="17">
        <f>IF(C166="贸易",G166,P166+U166+Z166)</f>
        <v>0</v>
      </c>
      <c r="J166" s="17">
        <f>H166/E166</f>
        <v>1318.75</v>
      </c>
      <c r="K166" s="17">
        <f>I166/E166</f>
        <v>0</v>
      </c>
      <c r="L166" s="1" t="s">
        <v>208</v>
      </c>
      <c r="M166" s="1" t="str">
        <f>VLOOKUP(L166,生产选项!B:D,3,0)</f>
        <v>熔炉</v>
      </c>
      <c r="N166" s="1">
        <v>1</v>
      </c>
      <c r="O166" s="1">
        <f>VLOOKUP(IF(M166="无",L166,L166&amp;"("&amp;M166&amp;")"),D:J,7,0)*N166</f>
        <v>592.5</v>
      </c>
      <c r="P166" s="1">
        <f>VLOOKUP(IF(M166="无",L166,L166&amp;"("&amp;M166&amp;")"),D:K,8,0)*N166</f>
        <v>0</v>
      </c>
      <c r="Q166" s="1" t="s">
        <v>210</v>
      </c>
      <c r="R166" s="1" t="str">
        <f>VLOOKUP(Q166,生产选项!B:D,3,0)</f>
        <v>珠宝首饰店</v>
      </c>
      <c r="S166" s="1">
        <v>3</v>
      </c>
      <c r="T166" s="1">
        <f>VLOOKUP(IF(R166="无",Q166,Q166&amp;"("&amp;R166&amp;")"),D:J,7,0)*S166</f>
        <v>1563.75</v>
      </c>
      <c r="U166" s="1">
        <f>VLOOKUP(IF(R166="无",Q166,Q166&amp;"("&amp;R166&amp;")"),D:K,8,0)*S166</f>
        <v>0</v>
      </c>
      <c r="V166" s="1" t="s">
        <v>35</v>
      </c>
      <c r="W166" s="1" t="s">
        <v>35</v>
      </c>
      <c r="X166" s="1">
        <v>0</v>
      </c>
      <c r="Y166" s="1">
        <f>VLOOKUP(IF(W166="无",V166,V166&amp;"("&amp;W166&amp;")"),D:J,7,0)*X166</f>
        <v>0</v>
      </c>
      <c r="Z166" s="1">
        <f>VLOOKUP(IF(W166="无",V166,V166&amp;"("&amp;W166&amp;")"),D:K,8,0)*X166</f>
        <v>0</v>
      </c>
    </row>
    <row r="167" spans="1:26" x14ac:dyDescent="0.3">
      <c r="A167" s="11">
        <f t="shared" si="7"/>
        <v>166</v>
      </c>
      <c r="B167" s="1" t="s">
        <v>61</v>
      </c>
      <c r="C167" s="2" t="s">
        <v>206</v>
      </c>
      <c r="D167" s="2" t="s">
        <v>207</v>
      </c>
      <c r="E167" s="1">
        <v>3</v>
      </c>
      <c r="F167" s="1">
        <v>1800</v>
      </c>
      <c r="G167" s="1">
        <v>0</v>
      </c>
      <c r="H167" s="17">
        <f>F167+O167+T167+Y167</f>
        <v>2775</v>
      </c>
      <c r="I167" s="17">
        <f>IF(C167="贸易",G167,P167+U167+Z167)</f>
        <v>0</v>
      </c>
      <c r="J167" s="17">
        <f>H167/E167</f>
        <v>925</v>
      </c>
      <c r="K167" s="17">
        <f>I167/E167</f>
        <v>0</v>
      </c>
      <c r="L167" s="1" t="s">
        <v>208</v>
      </c>
      <c r="M167" s="1" t="str">
        <f>VLOOKUP(L167,生产选项!B:D,3,0)</f>
        <v>熔炉</v>
      </c>
      <c r="N167" s="1">
        <v>1</v>
      </c>
      <c r="O167" s="1">
        <f>VLOOKUP(IF(M167="无",L167,L167&amp;"("&amp;M167&amp;")"),D:J,7,0)*N167</f>
        <v>592.5</v>
      </c>
      <c r="P167" s="1">
        <f>VLOOKUP(IF(M167="无",L167,L167&amp;"("&amp;M167&amp;")"),D:K,8,0)*N167</f>
        <v>0</v>
      </c>
      <c r="Q167" s="1" t="s">
        <v>33</v>
      </c>
      <c r="R167" s="1" t="str">
        <f>VLOOKUP(Q167,生产选项!B:D,3,0)</f>
        <v>野外采集</v>
      </c>
      <c r="S167" s="1">
        <v>3</v>
      </c>
      <c r="T167" s="1">
        <f>VLOOKUP(IF(R167="无",Q167,Q167&amp;"("&amp;R167&amp;")"),D:J,7,0)*S167</f>
        <v>210</v>
      </c>
      <c r="U167" s="1">
        <f>VLOOKUP(IF(R167="无",Q167,Q167&amp;"("&amp;R167&amp;")"),D:K,8,0)*S167</f>
        <v>0</v>
      </c>
      <c r="V167" s="1" t="s">
        <v>174</v>
      </c>
      <c r="W167" s="1" t="s">
        <v>155</v>
      </c>
      <c r="X167" s="1">
        <v>1</v>
      </c>
      <c r="Y167" s="1">
        <f>VLOOKUP(IF(W167="无",V167,V167&amp;"("&amp;W167&amp;")"),D:J,7,0)*X167</f>
        <v>172.5</v>
      </c>
      <c r="Z167" s="1">
        <f>VLOOKUP(IF(W167="无",V167,V167&amp;"("&amp;W167&amp;")"),D:K,8,0)*X167</f>
        <v>0</v>
      </c>
    </row>
    <row r="168" spans="1:26" x14ac:dyDescent="0.3">
      <c r="A168" s="11">
        <f t="shared" si="7"/>
        <v>167</v>
      </c>
      <c r="B168" s="1" t="s">
        <v>61</v>
      </c>
      <c r="C168" s="2" t="s">
        <v>206</v>
      </c>
      <c r="D168" s="1" t="s">
        <v>211</v>
      </c>
      <c r="E168" s="1">
        <v>3</v>
      </c>
      <c r="F168" s="1">
        <v>900</v>
      </c>
      <c r="G168" s="1">
        <v>0</v>
      </c>
      <c r="H168" s="17">
        <f>F168+O168+T168+Y168</f>
        <v>1610</v>
      </c>
      <c r="I168" s="17">
        <f>IF(C168="贸易",G168,P168+U168+Z168)</f>
        <v>0</v>
      </c>
      <c r="J168" s="17">
        <f>H168/E168</f>
        <v>536.66666666666663</v>
      </c>
      <c r="K168" s="17">
        <f>I168/E168</f>
        <v>0</v>
      </c>
      <c r="L168" s="1" t="s">
        <v>158</v>
      </c>
      <c r="M168" s="1" t="str">
        <f>VLOOKUP(L168,生产选项!B:D,3,0)</f>
        <v>熔炉</v>
      </c>
      <c r="N168" s="1">
        <v>1</v>
      </c>
      <c r="O168" s="1">
        <f>VLOOKUP(IF(M168="无",L168,L168&amp;"("&amp;M168&amp;")"),D:J,7,0)*N168</f>
        <v>492.5</v>
      </c>
      <c r="P168" s="1">
        <f>VLOOKUP(IF(M168="无",L168,L168&amp;"("&amp;M168&amp;")"),D:K,8,0)*N168</f>
        <v>0</v>
      </c>
      <c r="Q168" s="1" t="s">
        <v>174</v>
      </c>
      <c r="R168" s="1" t="str">
        <f>VLOOKUP(Q168,生产选项!B:D,3,0)</f>
        <v>木工厂</v>
      </c>
      <c r="S168" s="1">
        <v>1</v>
      </c>
      <c r="T168" s="1">
        <f>VLOOKUP(IF(R168="无",Q168,Q168&amp;"("&amp;R168&amp;")"),D:J,7,0)*S168</f>
        <v>172.5</v>
      </c>
      <c r="U168" s="1">
        <f>VLOOKUP(IF(R168="无",Q168,Q168&amp;"("&amp;R168&amp;")"),D:K,8,0)*S168</f>
        <v>0</v>
      </c>
      <c r="V168" s="1" t="s">
        <v>90</v>
      </c>
      <c r="W168" s="1" t="s">
        <v>91</v>
      </c>
      <c r="X168" s="1">
        <v>1</v>
      </c>
      <c r="Y168" s="1">
        <f>VLOOKUP(IF(W168="无",V168,V168&amp;"("&amp;W168&amp;")"),D:J,7,0)*X168</f>
        <v>45</v>
      </c>
      <c r="Z168" s="1">
        <f>VLOOKUP(IF(W168="无",V168,V168&amp;"("&amp;W168&amp;")"),D:K,8,0)*X168</f>
        <v>0</v>
      </c>
    </row>
    <row r="169" spans="1:26" x14ac:dyDescent="0.3">
      <c r="A169" s="11">
        <f t="shared" si="7"/>
        <v>168</v>
      </c>
      <c r="B169" s="1" t="s">
        <v>61</v>
      </c>
      <c r="C169" s="2" t="s">
        <v>206</v>
      </c>
      <c r="D169" s="1" t="s">
        <v>212</v>
      </c>
      <c r="E169" s="1">
        <v>3</v>
      </c>
      <c r="F169" s="1">
        <v>900</v>
      </c>
      <c r="G169" s="1">
        <v>0</v>
      </c>
      <c r="H169" s="17">
        <f>F169+O169+T169+Y169</f>
        <v>1610</v>
      </c>
      <c r="I169" s="17">
        <f>IF(C169="贸易",G169,P169+U169+Z169)</f>
        <v>0</v>
      </c>
      <c r="J169" s="17">
        <f>H169/E169</f>
        <v>536.66666666666663</v>
      </c>
      <c r="K169" s="17">
        <f>I169/E169</f>
        <v>0</v>
      </c>
      <c r="L169" s="1" t="s">
        <v>158</v>
      </c>
      <c r="M169" s="1" t="str">
        <f>VLOOKUP(L169,生产选项!B:D,3,0)</f>
        <v>熔炉</v>
      </c>
      <c r="N169" s="1">
        <v>1</v>
      </c>
      <c r="O169" s="1">
        <f>VLOOKUP(IF(M169="无",L169,L169&amp;"("&amp;M169&amp;")"),D:J,7,0)*N169</f>
        <v>492.5</v>
      </c>
      <c r="P169" s="1">
        <f>VLOOKUP(IF(M169="无",L169,L169&amp;"("&amp;M169&amp;")"),D:K,8,0)*N169</f>
        <v>0</v>
      </c>
      <c r="Q169" s="1" t="s">
        <v>174</v>
      </c>
      <c r="R169" s="1" t="str">
        <f>VLOOKUP(Q169,生产选项!B:D,3,0)</f>
        <v>木工厂</v>
      </c>
      <c r="S169" s="1">
        <v>1</v>
      </c>
      <c r="T169" s="1">
        <f>VLOOKUP(IF(R169="无",Q169,Q169&amp;"("&amp;R169&amp;")"),D:J,7,0)*S169</f>
        <v>172.5</v>
      </c>
      <c r="U169" s="1">
        <f>VLOOKUP(IF(R169="无",Q169,Q169&amp;"("&amp;R169&amp;")"),D:K,8,0)*S169</f>
        <v>0</v>
      </c>
      <c r="V169" s="1" t="s">
        <v>90</v>
      </c>
      <c r="W169" s="1" t="s">
        <v>91</v>
      </c>
      <c r="X169" s="1">
        <v>1</v>
      </c>
      <c r="Y169" s="1">
        <f>VLOOKUP(IF(W169="无",V169,V169&amp;"("&amp;W169&amp;")"),D:J,7,0)*X169</f>
        <v>45</v>
      </c>
      <c r="Z169" s="1">
        <f>VLOOKUP(IF(W169="无",V169,V169&amp;"("&amp;W169&amp;")"),D:K,8,0)*X169</f>
        <v>0</v>
      </c>
    </row>
    <row r="170" spans="1:26" x14ac:dyDescent="0.3">
      <c r="A170" s="11">
        <f t="shared" si="7"/>
        <v>169</v>
      </c>
      <c r="B170" s="1" t="s">
        <v>30</v>
      </c>
      <c r="C170" s="1" t="s">
        <v>213</v>
      </c>
      <c r="D170" s="1" t="s">
        <v>214</v>
      </c>
      <c r="E170" s="1">
        <v>4</v>
      </c>
      <c r="F170" s="1">
        <v>500</v>
      </c>
      <c r="G170" s="1">
        <v>0</v>
      </c>
      <c r="H170" s="17">
        <f>F170+O170+T170+Y170</f>
        <v>1000</v>
      </c>
      <c r="I170" s="17">
        <f>IF(C170="贸易",G170,P170+U170+Z170)</f>
        <v>0</v>
      </c>
      <c r="J170" s="17">
        <f>H170/E170</f>
        <v>250</v>
      </c>
      <c r="K170" s="17">
        <f>I170/E170</f>
        <v>0</v>
      </c>
      <c r="L170" s="1" t="s">
        <v>39</v>
      </c>
      <c r="M170" s="1" t="s">
        <v>79</v>
      </c>
      <c r="N170" s="1">
        <v>1</v>
      </c>
      <c r="O170" s="1">
        <f>VLOOKUP(IF(M170="无",L170,L170&amp;"("&amp;M170&amp;")"),D:J,7,0)*N170</f>
        <v>500</v>
      </c>
      <c r="P170" s="1">
        <f>VLOOKUP(IF(M170="无",L170,L170&amp;"("&amp;M170&amp;")"),D:K,8,0)*N170</f>
        <v>0</v>
      </c>
      <c r="Q170" s="1" t="s">
        <v>35</v>
      </c>
      <c r="R170" s="1" t="s">
        <v>35</v>
      </c>
      <c r="S170" s="1">
        <v>0</v>
      </c>
      <c r="T170" s="1">
        <f>VLOOKUP(IF(R170="无",Q170,Q170&amp;"("&amp;R170&amp;")"),D:J,7,0)*S170</f>
        <v>0</v>
      </c>
      <c r="U170" s="1">
        <f>VLOOKUP(IF(R170="无",Q170,Q170&amp;"("&amp;R170&amp;")"),D:K,8,0)*S170</f>
        <v>0</v>
      </c>
      <c r="V170" s="1" t="s">
        <v>35</v>
      </c>
      <c r="W170" s="1" t="s">
        <v>35</v>
      </c>
      <c r="X170" s="1">
        <v>0</v>
      </c>
      <c r="Y170" s="1">
        <f>VLOOKUP(IF(W170="无",V170,V170&amp;"("&amp;W170&amp;")"),D:J,7,0)*X170</f>
        <v>0</v>
      </c>
      <c r="Z170" s="1">
        <f>VLOOKUP(IF(W170="无",V170,V170&amp;"("&amp;W170&amp;")"),D:K,8,0)*X170</f>
        <v>0</v>
      </c>
    </row>
    <row r="171" spans="1:26" x14ac:dyDescent="0.3">
      <c r="A171" s="11">
        <f t="shared" si="7"/>
        <v>170</v>
      </c>
      <c r="B171" s="1" t="s">
        <v>30</v>
      </c>
      <c r="C171" s="2" t="s">
        <v>108</v>
      </c>
      <c r="D171" s="1" t="s">
        <v>215</v>
      </c>
      <c r="E171" s="1">
        <v>8</v>
      </c>
      <c r="F171" s="1">
        <v>800</v>
      </c>
      <c r="G171" s="1">
        <v>0</v>
      </c>
      <c r="H171" s="17">
        <f>F171+O171+T171+Y171</f>
        <v>1300</v>
      </c>
      <c r="I171" s="17">
        <f>IF(C171="贸易",G171,P171+U171+Z171)</f>
        <v>0</v>
      </c>
      <c r="J171" s="17">
        <f>H171/E171</f>
        <v>162.5</v>
      </c>
      <c r="K171" s="17">
        <f>I171/E171</f>
        <v>0</v>
      </c>
      <c r="L171" s="1" t="s">
        <v>216</v>
      </c>
      <c r="M171" s="1" t="s">
        <v>79</v>
      </c>
      <c r="N171" s="1">
        <v>1</v>
      </c>
      <c r="O171" s="1">
        <f>VLOOKUP(IF(M171="无",L171,L171&amp;"("&amp;M171&amp;")"),D:J,7,0)*N171</f>
        <v>500</v>
      </c>
      <c r="P171" s="1">
        <f>VLOOKUP(IF(M171="无",L171,L171&amp;"("&amp;M171&amp;")"),D:K,8,0)*N171</f>
        <v>0</v>
      </c>
      <c r="Q171" s="1" t="s">
        <v>35</v>
      </c>
      <c r="R171" s="1" t="s">
        <v>35</v>
      </c>
      <c r="S171" s="1">
        <v>0</v>
      </c>
      <c r="T171" s="1">
        <f>VLOOKUP(IF(R171="无",Q171,Q171&amp;"("&amp;R171&amp;")"),D:J,7,0)*S171</f>
        <v>0</v>
      </c>
      <c r="U171" s="1">
        <f>VLOOKUP(IF(R171="无",Q171,Q171&amp;"("&amp;R171&amp;")"),D:K,8,0)*S171</f>
        <v>0</v>
      </c>
      <c r="V171" s="1" t="s">
        <v>35</v>
      </c>
      <c r="W171" s="1" t="s">
        <v>35</v>
      </c>
      <c r="X171" s="1">
        <v>0</v>
      </c>
      <c r="Y171" s="1">
        <f>VLOOKUP(IF(W171="无",V171,V171&amp;"("&amp;W171&amp;")"),D:J,7,0)*X171</f>
        <v>0</v>
      </c>
      <c r="Z171" s="1">
        <f>VLOOKUP(IF(W171="无",V171,V171&amp;"("&amp;W171&amp;")"),D:K,8,0)*X171</f>
        <v>0</v>
      </c>
    </row>
    <row r="172" spans="1:26" x14ac:dyDescent="0.3">
      <c r="A172" s="11">
        <f t="shared" ref="A172:A181" si="8">ROW()-1</f>
        <v>171</v>
      </c>
      <c r="B172" s="1" t="s">
        <v>30</v>
      </c>
      <c r="C172" s="2" t="s">
        <v>108</v>
      </c>
      <c r="D172" s="1" t="s">
        <v>217</v>
      </c>
      <c r="E172" s="1">
        <v>4</v>
      </c>
      <c r="F172" s="1">
        <v>500</v>
      </c>
      <c r="G172" s="1">
        <v>0</v>
      </c>
      <c r="H172" s="17">
        <f>F172+O172+T172+Y172</f>
        <v>1000</v>
      </c>
      <c r="I172" s="17">
        <f>IF(C172="贸易",G172,P172+U172+Z172)</f>
        <v>0</v>
      </c>
      <c r="J172" s="17">
        <f>H172/E172</f>
        <v>250</v>
      </c>
      <c r="K172" s="17">
        <f>I172/E172</f>
        <v>0</v>
      </c>
      <c r="L172" s="1" t="s">
        <v>39</v>
      </c>
      <c r="M172" s="1" t="s">
        <v>79</v>
      </c>
      <c r="N172" s="1">
        <v>1</v>
      </c>
      <c r="O172" s="1">
        <f>VLOOKUP(IF(M172="无",L172,L172&amp;"("&amp;M172&amp;")"),D:J,7,0)*N172</f>
        <v>500</v>
      </c>
      <c r="P172" s="1">
        <f>VLOOKUP(IF(M172="无",L172,L172&amp;"("&amp;M172&amp;")"),D:K,8,0)*N172</f>
        <v>0</v>
      </c>
      <c r="Q172" s="1" t="s">
        <v>35</v>
      </c>
      <c r="R172" s="1" t="s">
        <v>35</v>
      </c>
      <c r="S172" s="1">
        <v>0</v>
      </c>
      <c r="T172" s="1">
        <f>VLOOKUP(IF(R172="无",Q172,Q172&amp;"("&amp;R172&amp;")"),D:J,7,0)*S172</f>
        <v>0</v>
      </c>
      <c r="U172" s="1">
        <f>VLOOKUP(IF(R172="无",Q172,Q172&amp;"("&amp;R172&amp;")"),D:K,8,0)*S172</f>
        <v>0</v>
      </c>
      <c r="V172" s="1" t="s">
        <v>35</v>
      </c>
      <c r="W172" s="1" t="s">
        <v>35</v>
      </c>
      <c r="X172" s="1">
        <v>0</v>
      </c>
      <c r="Y172" s="1">
        <f>VLOOKUP(IF(W172="无",V172,V172&amp;"("&amp;W172&amp;")"),D:J,7,0)*X172</f>
        <v>0</v>
      </c>
      <c r="Z172" s="1">
        <f>VLOOKUP(IF(W172="无",V172,V172&amp;"("&amp;W172&amp;")"),D:K,8,0)*X172</f>
        <v>0</v>
      </c>
    </row>
    <row r="173" spans="1:26" x14ac:dyDescent="0.3">
      <c r="A173" s="11">
        <f t="shared" si="8"/>
        <v>172</v>
      </c>
      <c r="B173" s="1" t="s">
        <v>96</v>
      </c>
      <c r="C173" s="2" t="s">
        <v>108</v>
      </c>
      <c r="D173" s="1" t="s">
        <v>109</v>
      </c>
      <c r="E173" s="1">
        <v>4</v>
      </c>
      <c r="F173" s="1">
        <v>500</v>
      </c>
      <c r="G173" s="1">
        <v>0</v>
      </c>
      <c r="H173" s="17">
        <f>F173+O173+T173+Y173</f>
        <v>1000</v>
      </c>
      <c r="I173" s="17">
        <f>IF(C173="贸易",G173,P173+U173+Z173)</f>
        <v>0</v>
      </c>
      <c r="J173" s="17">
        <f>H173/E173</f>
        <v>250</v>
      </c>
      <c r="K173" s="17">
        <f>I173/E173</f>
        <v>0</v>
      </c>
      <c r="L173" s="1" t="s">
        <v>82</v>
      </c>
      <c r="M173" s="1" t="s">
        <v>79</v>
      </c>
      <c r="N173" s="1">
        <v>1</v>
      </c>
      <c r="O173" s="1">
        <f>VLOOKUP(IF(M173="无",L173,L173&amp;"("&amp;M173&amp;")"),D:J,7,0)*N173</f>
        <v>500</v>
      </c>
      <c r="P173" s="1">
        <f>VLOOKUP(IF(M173="无",L173,L173&amp;"("&amp;M173&amp;")"),D:K,8,0)*N173</f>
        <v>0</v>
      </c>
      <c r="Q173" s="1" t="s">
        <v>35</v>
      </c>
      <c r="R173" s="1" t="s">
        <v>35</v>
      </c>
      <c r="S173" s="1">
        <v>0</v>
      </c>
      <c r="T173" s="1">
        <f>VLOOKUP(IF(R173="无",Q173,Q173&amp;"("&amp;R173&amp;")"),D:J,7,0)*S173</f>
        <v>0</v>
      </c>
      <c r="U173" s="1">
        <f>VLOOKUP(IF(R173="无",Q173,Q173&amp;"("&amp;R173&amp;")"),D:K,8,0)*S173</f>
        <v>0</v>
      </c>
      <c r="V173" s="1" t="s">
        <v>35</v>
      </c>
      <c r="W173" s="1" t="s">
        <v>35</v>
      </c>
      <c r="X173" s="1">
        <v>0</v>
      </c>
      <c r="Y173" s="1">
        <f>VLOOKUP(IF(W173="无",V173,V173&amp;"("&amp;W173&amp;")"),D:J,7,0)*X173</f>
        <v>0</v>
      </c>
      <c r="Z173" s="1">
        <f>VLOOKUP(IF(W173="无",V173,V173&amp;"("&amp;W173&amp;")"),D:K,8,0)*X173</f>
        <v>0</v>
      </c>
    </row>
    <row r="174" spans="1:26" x14ac:dyDescent="0.3">
      <c r="A174" s="11">
        <f t="shared" si="8"/>
        <v>173</v>
      </c>
      <c r="B174" s="1" t="s">
        <v>96</v>
      </c>
      <c r="C174" s="2" t="s">
        <v>108</v>
      </c>
      <c r="D174" s="1" t="s">
        <v>124</v>
      </c>
      <c r="E174" s="1">
        <v>5</v>
      </c>
      <c r="F174" s="1">
        <v>700</v>
      </c>
      <c r="G174" s="1">
        <v>0</v>
      </c>
      <c r="H174" s="17">
        <f>F174+O174+T174+Y174</f>
        <v>1200</v>
      </c>
      <c r="I174" s="17">
        <f>IF(C174="贸易",G174,P174+U174+Z174)</f>
        <v>0</v>
      </c>
      <c r="J174" s="17">
        <f>H174/E174</f>
        <v>240</v>
      </c>
      <c r="K174" s="17">
        <f>I174/E174</f>
        <v>0</v>
      </c>
      <c r="L174" s="1" t="s">
        <v>39</v>
      </c>
      <c r="M174" s="1" t="s">
        <v>79</v>
      </c>
      <c r="N174" s="1">
        <v>1</v>
      </c>
      <c r="O174" s="1">
        <f>VLOOKUP(IF(M174="无",L174,L174&amp;"("&amp;M174&amp;")"),D:J,7,0)*N174</f>
        <v>500</v>
      </c>
      <c r="P174" s="1">
        <f>VLOOKUP(IF(M174="无",L174,L174&amp;"("&amp;M174&amp;")"),D:K,8,0)*N174</f>
        <v>0</v>
      </c>
      <c r="Q174" s="1" t="s">
        <v>35</v>
      </c>
      <c r="R174" s="1" t="s">
        <v>35</v>
      </c>
      <c r="S174" s="1">
        <v>0</v>
      </c>
      <c r="T174" s="1">
        <f>VLOOKUP(IF(R174="无",Q174,Q174&amp;"("&amp;R174&amp;")"),D:J,7,0)*S174</f>
        <v>0</v>
      </c>
      <c r="U174" s="1">
        <f>VLOOKUP(IF(R174="无",Q174,Q174&amp;"("&amp;R174&amp;")"),D:K,8,0)*S174</f>
        <v>0</v>
      </c>
      <c r="V174" s="1" t="s">
        <v>35</v>
      </c>
      <c r="W174" s="1" t="s">
        <v>35</v>
      </c>
      <c r="X174" s="1">
        <v>0</v>
      </c>
      <c r="Y174" s="1">
        <f>VLOOKUP(IF(W174="无",V174,V174&amp;"("&amp;W174&amp;")"),D:J,7,0)*X174</f>
        <v>0</v>
      </c>
      <c r="Z174" s="1">
        <f>VLOOKUP(IF(W174="无",V174,V174&amp;"("&amp;W174&amp;")"),D:K,8,0)*X174</f>
        <v>0</v>
      </c>
    </row>
    <row r="175" spans="1:26" x14ac:dyDescent="0.3">
      <c r="A175" s="11">
        <f t="shared" si="8"/>
        <v>174</v>
      </c>
      <c r="B175" s="1" t="s">
        <v>35</v>
      </c>
      <c r="C175" s="2" t="s">
        <v>35</v>
      </c>
      <c r="D175" s="1" t="s">
        <v>35</v>
      </c>
      <c r="E175" s="1">
        <v>1</v>
      </c>
      <c r="F175" s="1">
        <v>0</v>
      </c>
      <c r="G175" s="1">
        <v>0</v>
      </c>
      <c r="H175" s="17">
        <f>F175+O175+T175+Y175</f>
        <v>0</v>
      </c>
      <c r="I175" s="17">
        <f>IF(C175="贸易",G175,P175+U175+Z175)</f>
        <v>0</v>
      </c>
      <c r="J175" s="17">
        <f>H175/E175</f>
        <v>0</v>
      </c>
      <c r="K175" s="17">
        <f>I175/E175</f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1">
        <f t="shared" si="8"/>
        <v>175</v>
      </c>
      <c r="B176" s="1" t="s">
        <v>30</v>
      </c>
      <c r="C176" s="2" t="s">
        <v>58</v>
      </c>
      <c r="D176" s="2" t="s">
        <v>59</v>
      </c>
      <c r="E176" s="1">
        <v>1</v>
      </c>
      <c r="F176" s="1">
        <v>100</v>
      </c>
      <c r="G176" s="1">
        <v>0</v>
      </c>
      <c r="H176" s="17">
        <f>F176+O176+T176+Y176</f>
        <v>100</v>
      </c>
      <c r="I176" s="17">
        <f>IF(C176="贸易",G176,P176+U176+Z176)</f>
        <v>0</v>
      </c>
      <c r="J176" s="17">
        <f>H176/E176</f>
        <v>100</v>
      </c>
      <c r="K176" s="17">
        <f>I176/E176</f>
        <v>0</v>
      </c>
      <c r="L176" s="1" t="s">
        <v>35</v>
      </c>
      <c r="M176" s="1" t="s">
        <v>35</v>
      </c>
      <c r="N176" s="1">
        <v>0</v>
      </c>
      <c r="O176" s="1">
        <f>VLOOKUP(IF(M176="无",L176,L176&amp;"("&amp;M176&amp;")"),D:J,7,0)*N176</f>
        <v>0</v>
      </c>
      <c r="P176" s="1">
        <f>VLOOKUP(IF(M176="无",L176,L176&amp;"("&amp;M176&amp;")"),D:K,8,0)*N176</f>
        <v>0</v>
      </c>
      <c r="Q176" s="1" t="s">
        <v>35</v>
      </c>
      <c r="R176" s="1" t="s">
        <v>35</v>
      </c>
      <c r="S176" s="1">
        <v>0</v>
      </c>
      <c r="T176" s="1">
        <f>VLOOKUP(IF(R176="无",Q176,Q176&amp;"("&amp;R176&amp;")"),D:J,7,0)*S176</f>
        <v>0</v>
      </c>
      <c r="U176" s="1">
        <f>VLOOKUP(IF(R176="无",Q176,Q176&amp;"("&amp;R176&amp;")"),D:K,8,0)*S176</f>
        <v>0</v>
      </c>
      <c r="V176" s="1" t="s">
        <v>35</v>
      </c>
      <c r="W176" s="1" t="s">
        <v>35</v>
      </c>
      <c r="X176" s="1">
        <v>0</v>
      </c>
      <c r="Y176" s="1">
        <f>VLOOKUP(IF(W176="无",V176,V176&amp;"("&amp;W176&amp;")"),D:J,7,0)*X176</f>
        <v>0</v>
      </c>
      <c r="Z176" s="1">
        <f>VLOOKUP(IF(W176="无",V176,V176&amp;"("&amp;W176&amp;")"),D:K,8,0)*X176</f>
        <v>0</v>
      </c>
    </row>
    <row r="177" spans="1:26" x14ac:dyDescent="0.3">
      <c r="A177" s="11">
        <f t="shared" si="8"/>
        <v>176</v>
      </c>
      <c r="B177" s="1" t="s">
        <v>30</v>
      </c>
      <c r="C177" s="1" t="s">
        <v>222</v>
      </c>
      <c r="D177" s="1" t="s">
        <v>223</v>
      </c>
      <c r="E177" s="1">
        <v>4</v>
      </c>
      <c r="F177" s="1">
        <v>1800</v>
      </c>
      <c r="G177" s="1">
        <v>0</v>
      </c>
      <c r="H177" s="17">
        <f>F177+O177+T177+Y177</f>
        <v>2211.666666666667</v>
      </c>
      <c r="I177" s="17">
        <f>IF(C177="贸易",G177,P177+U177+Z177)</f>
        <v>0</v>
      </c>
      <c r="J177" s="17">
        <f>H177/E177</f>
        <v>552.91666666666674</v>
      </c>
      <c r="K177" s="17">
        <f>I177/E177</f>
        <v>0</v>
      </c>
      <c r="L177" s="1" t="s">
        <v>87</v>
      </c>
      <c r="M177" s="1" t="str">
        <f>VLOOKUP(L177,生产选项!$B:$E,3,0)</f>
        <v>草场种植</v>
      </c>
      <c r="N177" s="1">
        <v>4</v>
      </c>
      <c r="O177" s="1">
        <f>VLOOKUP(IF(M177="无",L177,L177&amp;"("&amp;M177&amp;")"),D:J,7,0)*N177</f>
        <v>186.66666666666666</v>
      </c>
      <c r="P177" s="1">
        <f>VLOOKUP(IF(M177="无",L177,L177&amp;"("&amp;M177&amp;")"),D:K,8,0)*N177</f>
        <v>0</v>
      </c>
      <c r="Q177" s="1" t="s">
        <v>75</v>
      </c>
      <c r="R177" s="1" t="str">
        <f>VLOOKUP(Q177,生产选项!$B:$E,3,0)</f>
        <v>花朵</v>
      </c>
      <c r="S177" s="1">
        <v>1</v>
      </c>
      <c r="T177" s="1">
        <f>VLOOKUP(IF(R177="无",Q177,Q177&amp;"("&amp;R177&amp;")"),D:J,7,0)*S177</f>
        <v>225</v>
      </c>
      <c r="U177" s="1">
        <f>VLOOKUP(IF(R177="无",Q177,Q177&amp;"("&amp;R177&amp;")"),D:K,8,0)*S177</f>
        <v>0</v>
      </c>
      <c r="V177" s="1" t="s">
        <v>35</v>
      </c>
      <c r="W177" s="1" t="s">
        <v>35</v>
      </c>
      <c r="X177" s="1">
        <v>0</v>
      </c>
      <c r="Y177" s="1">
        <f>VLOOKUP(IF(W177="无",V177,V177&amp;"("&amp;W177&amp;")"),D:J,7,0)*X177</f>
        <v>0</v>
      </c>
      <c r="Z177" s="1">
        <f>VLOOKUP(IF(W177="无",V177,V177&amp;"("&amp;W177&amp;")"),D:K,8,0)*X177</f>
        <v>0</v>
      </c>
    </row>
    <row r="178" spans="1:26" x14ac:dyDescent="0.3">
      <c r="A178" s="11">
        <f t="shared" si="8"/>
        <v>177</v>
      </c>
      <c r="B178" s="1" t="s">
        <v>30</v>
      </c>
      <c r="C178" s="1" t="s">
        <v>222</v>
      </c>
      <c r="D178" s="1" t="s">
        <v>226</v>
      </c>
      <c r="E178" s="1">
        <v>4</v>
      </c>
      <c r="F178" s="1">
        <v>900</v>
      </c>
      <c r="G178" s="1">
        <v>0</v>
      </c>
      <c r="H178" s="17">
        <f>F178+O178+T178+Y178</f>
        <v>1180</v>
      </c>
      <c r="I178" s="17">
        <f>IF(C178="贸易",G178,P178+U178+Z178)</f>
        <v>0</v>
      </c>
      <c r="J178" s="17">
        <f>H178/E178</f>
        <v>295</v>
      </c>
      <c r="K178" s="17">
        <f>I178/E178</f>
        <v>0</v>
      </c>
      <c r="L178" s="1" t="s">
        <v>87</v>
      </c>
      <c r="M178" s="1" t="s">
        <v>88</v>
      </c>
      <c r="N178" s="1">
        <v>6</v>
      </c>
      <c r="O178" s="1">
        <f>VLOOKUP(IF(M178="无",L178,L178&amp;"("&amp;M178&amp;")"),D:J,7,0)*N178</f>
        <v>280</v>
      </c>
      <c r="P178" s="1">
        <f>VLOOKUP(IF(M178="无",L178,L178&amp;"("&amp;M178&amp;")"),D:K,8,0)*N178</f>
        <v>0</v>
      </c>
      <c r="Q178" s="1" t="s">
        <v>35</v>
      </c>
      <c r="R178" s="1" t="s">
        <v>35</v>
      </c>
      <c r="S178" s="1">
        <v>0</v>
      </c>
      <c r="T178" s="1">
        <f>VLOOKUP(IF(R178="无",Q178,Q178&amp;"("&amp;R178&amp;")"),D:J,7,0)*S178</f>
        <v>0</v>
      </c>
      <c r="U178" s="1">
        <f>VLOOKUP(IF(R178="无",Q178,Q178&amp;"("&amp;R178&amp;")"),D:K,8,0)*S178</f>
        <v>0</v>
      </c>
      <c r="V178" s="1" t="s">
        <v>35</v>
      </c>
      <c r="W178" s="1" t="s">
        <v>35</v>
      </c>
      <c r="X178" s="1">
        <v>0</v>
      </c>
      <c r="Y178" s="1">
        <f>VLOOKUP(IF(W178="无",V178,V178&amp;"("&amp;W178&amp;")"),D:J,7,0)*X178</f>
        <v>0</v>
      </c>
      <c r="Z178" s="1">
        <f>VLOOKUP(IF(W178="无",V178,V178&amp;"("&amp;W178&amp;")"),D:K,8,0)*X178</f>
        <v>0</v>
      </c>
    </row>
    <row r="179" spans="1:26" x14ac:dyDescent="0.3">
      <c r="A179" s="11">
        <f t="shared" si="8"/>
        <v>178</v>
      </c>
      <c r="B179" s="1" t="s">
        <v>96</v>
      </c>
      <c r="C179" s="2" t="s">
        <v>110</v>
      </c>
      <c r="D179" s="1" t="s">
        <v>123</v>
      </c>
      <c r="E179" s="1">
        <v>8</v>
      </c>
      <c r="F179" s="1">
        <v>1000</v>
      </c>
      <c r="G179" s="1">
        <v>0</v>
      </c>
      <c r="H179" s="17">
        <f>F179+O179+T179+Y179</f>
        <v>1800</v>
      </c>
      <c r="I179" s="17">
        <f>IF(C179="贸易",G179,P179+U179+Z179)</f>
        <v>0</v>
      </c>
      <c r="J179" s="17">
        <f>H179/E179</f>
        <v>225</v>
      </c>
      <c r="K179" s="17">
        <f>I179/E179</f>
        <v>0</v>
      </c>
      <c r="L179" s="1" t="s">
        <v>70</v>
      </c>
      <c r="M179" s="1" t="s">
        <v>71</v>
      </c>
      <c r="N179" s="1">
        <v>8</v>
      </c>
      <c r="O179" s="1">
        <f>VLOOKUP(IF(M179="无",L179,L179&amp;"("&amp;M179&amp;")"),D:J,7,0)*N179</f>
        <v>800</v>
      </c>
      <c r="P179" s="1">
        <f>VLOOKUP(IF(M179="无",L179,L179&amp;"("&amp;M179&amp;")"),D:K,8,0)*N179</f>
        <v>0</v>
      </c>
      <c r="Q179" s="1" t="s">
        <v>35</v>
      </c>
      <c r="R179" s="1" t="s">
        <v>35</v>
      </c>
      <c r="S179" s="1">
        <v>0</v>
      </c>
      <c r="T179" s="1">
        <f>VLOOKUP(IF(R179="无",Q179,Q179&amp;"("&amp;R179&amp;")"),D:J,7,0)*S179</f>
        <v>0</v>
      </c>
      <c r="U179" s="1">
        <f>VLOOKUP(IF(R179="无",Q179,Q179&amp;"("&amp;R179&amp;")"),D:K,8,0)*S179</f>
        <v>0</v>
      </c>
      <c r="V179" s="1" t="s">
        <v>35</v>
      </c>
      <c r="W179" s="1" t="s">
        <v>35</v>
      </c>
      <c r="X179" s="1">
        <v>0</v>
      </c>
      <c r="Y179" s="1">
        <f>VLOOKUP(IF(W179="无",V179,V179&amp;"("&amp;W179&amp;")"),D:J,7,0)*X179</f>
        <v>0</v>
      </c>
      <c r="Z179" s="1">
        <f>VLOOKUP(IF(W179="无",V179,V179&amp;"("&amp;W179&amp;")"),D:K,8,0)*X179</f>
        <v>0</v>
      </c>
    </row>
    <row r="180" spans="1:26" x14ac:dyDescent="0.3">
      <c r="A180" s="11">
        <f t="shared" si="8"/>
        <v>179</v>
      </c>
      <c r="B180" s="1" t="s">
        <v>96</v>
      </c>
      <c r="C180" s="2" t="s">
        <v>110</v>
      </c>
      <c r="D180" s="2" t="s">
        <v>111</v>
      </c>
      <c r="E180" s="1">
        <v>8</v>
      </c>
      <c r="F180" s="1">
        <v>1000</v>
      </c>
      <c r="G180" s="1">
        <v>0</v>
      </c>
      <c r="H180" s="17">
        <f>F180+O180+T180+Y180</f>
        <v>2600</v>
      </c>
      <c r="I180" s="17">
        <f>IF(C180="贸易",G180,P180+U180+Z180)</f>
        <v>0</v>
      </c>
      <c r="J180" s="17">
        <f>H180/E180</f>
        <v>325</v>
      </c>
      <c r="K180" s="17">
        <f>I180/E180</f>
        <v>0</v>
      </c>
      <c r="L180" s="1" t="s">
        <v>112</v>
      </c>
      <c r="M180" s="1" t="str">
        <f>VLOOKUP(L180,生产选项!B:D,3,0)</f>
        <v>野外</v>
      </c>
      <c r="N180" s="1">
        <v>8</v>
      </c>
      <c r="O180" s="1">
        <f>VLOOKUP(IF(M180="无",L180,L180&amp;"("&amp;M180&amp;")"),D:J,7,0)*N180</f>
        <v>1600</v>
      </c>
      <c r="P180" s="1">
        <f>VLOOKUP(IF(M180="无",L180,L180&amp;"("&amp;M180&amp;")"),D:K,8,0)*N180</f>
        <v>0</v>
      </c>
      <c r="Q180" s="1" t="s">
        <v>35</v>
      </c>
      <c r="R180" s="1" t="s">
        <v>35</v>
      </c>
      <c r="S180" s="1">
        <v>0</v>
      </c>
      <c r="T180" s="1">
        <f>VLOOKUP(IF(R180="无",Q180,Q180&amp;"("&amp;R180&amp;")"),D:J,7,0)*S180</f>
        <v>0</v>
      </c>
      <c r="U180" s="1">
        <f>VLOOKUP(IF(R180="无",Q180,Q180&amp;"("&amp;R180&amp;")"),D:K,8,0)*S180</f>
        <v>0</v>
      </c>
      <c r="V180" s="1" t="s">
        <v>35</v>
      </c>
      <c r="W180" s="1" t="s">
        <v>35</v>
      </c>
      <c r="X180" s="1">
        <v>0</v>
      </c>
      <c r="Y180" s="1">
        <f>VLOOKUP(IF(W180="无",V180,V180&amp;"("&amp;W180&amp;")"),D:J,7,0)*X180</f>
        <v>0</v>
      </c>
      <c r="Z180" s="1">
        <f>VLOOKUP(IF(W180="无",V180,V180&amp;"("&amp;W180&amp;")"),D:K,8,0)*X180</f>
        <v>0</v>
      </c>
    </row>
    <row r="181" spans="1:26" x14ac:dyDescent="0.3">
      <c r="A181" s="11">
        <f t="shared" si="8"/>
        <v>180</v>
      </c>
      <c r="B181" s="1" t="s">
        <v>30</v>
      </c>
      <c r="C181" s="1" t="s">
        <v>230</v>
      </c>
      <c r="D181" s="1" t="s">
        <v>231</v>
      </c>
      <c r="E181" s="1">
        <v>4</v>
      </c>
      <c r="F181" s="1">
        <v>650</v>
      </c>
      <c r="G181" s="1">
        <v>0</v>
      </c>
      <c r="H181" s="17">
        <f>F181+O181+T181+Y181</f>
        <v>850</v>
      </c>
      <c r="I181" s="17">
        <f>IF(C181="贸易",G181,P181+U181+Z181)</f>
        <v>0</v>
      </c>
      <c r="J181" s="17">
        <f>H181/E181</f>
        <v>212.5</v>
      </c>
      <c r="K181" s="17">
        <f>I181/E181</f>
        <v>0</v>
      </c>
      <c r="L181" s="1" t="s">
        <v>70</v>
      </c>
      <c r="M181" s="1" t="s">
        <v>71</v>
      </c>
      <c r="N181" s="1">
        <v>2</v>
      </c>
      <c r="O181" s="1">
        <f>VLOOKUP(IF(M181="无",L181,L181&amp;"("&amp;M181&amp;")"),D:J,7,0)*N181</f>
        <v>200</v>
      </c>
      <c r="P181" s="1">
        <f>VLOOKUP(IF(M181="无",L181,L181&amp;"("&amp;M181&amp;")"),D:K,8,0)*N181</f>
        <v>0</v>
      </c>
      <c r="Q181" s="1" t="s">
        <v>35</v>
      </c>
      <c r="R181" s="1" t="s">
        <v>35</v>
      </c>
      <c r="S181" s="1">
        <v>0</v>
      </c>
      <c r="T181" s="1">
        <f>VLOOKUP(IF(R181="无",Q181,Q181&amp;"("&amp;R181&amp;")"),D:J,7,0)*S181</f>
        <v>0</v>
      </c>
      <c r="U181" s="1">
        <f>VLOOKUP(IF(R181="无",Q181,Q181&amp;"("&amp;R181&amp;")"),D:K,8,0)*S181</f>
        <v>0</v>
      </c>
      <c r="V181" s="1" t="s">
        <v>35</v>
      </c>
      <c r="W181" s="1" t="s">
        <v>35</v>
      </c>
      <c r="X181" s="1">
        <v>0</v>
      </c>
      <c r="Y181" s="1">
        <f>VLOOKUP(IF(W181="无",V181,V181&amp;"("&amp;W181&amp;")"),D:J,7,0)*X181</f>
        <v>0</v>
      </c>
      <c r="Z181" s="1">
        <f>VLOOKUP(IF(W181="无",V181,V181&amp;"("&amp;W181&amp;")"),D:K,8,0)*X181</f>
        <v>0</v>
      </c>
    </row>
    <row r="182" spans="1:26" x14ac:dyDescent="0.3">
      <c r="A182" s="11">
        <f t="shared" ref="A182:A191" si="9">ROW()-1</f>
        <v>181</v>
      </c>
      <c r="B182" s="1" t="s">
        <v>30</v>
      </c>
      <c r="C182" s="2" t="s">
        <v>230</v>
      </c>
      <c r="D182" s="1" t="s">
        <v>232</v>
      </c>
      <c r="E182" s="1">
        <v>4</v>
      </c>
      <c r="F182" s="1">
        <v>1600</v>
      </c>
      <c r="G182" s="1">
        <v>0</v>
      </c>
      <c r="H182" s="17">
        <f>F182+O182+T182+Y182</f>
        <v>2000</v>
      </c>
      <c r="I182" s="17">
        <f>IF(C182="贸易",G182,P182+U182+Z182)</f>
        <v>0</v>
      </c>
      <c r="J182" s="17">
        <f>H182/E182</f>
        <v>500</v>
      </c>
      <c r="K182" s="17">
        <f>I182/E182</f>
        <v>0</v>
      </c>
      <c r="L182" s="1" t="s">
        <v>70</v>
      </c>
      <c r="M182" s="1" t="str">
        <f>VLOOKUP(L182,生产选项!$B:$E,3,0)</f>
        <v>花园种植</v>
      </c>
      <c r="N182" s="1">
        <v>4</v>
      </c>
      <c r="O182" s="1">
        <f>VLOOKUP(IF(M182="无",L182,L182&amp;"("&amp;M182&amp;")"),D:J,7,0)*N182</f>
        <v>400</v>
      </c>
      <c r="P182" s="1">
        <f>VLOOKUP(IF(M182="无",L182,L182&amp;"("&amp;M182&amp;")"),D:K,8,0)*N182</f>
        <v>0</v>
      </c>
      <c r="Q182" s="1" t="s">
        <v>35</v>
      </c>
      <c r="R182" s="1" t="str">
        <f>VLOOKUP(Q182,生产选项!B:D,2,0)</f>
        <v>无</v>
      </c>
      <c r="S182" s="1">
        <v>0</v>
      </c>
      <c r="T182" s="1">
        <f>VLOOKUP(IF(R182="无",Q182,Q182&amp;"("&amp;R182&amp;")"),D:J,7,0)*S182</f>
        <v>0</v>
      </c>
      <c r="U182" s="1">
        <f>VLOOKUP(IF(R182="无",Q182,Q182&amp;"("&amp;R182&amp;")"),D:K,8,0)*S182</f>
        <v>0</v>
      </c>
      <c r="V182" s="1" t="s">
        <v>35</v>
      </c>
      <c r="W182" s="1" t="s">
        <v>35</v>
      </c>
      <c r="X182" s="1">
        <v>0</v>
      </c>
      <c r="Y182" s="1">
        <f>VLOOKUP(IF(W182="无",V182,V182&amp;"("&amp;W182&amp;")"),D:J,7,0)*X182</f>
        <v>0</v>
      </c>
      <c r="Z182" s="1">
        <f>VLOOKUP(IF(W182="无",V182,V182&amp;"("&amp;W182&amp;")"),D:K,8,0)*X182</f>
        <v>0</v>
      </c>
    </row>
    <row r="183" spans="1:26" x14ac:dyDescent="0.3">
      <c r="A183" s="11">
        <f t="shared" si="9"/>
        <v>182</v>
      </c>
      <c r="B183" s="1" t="s">
        <v>96</v>
      </c>
      <c r="C183" s="2" t="s">
        <v>115</v>
      </c>
      <c r="D183" s="1" t="s">
        <v>116</v>
      </c>
      <c r="E183" s="1">
        <v>8</v>
      </c>
      <c r="F183" s="1">
        <v>1000</v>
      </c>
      <c r="G183" s="1">
        <v>0</v>
      </c>
      <c r="H183" s="17">
        <f>F183+O183+T183+Y183</f>
        <v>1373.3333333333333</v>
      </c>
      <c r="I183" s="17">
        <f>IF(C183="贸易",G183,P183+U183+Z183)</f>
        <v>0</v>
      </c>
      <c r="J183" s="17">
        <f>H183/E183</f>
        <v>171.66666666666666</v>
      </c>
      <c r="K183" s="17">
        <f>I183/E183</f>
        <v>0</v>
      </c>
      <c r="L183" s="1" t="s">
        <v>87</v>
      </c>
      <c r="M183" s="1" t="s">
        <v>88</v>
      </c>
      <c r="N183" s="1">
        <v>8</v>
      </c>
      <c r="O183" s="1">
        <f>VLOOKUP(IF(M183="无",L183,L183&amp;"("&amp;M183&amp;")"),D:J,7,0)*N183</f>
        <v>373.33333333333331</v>
      </c>
      <c r="P183" s="1">
        <f>VLOOKUP(IF(M183="无",L183,L183&amp;"("&amp;M183&amp;")"),D:K,8,0)*N183</f>
        <v>0</v>
      </c>
      <c r="Q183" s="1" t="s">
        <v>35</v>
      </c>
      <c r="R183" s="1" t="s">
        <v>35</v>
      </c>
      <c r="S183" s="1">
        <v>0</v>
      </c>
      <c r="T183" s="1">
        <f>VLOOKUP(IF(R183="无",Q183,Q183&amp;"("&amp;R183&amp;")"),D:J,7,0)*S183</f>
        <v>0</v>
      </c>
      <c r="U183" s="1">
        <f>VLOOKUP(IF(R183="无",Q183,Q183&amp;"("&amp;R183&amp;")"),D:K,8,0)*S183</f>
        <v>0</v>
      </c>
      <c r="V183" s="1" t="s">
        <v>35</v>
      </c>
      <c r="W183" s="1" t="s">
        <v>35</v>
      </c>
      <c r="X183" s="1">
        <v>0</v>
      </c>
      <c r="Y183" s="1">
        <f>VLOOKUP(IF(W183="无",V183,V183&amp;"("&amp;W183&amp;")"),D:J,7,0)*X183</f>
        <v>0</v>
      </c>
      <c r="Z183" s="1">
        <f>VLOOKUP(IF(W183="无",V183,V183&amp;"("&amp;W183&amp;")"),D:K,8,0)*X183</f>
        <v>0</v>
      </c>
    </row>
    <row r="184" spans="1:26" x14ac:dyDescent="0.3">
      <c r="A184" s="11">
        <f t="shared" si="9"/>
        <v>183</v>
      </c>
      <c r="B184" s="1" t="s">
        <v>30</v>
      </c>
      <c r="C184" s="2" t="s">
        <v>115</v>
      </c>
      <c r="D184" s="1" t="s">
        <v>233</v>
      </c>
      <c r="E184" s="1">
        <v>8</v>
      </c>
      <c r="F184" s="1">
        <v>2400</v>
      </c>
      <c r="G184" s="1">
        <v>0</v>
      </c>
      <c r="H184" s="17">
        <f>F184+O184+T184+Y184</f>
        <v>3546.6666666666665</v>
      </c>
      <c r="I184" s="17">
        <f>IF(C184="贸易",G184,P184+U184+Z184)</f>
        <v>0</v>
      </c>
      <c r="J184" s="17">
        <f>H184/E184</f>
        <v>443.33333333333331</v>
      </c>
      <c r="K184" s="17">
        <f>I184/E184</f>
        <v>0</v>
      </c>
      <c r="L184" s="1" t="s">
        <v>138</v>
      </c>
      <c r="M184" s="1" t="s">
        <v>168</v>
      </c>
      <c r="N184" s="1">
        <v>4</v>
      </c>
      <c r="O184" s="1">
        <f>VLOOKUP(IF(M184="无",L184,L184&amp;"("&amp;M184&amp;")"),D:J,7,0)*N184</f>
        <v>400</v>
      </c>
      <c r="P184" s="1">
        <f>VLOOKUP(IF(M184="无",L184,L184&amp;"("&amp;M184&amp;")"),D:K,8,0)*N184</f>
        <v>0</v>
      </c>
      <c r="Q184" s="1" t="s">
        <v>87</v>
      </c>
      <c r="R184" s="1" t="s">
        <v>88</v>
      </c>
      <c r="S184" s="1">
        <v>16</v>
      </c>
      <c r="T184" s="1">
        <f>VLOOKUP(IF(R184="无",Q184,Q184&amp;"("&amp;R184&amp;")"),D:J,7,0)*S184</f>
        <v>746.66666666666663</v>
      </c>
      <c r="U184" s="1">
        <f>VLOOKUP(IF(R184="无",Q184,Q184&amp;"("&amp;R184&amp;")"),D:K,8,0)*S184</f>
        <v>0</v>
      </c>
      <c r="V184" s="1" t="s">
        <v>35</v>
      </c>
      <c r="W184" s="1" t="s">
        <v>35</v>
      </c>
      <c r="X184" s="1">
        <v>0</v>
      </c>
      <c r="Y184" s="1">
        <f>VLOOKUP(IF(W184="无",V184,V184&amp;"("&amp;W184&amp;")"),D:J,7,0)*X184</f>
        <v>0</v>
      </c>
      <c r="Z184" s="1">
        <f>VLOOKUP(IF(W184="无",V184,V184&amp;"("&amp;W184&amp;")"),D:K,8,0)*X184</f>
        <v>0</v>
      </c>
    </row>
    <row r="185" spans="1:26" x14ac:dyDescent="0.3">
      <c r="A185" s="11">
        <f t="shared" si="9"/>
        <v>184</v>
      </c>
      <c r="B185" s="1" t="s">
        <v>30</v>
      </c>
      <c r="C185" s="2" t="s">
        <v>237</v>
      </c>
      <c r="D185" s="1" t="s">
        <v>238</v>
      </c>
      <c r="E185" s="1">
        <v>5</v>
      </c>
      <c r="F185" s="1">
        <v>600</v>
      </c>
      <c r="G185" s="1">
        <v>0</v>
      </c>
      <c r="H185" s="17">
        <f>F185+O185+T185+Y185</f>
        <v>740</v>
      </c>
      <c r="I185" s="17">
        <f>IF(C185="贸易",G185,P185+U185+Z185)</f>
        <v>0</v>
      </c>
      <c r="J185" s="17">
        <f>H185/E185</f>
        <v>148</v>
      </c>
      <c r="K185" s="17">
        <f>I185/E185</f>
        <v>0</v>
      </c>
      <c r="L185" s="1" t="s">
        <v>91</v>
      </c>
      <c r="M185" s="1" t="str">
        <f>VLOOKUP(L185,生产选项!$B:$E,3,0)</f>
        <v>大花盆采集</v>
      </c>
      <c r="N185" s="1">
        <v>2</v>
      </c>
      <c r="O185" s="1">
        <f>VLOOKUP(IF(M185="无",L185,L185&amp;"("&amp;M185&amp;")"),D:J,7,0)*N185</f>
        <v>140</v>
      </c>
      <c r="P185" s="1">
        <f>VLOOKUP(IF(M185="无",L185,L185&amp;"("&amp;M185&amp;")"),D:K,8,0)*N185</f>
        <v>0</v>
      </c>
      <c r="Q185" s="1" t="s">
        <v>35</v>
      </c>
      <c r="R185" s="1" t="str">
        <f>VLOOKUP(Q185,生产选项!B:D,2,0)</f>
        <v>无</v>
      </c>
      <c r="S185" s="1">
        <v>0</v>
      </c>
      <c r="T185" s="1">
        <f>VLOOKUP(IF(R185="无",Q185,Q185&amp;"("&amp;R185&amp;")"),D:J,7,0)*S185</f>
        <v>0</v>
      </c>
      <c r="U185" s="1">
        <f>VLOOKUP(IF(R185="无",Q185,Q185&amp;"("&amp;R185&amp;")"),D:K,8,0)*S185</f>
        <v>0</v>
      </c>
      <c r="V185" s="1" t="s">
        <v>35</v>
      </c>
      <c r="W185" s="1" t="s">
        <v>35</v>
      </c>
      <c r="X185" s="1">
        <v>0</v>
      </c>
      <c r="Y185" s="1">
        <f>VLOOKUP(IF(W185="无",V185,V185&amp;"("&amp;W185&amp;")"),D:J,7,0)*X185</f>
        <v>0</v>
      </c>
      <c r="Z185" s="1">
        <f>VLOOKUP(IF(W185="无",V185,V185&amp;"("&amp;W185&amp;")"),D:K,8,0)*X185</f>
        <v>0</v>
      </c>
    </row>
    <row r="186" spans="1:26" x14ac:dyDescent="0.3">
      <c r="A186" s="11">
        <f t="shared" si="9"/>
        <v>185</v>
      </c>
      <c r="B186" s="1" t="s">
        <v>30</v>
      </c>
      <c r="C186" s="2" t="s">
        <v>237</v>
      </c>
      <c r="D186" s="1" t="s">
        <v>239</v>
      </c>
      <c r="E186" s="1">
        <v>4</v>
      </c>
      <c r="F186" s="1">
        <v>600</v>
      </c>
      <c r="G186" s="1">
        <v>0</v>
      </c>
      <c r="H186" s="17">
        <f>F186+O186+T186+Y186</f>
        <v>740</v>
      </c>
      <c r="I186" s="17">
        <f>IF(C186="贸易",G186,P186+U186+Z186)</f>
        <v>0</v>
      </c>
      <c r="J186" s="17">
        <f>H186/E186</f>
        <v>185</v>
      </c>
      <c r="K186" s="17">
        <f>I186/E186</f>
        <v>0</v>
      </c>
      <c r="L186" s="1" t="s">
        <v>105</v>
      </c>
      <c r="M186" s="1" t="str">
        <f>VLOOKUP(L186,生产选项!$B:$E,3,0)</f>
        <v>大花盆采集</v>
      </c>
      <c r="N186" s="1">
        <v>2</v>
      </c>
      <c r="O186" s="1">
        <f>VLOOKUP(IF(M186="无",L186,L186&amp;"("&amp;M186&amp;")"),D:J,7,0)*N186</f>
        <v>140</v>
      </c>
      <c r="P186" s="1">
        <f>VLOOKUP(IF(M186="无",L186,L186&amp;"("&amp;M186&amp;")"),D:K,8,0)*N186</f>
        <v>0</v>
      </c>
      <c r="Q186" s="1" t="s">
        <v>35</v>
      </c>
      <c r="R186" s="1" t="str">
        <f>VLOOKUP(Q186,生产选项!B:D,2,0)</f>
        <v>无</v>
      </c>
      <c r="S186" s="1">
        <v>0</v>
      </c>
      <c r="T186" s="1">
        <f>VLOOKUP(IF(R186="无",Q186,Q186&amp;"("&amp;R186&amp;")"),D:J,7,0)*S186</f>
        <v>0</v>
      </c>
      <c r="U186" s="1">
        <f>VLOOKUP(IF(R186="无",Q186,Q186&amp;"("&amp;R186&amp;")"),D:K,8,0)*S186</f>
        <v>0</v>
      </c>
      <c r="V186" s="1" t="s">
        <v>35</v>
      </c>
      <c r="W186" s="1" t="s">
        <v>35</v>
      </c>
      <c r="X186" s="1">
        <v>0</v>
      </c>
      <c r="Y186" s="1">
        <f>VLOOKUP(IF(W186="无",V186,V186&amp;"("&amp;W186&amp;")"),D:J,7,0)*X186</f>
        <v>0</v>
      </c>
      <c r="Z186" s="1">
        <f>VLOOKUP(IF(W186="无",V186,V186&amp;"("&amp;W186&amp;")"),D:K,8,0)*X186</f>
        <v>0</v>
      </c>
    </row>
    <row r="187" spans="1:26" x14ac:dyDescent="0.3">
      <c r="A187" s="11">
        <f t="shared" si="9"/>
        <v>186</v>
      </c>
      <c r="B187" s="1" t="s">
        <v>61</v>
      </c>
      <c r="C187" s="2" t="s">
        <v>237</v>
      </c>
      <c r="D187" s="1" t="s">
        <v>240</v>
      </c>
      <c r="E187" s="1">
        <v>3</v>
      </c>
      <c r="F187" s="1">
        <v>600</v>
      </c>
      <c r="G187" s="1">
        <v>0</v>
      </c>
      <c r="H187" s="17">
        <f>F187+O187+T187+Y187</f>
        <v>700</v>
      </c>
      <c r="I187" s="17">
        <f>IF(C187="贸易",G187,P187+U187+Z187)</f>
        <v>0</v>
      </c>
      <c r="J187" s="17">
        <f>H187/E187</f>
        <v>233.33333333333334</v>
      </c>
      <c r="K187" s="17">
        <f>I187/E187</f>
        <v>0</v>
      </c>
      <c r="L187" s="1" t="s">
        <v>57</v>
      </c>
      <c r="M187" s="1" t="str">
        <f>VLOOKUP(L187,生产选项!B:D,3,0)</f>
        <v>野外采集</v>
      </c>
      <c r="N187" s="1">
        <v>1</v>
      </c>
      <c r="O187" s="1">
        <f>VLOOKUP(IF(M187="无",L187,L187&amp;"("&amp;M187&amp;")"),D:J,7,0)*N187</f>
        <v>0</v>
      </c>
      <c r="P187" s="1">
        <f>VLOOKUP(IF(M187="无",L187,L187&amp;"("&amp;M187&amp;")"),D:K,8,0)*N187</f>
        <v>0</v>
      </c>
      <c r="Q187" s="1" t="s">
        <v>56</v>
      </c>
      <c r="R187" s="1" t="str">
        <f>VLOOKUP(Q187,生产选项!B:D,3,0)</f>
        <v>储水站采集</v>
      </c>
      <c r="S187" s="1">
        <v>1</v>
      </c>
      <c r="T187" s="1">
        <f>VLOOKUP(IF(R187="无",Q187,Q187&amp;"("&amp;R187&amp;")"),D:J,7,0)*S187</f>
        <v>100</v>
      </c>
      <c r="U187" s="1">
        <f>VLOOKUP(IF(R187="无",Q187,Q187&amp;"("&amp;R187&amp;")"),D:K,8,0)*S187</f>
        <v>0</v>
      </c>
      <c r="V187" s="1" t="s">
        <v>35</v>
      </c>
      <c r="W187" s="1" t="s">
        <v>35</v>
      </c>
      <c r="X187" s="1">
        <v>0</v>
      </c>
      <c r="Y187" s="1">
        <f>VLOOKUP(IF(W187="无",V187,V187&amp;"("&amp;W187&amp;")"),D:J,7,0)*X187</f>
        <v>0</v>
      </c>
      <c r="Z187" s="1">
        <f>VLOOKUP(IF(W187="无",V187,V187&amp;"("&amp;W187&amp;")"),D:K,8,0)*X187</f>
        <v>0</v>
      </c>
    </row>
    <row r="188" spans="1:26" x14ac:dyDescent="0.3">
      <c r="A188" s="11">
        <f t="shared" si="9"/>
        <v>187</v>
      </c>
      <c r="B188" s="1" t="s">
        <v>61</v>
      </c>
      <c r="C188" s="2" t="s">
        <v>237</v>
      </c>
      <c r="D188" s="1" t="s">
        <v>241</v>
      </c>
      <c r="E188" s="1">
        <v>3</v>
      </c>
      <c r="F188" s="1">
        <v>600</v>
      </c>
      <c r="G188" s="1">
        <v>0</v>
      </c>
      <c r="H188" s="17">
        <f>F188+O188+T188+Y188</f>
        <v>600</v>
      </c>
      <c r="I188" s="17">
        <f>IF(C188="贸易",G188,P188+U188+Z188)</f>
        <v>0</v>
      </c>
      <c r="J188" s="17">
        <f>H188/E188</f>
        <v>200</v>
      </c>
      <c r="K188" s="17">
        <f>I188/E188</f>
        <v>0</v>
      </c>
      <c r="L188" s="1" t="s">
        <v>242</v>
      </c>
      <c r="M188" s="1" t="str">
        <f>VLOOKUP(L188,生产选项!B:D,3,0)</f>
        <v>野外采集</v>
      </c>
      <c r="N188" s="1">
        <v>1</v>
      </c>
      <c r="O188" s="1">
        <f>VLOOKUP(IF(M188="无",L188,L188&amp;"("&amp;M188&amp;")"),D:J,7,0)*N188</f>
        <v>0</v>
      </c>
      <c r="P188" s="1">
        <f>VLOOKUP(IF(M188="无",L188,L188&amp;"("&amp;M188&amp;")"),D:K,8,0)*N188</f>
        <v>0</v>
      </c>
      <c r="Q188" s="1" t="s">
        <v>35</v>
      </c>
      <c r="R188" s="1" t="s">
        <v>35</v>
      </c>
      <c r="S188" s="1">
        <v>0</v>
      </c>
      <c r="T188" s="1">
        <f>VLOOKUP(IF(R188="无",Q188,Q188&amp;"("&amp;R188&amp;")"),D:J,7,0)*S188</f>
        <v>0</v>
      </c>
      <c r="U188" s="1">
        <f>VLOOKUP(IF(R188="无",Q188,Q188&amp;"("&amp;R188&amp;")"),D:K,8,0)*S188</f>
        <v>0</v>
      </c>
      <c r="V188" s="1" t="s">
        <v>35</v>
      </c>
      <c r="W188" s="1" t="s">
        <v>35</v>
      </c>
      <c r="X188" s="1">
        <v>0</v>
      </c>
      <c r="Y188" s="1">
        <f>VLOOKUP(IF(W188="无",V188,V188&amp;"("&amp;W188&amp;")"),D:J,7,0)*X188</f>
        <v>0</v>
      </c>
      <c r="Z188" s="1">
        <f>VLOOKUP(IF(W188="无",V188,V188&amp;"("&amp;W188&amp;")"),D:K,8,0)*X188</f>
        <v>0</v>
      </c>
    </row>
    <row r="189" spans="1:26" x14ac:dyDescent="0.3">
      <c r="A189" s="11">
        <f t="shared" si="9"/>
        <v>188</v>
      </c>
      <c r="B189" s="1" t="s">
        <v>30</v>
      </c>
      <c r="C189" s="2" t="s">
        <v>42</v>
      </c>
      <c r="D189" s="2" t="s">
        <v>43</v>
      </c>
      <c r="E189" s="1">
        <v>1</v>
      </c>
      <c r="F189" s="1">
        <v>500</v>
      </c>
      <c r="G189" s="1">
        <v>0</v>
      </c>
      <c r="H189" s="17">
        <f>F189+O189+T189+Y189</f>
        <v>500</v>
      </c>
      <c r="I189" s="17">
        <f>IF(C189="贸易",G189,P189+U189+Z189)</f>
        <v>0</v>
      </c>
      <c r="J189" s="17">
        <f>H189/E189</f>
        <v>500</v>
      </c>
      <c r="K189" s="17">
        <f>I189/E189</f>
        <v>0</v>
      </c>
      <c r="L189" s="1" t="s">
        <v>35</v>
      </c>
      <c r="M189" s="1" t="s">
        <v>35</v>
      </c>
      <c r="N189" s="1">
        <v>0</v>
      </c>
      <c r="O189" s="1">
        <f>VLOOKUP(IF(M189="无",L189,L189&amp;"("&amp;M189&amp;")"),D:J,7,0)*N189</f>
        <v>0</v>
      </c>
      <c r="P189" s="1">
        <f>VLOOKUP(IF(M189="无",L189,L189&amp;"("&amp;M189&amp;")"),D:K,8,0)*N189</f>
        <v>0</v>
      </c>
      <c r="Q189" s="1" t="s">
        <v>35</v>
      </c>
      <c r="R189" s="1" t="s">
        <v>35</v>
      </c>
      <c r="S189" s="1">
        <v>0</v>
      </c>
      <c r="T189" s="1">
        <f>VLOOKUP(IF(R189="无",Q189,Q189&amp;"("&amp;R189&amp;")"),D:J,7,0)*S189</f>
        <v>0</v>
      </c>
      <c r="U189" s="1">
        <f>VLOOKUP(IF(R189="无",Q189,Q189&amp;"("&amp;R189&amp;")"),D:K,8,0)*S189</f>
        <v>0</v>
      </c>
      <c r="V189" s="1" t="s">
        <v>35</v>
      </c>
      <c r="W189" s="1" t="s">
        <v>35</v>
      </c>
      <c r="X189" s="1">
        <v>0</v>
      </c>
      <c r="Y189" s="1">
        <f>VLOOKUP(IF(W189="无",V189,V189&amp;"("&amp;W189&amp;")"),D:J,7,0)*X189</f>
        <v>0</v>
      </c>
      <c r="Z189" s="1">
        <f>VLOOKUP(IF(W189="无",V189,V189&amp;"("&amp;W189&amp;")"),D:K,8,0)*X189</f>
        <v>0</v>
      </c>
    </row>
    <row r="190" spans="1:26" x14ac:dyDescent="0.3">
      <c r="A190" s="11">
        <f t="shared" si="9"/>
        <v>189</v>
      </c>
      <c r="B190" s="1" t="s">
        <v>30</v>
      </c>
      <c r="C190" s="2" t="s">
        <v>42</v>
      </c>
      <c r="D190" s="2" t="s">
        <v>44</v>
      </c>
      <c r="E190" s="1">
        <v>1</v>
      </c>
      <c r="F190" s="1">
        <v>0</v>
      </c>
      <c r="G190" s="1">
        <v>0</v>
      </c>
      <c r="H190" s="17">
        <f>F190+O190+T190+Y190</f>
        <v>0</v>
      </c>
      <c r="I190" s="17">
        <f>IF(C190="贸易",G190,P190+U190+Z190)</f>
        <v>0</v>
      </c>
      <c r="J190" s="17">
        <f>H190/E190</f>
        <v>0</v>
      </c>
      <c r="K190" s="17">
        <f>I190/E190</f>
        <v>0</v>
      </c>
      <c r="L190" s="1" t="s">
        <v>35</v>
      </c>
      <c r="M190" s="1" t="s">
        <v>35</v>
      </c>
      <c r="N190" s="1">
        <v>0</v>
      </c>
      <c r="O190" s="1">
        <f>VLOOKUP(IF(M190="无",L190,L190&amp;"("&amp;M190&amp;")"),D:J,7,0)*N190</f>
        <v>0</v>
      </c>
      <c r="P190" s="1">
        <f>VLOOKUP(IF(M190="无",L190,L190&amp;"("&amp;M190&amp;")"),D:K,8,0)*N190</f>
        <v>0</v>
      </c>
      <c r="Q190" s="1" t="s">
        <v>35</v>
      </c>
      <c r="R190" s="1" t="s">
        <v>35</v>
      </c>
      <c r="S190" s="1">
        <v>0</v>
      </c>
      <c r="T190" s="1">
        <f>VLOOKUP(IF(R190="无",Q190,Q190&amp;"("&amp;R190&amp;")"),D:J,7,0)*S190</f>
        <v>0</v>
      </c>
      <c r="U190" s="1">
        <f>VLOOKUP(IF(R190="无",Q190,Q190&amp;"("&amp;R190&amp;")"),D:K,8,0)*S190</f>
        <v>0</v>
      </c>
      <c r="V190" s="1" t="s">
        <v>35</v>
      </c>
      <c r="W190" s="1" t="s">
        <v>35</v>
      </c>
      <c r="X190" s="1">
        <v>0</v>
      </c>
      <c r="Y190" s="1">
        <f>VLOOKUP(IF(W190="无",V190,V190&amp;"("&amp;W190&amp;")"),D:J,7,0)*X190</f>
        <v>0</v>
      </c>
      <c r="Z190" s="1">
        <f>VLOOKUP(IF(W190="无",V190,V190&amp;"("&amp;W190&amp;")"),D:K,8,0)*X190</f>
        <v>0</v>
      </c>
    </row>
    <row r="191" spans="1:26" x14ac:dyDescent="0.3">
      <c r="A191" s="11">
        <f t="shared" si="9"/>
        <v>190</v>
      </c>
      <c r="B191" s="1" t="s">
        <v>30</v>
      </c>
      <c r="C191" s="2" t="s">
        <v>42</v>
      </c>
      <c r="D191" s="2" t="s">
        <v>224</v>
      </c>
      <c r="E191" s="1">
        <v>1</v>
      </c>
      <c r="F191" s="1">
        <v>500</v>
      </c>
      <c r="G191" s="1">
        <v>0</v>
      </c>
      <c r="H191" s="17">
        <f>F191+O191+T191+Y191</f>
        <v>500</v>
      </c>
      <c r="I191" s="17">
        <f>IF(C191="贸易",G191,P191+U191+Z191)</f>
        <v>0</v>
      </c>
      <c r="J191" s="17">
        <f>H191/E191</f>
        <v>500</v>
      </c>
      <c r="K191" s="17">
        <f>I191/E191</f>
        <v>0</v>
      </c>
      <c r="L191" s="1" t="s">
        <v>35</v>
      </c>
      <c r="M191" s="1" t="s">
        <v>35</v>
      </c>
      <c r="N191" s="1">
        <v>0</v>
      </c>
      <c r="O191" s="1">
        <f>VLOOKUP(IF(M191="无",L191,L191&amp;"("&amp;M191&amp;")"),D:J,7,0)*N191</f>
        <v>0</v>
      </c>
      <c r="P191" s="1">
        <f>VLOOKUP(IF(M191="无",L191,L191&amp;"("&amp;M191&amp;")"),D:K,8,0)*N191</f>
        <v>0</v>
      </c>
      <c r="Q191" s="1" t="s">
        <v>35</v>
      </c>
      <c r="R191" s="1" t="s">
        <v>35</v>
      </c>
      <c r="S191" s="1">
        <v>0</v>
      </c>
      <c r="T191" s="1">
        <f>VLOOKUP(IF(R191="无",Q191,Q191&amp;"("&amp;R191&amp;")"),D:J,7,0)*S191</f>
        <v>0</v>
      </c>
      <c r="U191" s="1">
        <f>VLOOKUP(IF(R191="无",Q191,Q191&amp;"("&amp;R191&amp;")"),D:K,8,0)*S191</f>
        <v>0</v>
      </c>
      <c r="V191" s="1" t="s">
        <v>35</v>
      </c>
      <c r="W191" s="1" t="s">
        <v>35</v>
      </c>
      <c r="X191" s="1">
        <v>0</v>
      </c>
      <c r="Y191" s="1">
        <f>VLOOKUP(IF(W191="无",V191,V191&amp;"("&amp;W191&amp;")"),D:J,7,0)*X191</f>
        <v>0</v>
      </c>
      <c r="Z191" s="1">
        <f>VLOOKUP(IF(W191="无",V191,V191&amp;"("&amp;W191&amp;")"),D:K,8,0)*X191</f>
        <v>0</v>
      </c>
    </row>
    <row r="192" spans="1:26" x14ac:dyDescent="0.3">
      <c r="A192" s="11">
        <f t="shared" ref="A192:A201" si="10">ROW()-1</f>
        <v>191</v>
      </c>
      <c r="B192" s="1" t="s">
        <v>30</v>
      </c>
      <c r="C192" s="2" t="s">
        <v>42</v>
      </c>
      <c r="D192" s="2" t="s">
        <v>225</v>
      </c>
      <c r="E192" s="1">
        <v>1</v>
      </c>
      <c r="F192" s="1">
        <v>0</v>
      </c>
      <c r="G192" s="1">
        <v>0</v>
      </c>
      <c r="H192" s="17">
        <f>F192+O192+T192+Y192</f>
        <v>0</v>
      </c>
      <c r="I192" s="17">
        <f>IF(C192="贸易",G192,P192+U192+Z192)</f>
        <v>0</v>
      </c>
      <c r="J192" s="17">
        <f>H192/E192</f>
        <v>0</v>
      </c>
      <c r="K192" s="17">
        <f>I192/E192</f>
        <v>0</v>
      </c>
      <c r="L192" s="1" t="s">
        <v>35</v>
      </c>
      <c r="M192" s="1" t="s">
        <v>35</v>
      </c>
      <c r="N192" s="1">
        <v>0</v>
      </c>
      <c r="O192" s="1">
        <f>VLOOKUP(IF(M192="无",L192,L192&amp;"("&amp;M192&amp;")"),D:J,7,0)*N192</f>
        <v>0</v>
      </c>
      <c r="P192" s="1">
        <f>VLOOKUP(IF(M192="无",L192,L192&amp;"("&amp;M192&amp;")"),D:K,8,0)*N192</f>
        <v>0</v>
      </c>
      <c r="Q192" s="1" t="s">
        <v>35</v>
      </c>
      <c r="R192" s="1" t="s">
        <v>35</v>
      </c>
      <c r="S192" s="1">
        <v>0</v>
      </c>
      <c r="T192" s="1">
        <f>VLOOKUP(IF(R192="无",Q192,Q192&amp;"("&amp;R192&amp;")"),D:J,7,0)*S192</f>
        <v>0</v>
      </c>
      <c r="U192" s="1">
        <f>VLOOKUP(IF(R192="无",Q192,Q192&amp;"("&amp;R192&amp;")"),D:K,8,0)*S192</f>
        <v>0</v>
      </c>
      <c r="V192" s="1" t="s">
        <v>35</v>
      </c>
      <c r="W192" s="1" t="s">
        <v>35</v>
      </c>
      <c r="X192" s="1">
        <v>0</v>
      </c>
      <c r="Y192" s="1">
        <f>VLOOKUP(IF(W192="无",V192,V192&amp;"("&amp;W192&amp;")"),D:J,7,0)*X192</f>
        <v>0</v>
      </c>
      <c r="Z192" s="1">
        <f>VLOOKUP(IF(W192="无",V192,V192&amp;"("&amp;W192&amp;")"),D:K,8,0)*X192</f>
        <v>0</v>
      </c>
    </row>
    <row r="193" spans="1:26" x14ac:dyDescent="0.3">
      <c r="A193" s="11">
        <f t="shared" si="10"/>
        <v>192</v>
      </c>
      <c r="B193" s="1" t="s">
        <v>30</v>
      </c>
      <c r="C193" s="1" t="s">
        <v>42</v>
      </c>
      <c r="D193" s="1" t="s">
        <v>243</v>
      </c>
      <c r="E193" s="1">
        <v>1</v>
      </c>
      <c r="F193" s="1">
        <v>500</v>
      </c>
      <c r="G193" s="1">
        <v>0</v>
      </c>
      <c r="H193" s="17">
        <f>F193+O193+T193+Y193</f>
        <v>500</v>
      </c>
      <c r="I193" s="17">
        <f>IF(C193="贸易",G193,P193+U193+Z193)</f>
        <v>0</v>
      </c>
      <c r="J193" s="17">
        <f>H193/E193</f>
        <v>500</v>
      </c>
      <c r="K193" s="17">
        <f>I193/E193</f>
        <v>0</v>
      </c>
      <c r="L193" s="1" t="s">
        <v>35</v>
      </c>
      <c r="M193" s="1" t="s">
        <v>35</v>
      </c>
      <c r="N193" s="1">
        <v>0</v>
      </c>
      <c r="O193" s="1">
        <f>VLOOKUP(IF(M193="无",L193,L193&amp;"("&amp;M193&amp;")"),D:J,7,0)*N193</f>
        <v>0</v>
      </c>
      <c r="P193" s="1">
        <f>VLOOKUP(IF(M193="无",L193,L193&amp;"("&amp;M193&amp;")"),D:K,8,0)*N193</f>
        <v>0</v>
      </c>
      <c r="Q193" s="1" t="s">
        <v>35</v>
      </c>
      <c r="R193" s="1" t="s">
        <v>35</v>
      </c>
      <c r="S193" s="1">
        <v>0</v>
      </c>
      <c r="T193" s="1">
        <f>VLOOKUP(IF(R193="无",Q193,Q193&amp;"("&amp;R193&amp;")"),D:J,7,0)*S193</f>
        <v>0</v>
      </c>
      <c r="U193" s="1">
        <f>VLOOKUP(IF(R193="无",Q193,Q193&amp;"("&amp;R193&amp;")"),D:K,8,0)*S193</f>
        <v>0</v>
      </c>
      <c r="V193" s="1" t="s">
        <v>35</v>
      </c>
      <c r="W193" s="1" t="s">
        <v>35</v>
      </c>
      <c r="X193" s="1">
        <v>0</v>
      </c>
      <c r="Y193" s="1">
        <f>VLOOKUP(IF(W193="无",V193,V193&amp;"("&amp;W193&amp;")"),D:J,7,0)*X193</f>
        <v>0</v>
      </c>
      <c r="Z193" s="1">
        <f>VLOOKUP(IF(W193="无",V193,V193&amp;"("&amp;W193&amp;")"),D:K,8,0)*X193</f>
        <v>0</v>
      </c>
    </row>
    <row r="194" spans="1:26" x14ac:dyDescent="0.3">
      <c r="A194" s="11">
        <f t="shared" si="10"/>
        <v>193</v>
      </c>
      <c r="B194" s="1" t="s">
        <v>30</v>
      </c>
      <c r="C194" s="1" t="s">
        <v>42</v>
      </c>
      <c r="D194" s="1" t="s">
        <v>244</v>
      </c>
      <c r="E194" s="1">
        <v>1</v>
      </c>
      <c r="F194" s="1">
        <v>100</v>
      </c>
      <c r="G194" s="1">
        <v>0</v>
      </c>
      <c r="H194" s="17">
        <f>F194+O194+T194+Y194</f>
        <v>100</v>
      </c>
      <c r="I194" s="17">
        <f>IF(C194="贸易",G194,P194+U194+Z194)</f>
        <v>0</v>
      </c>
      <c r="J194" s="17">
        <f>H194/E194</f>
        <v>100</v>
      </c>
      <c r="K194" s="17">
        <f>I194/E194</f>
        <v>0</v>
      </c>
      <c r="L194" s="1" t="s">
        <v>35</v>
      </c>
      <c r="M194" s="1" t="s">
        <v>35</v>
      </c>
      <c r="N194" s="1">
        <v>0</v>
      </c>
      <c r="O194" s="1">
        <f>VLOOKUP(IF(M194="无",L194,L194&amp;"("&amp;M194&amp;")"),D:J,7,0)*N194</f>
        <v>0</v>
      </c>
      <c r="P194" s="1">
        <f>VLOOKUP(IF(M194="无",L194,L194&amp;"("&amp;M194&amp;")"),D:K,8,0)*N194</f>
        <v>0</v>
      </c>
      <c r="Q194" s="1" t="s">
        <v>35</v>
      </c>
      <c r="R194" s="1" t="s">
        <v>35</v>
      </c>
      <c r="S194" s="1">
        <v>0</v>
      </c>
      <c r="T194" s="1">
        <f>VLOOKUP(IF(R194="无",Q194,Q194&amp;"("&amp;R194&amp;")"),D:J,7,0)*S194</f>
        <v>0</v>
      </c>
      <c r="U194" s="1">
        <f>VLOOKUP(IF(R194="无",Q194,Q194&amp;"("&amp;R194&amp;")"),D:K,8,0)*S194</f>
        <v>0</v>
      </c>
      <c r="V194" s="1" t="s">
        <v>35</v>
      </c>
      <c r="W194" s="1" t="s">
        <v>35</v>
      </c>
      <c r="X194" s="1">
        <v>0</v>
      </c>
      <c r="Y194" s="1">
        <f>VLOOKUP(IF(W194="无",V194,V194&amp;"("&amp;W194&amp;")"),D:J,7,0)*X194</f>
        <v>0</v>
      </c>
      <c r="Z194" s="1">
        <f>VLOOKUP(IF(W194="无",V194,V194&amp;"("&amp;W194&amp;")"),D:K,8,0)*X194</f>
        <v>0</v>
      </c>
    </row>
    <row r="195" spans="1:26" x14ac:dyDescent="0.3">
      <c r="A195" s="11">
        <f t="shared" si="10"/>
        <v>194</v>
      </c>
      <c r="B195" s="1" t="s">
        <v>96</v>
      </c>
      <c r="C195" s="2" t="s">
        <v>42</v>
      </c>
      <c r="D195" s="2" t="s">
        <v>114</v>
      </c>
      <c r="E195" s="1">
        <v>1</v>
      </c>
      <c r="F195" s="1">
        <v>100</v>
      </c>
      <c r="G195" s="1">
        <v>0</v>
      </c>
      <c r="H195" s="17">
        <f>F195+O195+T195+Y195</f>
        <v>100</v>
      </c>
      <c r="I195" s="17">
        <f>IF(C195="贸易",G195,P195+U195+Z195)</f>
        <v>0</v>
      </c>
      <c r="J195" s="17">
        <f>H195/E195</f>
        <v>100</v>
      </c>
      <c r="K195" s="17">
        <f>I195/E195</f>
        <v>0</v>
      </c>
      <c r="L195" s="1" t="s">
        <v>35</v>
      </c>
      <c r="M195" s="1" t="s">
        <v>35</v>
      </c>
      <c r="N195" s="1">
        <v>0</v>
      </c>
      <c r="O195" s="1">
        <f>VLOOKUP(IF(M195="无",L195,L195&amp;"("&amp;M195&amp;")"),D:J,7,0)*N195</f>
        <v>0</v>
      </c>
      <c r="P195" s="1">
        <f>VLOOKUP(IF(M195="无",L195,L195&amp;"("&amp;M195&amp;")"),D:K,8,0)*N195</f>
        <v>0</v>
      </c>
      <c r="Q195" s="1" t="s">
        <v>35</v>
      </c>
      <c r="R195" s="1" t="s">
        <v>35</v>
      </c>
      <c r="S195" s="1">
        <v>0</v>
      </c>
      <c r="T195" s="1">
        <f>VLOOKUP(IF(R195="无",Q195,Q195&amp;"("&amp;R195&amp;")"),D:J,7,0)*S195</f>
        <v>0</v>
      </c>
      <c r="U195" s="1">
        <f>VLOOKUP(IF(R195="无",Q195,Q195&amp;"("&amp;R195&amp;")"),D:K,8,0)*S195</f>
        <v>0</v>
      </c>
      <c r="V195" s="1" t="s">
        <v>35</v>
      </c>
      <c r="W195" s="1" t="s">
        <v>35</v>
      </c>
      <c r="X195" s="1">
        <v>0</v>
      </c>
      <c r="Y195" s="1">
        <f>VLOOKUP(IF(W195="无",V195,V195&amp;"("&amp;W195&amp;")"),D:J,7,0)*X195</f>
        <v>0</v>
      </c>
      <c r="Z195" s="1">
        <f>VLOOKUP(IF(W195="无",V195,V195&amp;"("&amp;W195&amp;")"),D:K,8,0)*X195</f>
        <v>0</v>
      </c>
    </row>
    <row r="196" spans="1:26" x14ac:dyDescent="0.3">
      <c r="A196" s="11">
        <f t="shared" si="10"/>
        <v>195</v>
      </c>
      <c r="B196" s="1" t="s">
        <v>96</v>
      </c>
      <c r="C196" s="2" t="s">
        <v>42</v>
      </c>
      <c r="D196" s="2" t="s">
        <v>113</v>
      </c>
      <c r="E196" s="1">
        <v>1</v>
      </c>
      <c r="F196" s="1">
        <v>100</v>
      </c>
      <c r="G196" s="1">
        <v>0</v>
      </c>
      <c r="H196" s="17">
        <f>F196+O196+T196+Y196</f>
        <v>100</v>
      </c>
      <c r="I196" s="17">
        <f>IF(C196="贸易",G196,P196+U196+Z196)</f>
        <v>0</v>
      </c>
      <c r="J196" s="17">
        <f>H196/E196</f>
        <v>100</v>
      </c>
      <c r="K196" s="17">
        <f>I196/E196</f>
        <v>0</v>
      </c>
      <c r="L196" s="1" t="s">
        <v>35</v>
      </c>
      <c r="M196" s="1" t="s">
        <v>35</v>
      </c>
      <c r="N196" s="1">
        <v>0</v>
      </c>
      <c r="O196" s="1">
        <f>VLOOKUP(IF(M196="无",L196,L196&amp;"("&amp;M196&amp;")"),D:J,7,0)*N196</f>
        <v>0</v>
      </c>
      <c r="P196" s="1">
        <f>VLOOKUP(IF(M196="无",L196,L196&amp;"("&amp;M196&amp;")"),D:K,8,0)*N196</f>
        <v>0</v>
      </c>
      <c r="Q196" s="1" t="s">
        <v>35</v>
      </c>
      <c r="R196" s="1" t="s">
        <v>35</v>
      </c>
      <c r="S196" s="1">
        <v>0</v>
      </c>
      <c r="T196" s="1">
        <f>VLOOKUP(IF(R196="无",Q196,Q196&amp;"("&amp;R196&amp;")"),D:J,7,0)*S196</f>
        <v>0</v>
      </c>
      <c r="U196" s="1">
        <f>VLOOKUP(IF(R196="无",Q196,Q196&amp;"("&amp;R196&amp;")"),D:K,8,0)*S196</f>
        <v>0</v>
      </c>
      <c r="V196" s="1" t="s">
        <v>35</v>
      </c>
      <c r="W196" s="1" t="s">
        <v>35</v>
      </c>
      <c r="X196" s="1">
        <v>0</v>
      </c>
      <c r="Y196" s="1">
        <f>VLOOKUP(IF(W196="无",V196,V196&amp;"("&amp;W196&amp;")"),D:J,7,0)*X196</f>
        <v>0</v>
      </c>
      <c r="Z196" s="1">
        <f>VLOOKUP(IF(W196="无",V196,V196&amp;"("&amp;W196&amp;")"),D:K,8,0)*X196</f>
        <v>0</v>
      </c>
    </row>
    <row r="197" spans="1:26" x14ac:dyDescent="0.3">
      <c r="A197" s="11">
        <f t="shared" si="10"/>
        <v>196</v>
      </c>
      <c r="B197" s="1" t="s">
        <v>30</v>
      </c>
      <c r="C197" s="1" t="s">
        <v>42</v>
      </c>
      <c r="D197" s="1" t="s">
        <v>304</v>
      </c>
      <c r="E197" s="1">
        <v>1</v>
      </c>
      <c r="F197" s="1">
        <v>0</v>
      </c>
      <c r="G197" s="1">
        <v>0</v>
      </c>
      <c r="H197" s="17">
        <f>F197+O197+T197+Y197</f>
        <v>0</v>
      </c>
      <c r="I197" s="17">
        <f>IF(C197="贸易",G197,P197+U197+Z197)</f>
        <v>0</v>
      </c>
      <c r="J197" s="17">
        <f>H197/E197</f>
        <v>0</v>
      </c>
      <c r="K197" s="17">
        <f>I197/E197</f>
        <v>0</v>
      </c>
      <c r="L197" s="1" t="s">
        <v>35</v>
      </c>
      <c r="M197" s="1" t="s">
        <v>35</v>
      </c>
      <c r="N197" s="1">
        <v>0</v>
      </c>
      <c r="O197" s="1">
        <f>VLOOKUP(IF(M197="无",L197,L197&amp;"("&amp;M197&amp;")"),D:J,7,0)*N197</f>
        <v>0</v>
      </c>
      <c r="P197" s="1">
        <f>VLOOKUP(IF(M197="无",L197,L197&amp;"("&amp;M197&amp;")"),D:K,8,0)*N197</f>
        <v>0</v>
      </c>
      <c r="Q197" s="1" t="s">
        <v>35</v>
      </c>
      <c r="R197" s="1" t="s">
        <v>35</v>
      </c>
      <c r="S197" s="1">
        <v>0</v>
      </c>
      <c r="T197" s="1">
        <f>VLOOKUP(IF(R197="无",Q197,Q197&amp;"("&amp;R197&amp;")"),D:J,7,0)*S197</f>
        <v>0</v>
      </c>
      <c r="U197" s="1">
        <f>VLOOKUP(IF(R197="无",Q197,Q197&amp;"("&amp;R197&amp;")"),D:K,8,0)*S197</f>
        <v>0</v>
      </c>
      <c r="V197" s="1" t="s">
        <v>35</v>
      </c>
      <c r="W197" s="1" t="s">
        <v>35</v>
      </c>
      <c r="X197" s="1">
        <v>0</v>
      </c>
      <c r="Y197" s="1">
        <f>VLOOKUP(IF(W197="无",V197,V197&amp;"("&amp;W197&amp;")"),D:J,7,0)*X197</f>
        <v>0</v>
      </c>
      <c r="Z197" s="1">
        <f>VLOOKUP(IF(W197="无",V197,V197&amp;"("&amp;W197&amp;")"),D:K,8,0)*X197</f>
        <v>0</v>
      </c>
    </row>
    <row r="198" spans="1:26" x14ac:dyDescent="0.3">
      <c r="A198" s="11">
        <f t="shared" si="10"/>
        <v>197</v>
      </c>
      <c r="B198" s="1" t="s">
        <v>30</v>
      </c>
      <c r="C198" s="2" t="s">
        <v>42</v>
      </c>
      <c r="D198" s="2" t="s">
        <v>102</v>
      </c>
      <c r="E198" s="1">
        <v>1</v>
      </c>
      <c r="F198" s="1">
        <v>100</v>
      </c>
      <c r="G198" s="1">
        <v>0</v>
      </c>
      <c r="H198" s="17">
        <f>F198+O198+T198+Y198</f>
        <v>100</v>
      </c>
      <c r="I198" s="17">
        <f>IF(C198="贸易",G198,P198+U198+Z198)</f>
        <v>0</v>
      </c>
      <c r="J198" s="17">
        <f>H198/E198</f>
        <v>100</v>
      </c>
      <c r="K198" s="17">
        <f>I198/E198</f>
        <v>0</v>
      </c>
      <c r="L198" s="1" t="s">
        <v>35</v>
      </c>
      <c r="M198" s="1" t="s">
        <v>35</v>
      </c>
      <c r="N198" s="1">
        <v>0</v>
      </c>
      <c r="O198" s="1">
        <f>VLOOKUP(IF(M198="无",L198,L198&amp;"("&amp;M198&amp;")"),D:J,7,0)*N198</f>
        <v>0</v>
      </c>
      <c r="P198" s="1">
        <f>VLOOKUP(IF(M198="无",L198,L198&amp;"("&amp;M198&amp;")"),D:K,8,0)*N198</f>
        <v>0</v>
      </c>
      <c r="Q198" s="1" t="s">
        <v>35</v>
      </c>
      <c r="R198" s="1" t="s">
        <v>35</v>
      </c>
      <c r="S198" s="1">
        <v>0</v>
      </c>
      <c r="T198" s="1">
        <f>VLOOKUP(IF(R198="无",Q198,Q198&amp;"("&amp;R198&amp;")"),D:J,7,0)*S198</f>
        <v>0</v>
      </c>
      <c r="U198" s="1">
        <f>VLOOKUP(IF(R198="无",Q198,Q198&amp;"("&amp;R198&amp;")"),D:K,8,0)*S198</f>
        <v>0</v>
      </c>
      <c r="V198" s="1" t="s">
        <v>35</v>
      </c>
      <c r="W198" s="1" t="s">
        <v>35</v>
      </c>
      <c r="X198" s="1">
        <v>0</v>
      </c>
      <c r="Y198" s="1">
        <f>VLOOKUP(IF(W198="无",V198,V198&amp;"("&amp;W198&amp;")"),D:J,7,0)*X198</f>
        <v>0</v>
      </c>
      <c r="Z198" s="1">
        <f>VLOOKUP(IF(W198="无",V198,V198&amp;"("&amp;W198&amp;")"),D:K,8,0)*X198</f>
        <v>0</v>
      </c>
    </row>
    <row r="199" spans="1:26" x14ac:dyDescent="0.3">
      <c r="A199" s="11">
        <f t="shared" si="10"/>
        <v>198</v>
      </c>
      <c r="B199" s="1" t="s">
        <v>30</v>
      </c>
      <c r="C199" s="2" t="s">
        <v>42</v>
      </c>
      <c r="D199" s="2" t="s">
        <v>101</v>
      </c>
      <c r="E199" s="1">
        <v>1</v>
      </c>
      <c r="F199" s="1">
        <v>100</v>
      </c>
      <c r="G199" s="1">
        <v>0</v>
      </c>
      <c r="H199" s="17">
        <f>F199+O199+T199+Y199</f>
        <v>100</v>
      </c>
      <c r="I199" s="17">
        <f>IF(C199="贸易",G199,P199+U199+Z199)</f>
        <v>0</v>
      </c>
      <c r="J199" s="17">
        <f>H199/E199</f>
        <v>100</v>
      </c>
      <c r="K199" s="17">
        <f>I199/E199</f>
        <v>0</v>
      </c>
      <c r="L199" s="1" t="s">
        <v>35</v>
      </c>
      <c r="M199" s="1" t="s">
        <v>35</v>
      </c>
      <c r="N199" s="1">
        <v>0</v>
      </c>
      <c r="O199" s="1">
        <f>VLOOKUP(IF(M199="无",L199,L199&amp;"("&amp;M199&amp;")"),D:J,7,0)*N199</f>
        <v>0</v>
      </c>
      <c r="P199" s="1">
        <f>VLOOKUP(IF(M199="无",L199,L199&amp;"("&amp;M199&amp;")"),D:K,8,0)*N199</f>
        <v>0</v>
      </c>
      <c r="Q199" s="1" t="s">
        <v>35</v>
      </c>
      <c r="R199" s="1" t="s">
        <v>35</v>
      </c>
      <c r="S199" s="1">
        <v>0</v>
      </c>
      <c r="T199" s="1">
        <f>VLOOKUP(IF(R199="无",Q199,Q199&amp;"("&amp;R199&amp;")"),D:J,7,0)*S199</f>
        <v>0</v>
      </c>
      <c r="U199" s="1">
        <f>VLOOKUP(IF(R199="无",Q199,Q199&amp;"("&amp;R199&amp;")"),D:K,8,0)*S199</f>
        <v>0</v>
      </c>
      <c r="V199" s="1" t="s">
        <v>35</v>
      </c>
      <c r="W199" s="1" t="s">
        <v>35</v>
      </c>
      <c r="X199" s="1">
        <v>0</v>
      </c>
      <c r="Y199" s="1">
        <f>VLOOKUP(IF(W199="无",V199,V199&amp;"("&amp;W199&amp;")"),D:J,7,0)*X199</f>
        <v>0</v>
      </c>
      <c r="Z199" s="1">
        <f>VLOOKUP(IF(W199="无",V199,V199&amp;"("&amp;W199&amp;")"),D:K,8,0)*X199</f>
        <v>0</v>
      </c>
    </row>
    <row r="200" spans="1:26" x14ac:dyDescent="0.3">
      <c r="A200" s="11">
        <f t="shared" si="10"/>
        <v>199</v>
      </c>
      <c r="B200" s="1" t="s">
        <v>30</v>
      </c>
      <c r="C200" s="1" t="s">
        <v>42</v>
      </c>
      <c r="D200" s="1" t="s">
        <v>245</v>
      </c>
      <c r="E200" s="1">
        <v>1</v>
      </c>
      <c r="F200" s="1">
        <v>100</v>
      </c>
      <c r="G200" s="1">
        <v>0</v>
      </c>
      <c r="H200" s="17">
        <f>F200+O200+T200+Y200</f>
        <v>100</v>
      </c>
      <c r="I200" s="17">
        <f>IF(C200="贸易",G200,P200+U200+Z200)</f>
        <v>0</v>
      </c>
      <c r="J200" s="17">
        <f>H200/E200</f>
        <v>100</v>
      </c>
      <c r="K200" s="17">
        <f>I200/E200</f>
        <v>0</v>
      </c>
      <c r="L200" s="1" t="s">
        <v>35</v>
      </c>
      <c r="M200" s="1" t="s">
        <v>35</v>
      </c>
      <c r="N200" s="1">
        <v>0</v>
      </c>
      <c r="O200" s="1">
        <f>VLOOKUP(IF(M200="无",L200,L200&amp;"("&amp;M200&amp;")"),D:J,7,0)*N200</f>
        <v>0</v>
      </c>
      <c r="P200" s="1">
        <f>VLOOKUP(IF(M200="无",L200,L200&amp;"("&amp;M200&amp;")"),D:K,8,0)*N200</f>
        <v>0</v>
      </c>
      <c r="Q200" s="1" t="s">
        <v>35</v>
      </c>
      <c r="R200" s="1" t="s">
        <v>35</v>
      </c>
      <c r="S200" s="1">
        <v>0</v>
      </c>
      <c r="T200" s="1">
        <f>VLOOKUP(IF(R200="无",Q200,Q200&amp;"("&amp;R200&amp;")"),D:J,7,0)*S200</f>
        <v>0</v>
      </c>
      <c r="U200" s="1">
        <f>VLOOKUP(IF(R200="无",Q200,Q200&amp;"("&amp;R200&amp;")"),D:K,8,0)*S200</f>
        <v>0</v>
      </c>
      <c r="V200" s="1" t="s">
        <v>35</v>
      </c>
      <c r="W200" s="1" t="s">
        <v>35</v>
      </c>
      <c r="X200" s="1">
        <v>0</v>
      </c>
      <c r="Y200" s="1">
        <f>VLOOKUP(IF(W200="无",V200,V200&amp;"("&amp;W200&amp;")"),D:J,7,0)*X200</f>
        <v>0</v>
      </c>
      <c r="Z200" s="1">
        <f>VLOOKUP(IF(W200="无",V200,V200&amp;"("&amp;W200&amp;")"),D:K,8,0)*X200</f>
        <v>0</v>
      </c>
    </row>
    <row r="201" spans="1:26" x14ac:dyDescent="0.3">
      <c r="A201" s="11">
        <f t="shared" si="10"/>
        <v>200</v>
      </c>
      <c r="B201" s="1" t="s">
        <v>30</v>
      </c>
      <c r="C201" s="2" t="s">
        <v>42</v>
      </c>
      <c r="D201" s="1" t="s">
        <v>246</v>
      </c>
      <c r="E201" s="1">
        <v>1</v>
      </c>
      <c r="F201" s="1">
        <v>500</v>
      </c>
      <c r="G201" s="1">
        <v>0</v>
      </c>
      <c r="H201" s="17">
        <f>F201+O201+T201+Y201</f>
        <v>500</v>
      </c>
      <c r="I201" s="17">
        <f>IF(C201="贸易",G201,P201+U201+Z201)</f>
        <v>0</v>
      </c>
      <c r="J201" s="17">
        <f>H201/E201</f>
        <v>500</v>
      </c>
      <c r="K201" s="17">
        <f>I201/E201</f>
        <v>0</v>
      </c>
      <c r="L201" s="1" t="s">
        <v>35</v>
      </c>
      <c r="M201" s="1" t="s">
        <v>35</v>
      </c>
      <c r="N201" s="1">
        <v>0</v>
      </c>
      <c r="O201" s="1">
        <f>VLOOKUP(IF(M201="无",L201,L201&amp;"("&amp;M201&amp;")"),D:J,7,0)*N201</f>
        <v>0</v>
      </c>
      <c r="P201" s="1">
        <f>VLOOKUP(IF(M201="无",L201,L201&amp;"("&amp;M201&amp;")"),D:K,8,0)*N201</f>
        <v>0</v>
      </c>
      <c r="Q201" s="1" t="s">
        <v>35</v>
      </c>
      <c r="R201" s="1" t="s">
        <v>35</v>
      </c>
      <c r="S201" s="1">
        <v>0</v>
      </c>
      <c r="T201" s="1">
        <f>VLOOKUP(IF(R201="无",Q201,Q201&amp;"("&amp;R201&amp;")"),D:J,7,0)*S201</f>
        <v>0</v>
      </c>
      <c r="U201" s="1">
        <f>VLOOKUP(IF(R201="无",Q201,Q201&amp;"("&amp;R201&amp;")"),D:K,8,0)*S201</f>
        <v>0</v>
      </c>
      <c r="V201" s="1" t="s">
        <v>35</v>
      </c>
      <c r="W201" s="1" t="s">
        <v>35</v>
      </c>
      <c r="X201" s="1">
        <v>0</v>
      </c>
      <c r="Y201" s="1">
        <f>VLOOKUP(IF(W201="无",V201,V201&amp;"("&amp;W201&amp;")"),D:J,7,0)*X201</f>
        <v>0</v>
      </c>
      <c r="Z201" s="1">
        <f>VLOOKUP(IF(W201="无",V201,V201&amp;"("&amp;W201&amp;")"),D:K,8,0)*X201</f>
        <v>0</v>
      </c>
    </row>
    <row r="202" spans="1:26" x14ac:dyDescent="0.3">
      <c r="A202" s="11">
        <f t="shared" ref="A202:A211" si="11">ROW()-1</f>
        <v>201</v>
      </c>
      <c r="B202" s="1" t="s">
        <v>30</v>
      </c>
      <c r="C202" s="2" t="s">
        <v>42</v>
      </c>
      <c r="D202" s="1" t="s">
        <v>247</v>
      </c>
      <c r="E202" s="1">
        <v>1</v>
      </c>
      <c r="F202" s="1">
        <v>0</v>
      </c>
      <c r="G202" s="1">
        <v>0</v>
      </c>
      <c r="H202" s="17">
        <f>F202+O202+T202+Y202</f>
        <v>0</v>
      </c>
      <c r="I202" s="17">
        <f>IF(C202="贸易",G202,P202+U202+Z202)</f>
        <v>0</v>
      </c>
      <c r="J202" s="17">
        <f>H202/E202</f>
        <v>0</v>
      </c>
      <c r="K202" s="17">
        <f>I202/E202</f>
        <v>0</v>
      </c>
      <c r="L202" s="1" t="s">
        <v>35</v>
      </c>
      <c r="M202" s="1" t="s">
        <v>35</v>
      </c>
      <c r="N202" s="1">
        <v>0</v>
      </c>
      <c r="O202" s="1">
        <f>VLOOKUP(IF(M202="无",L202,L202&amp;"("&amp;M202&amp;")"),D:J,7,0)*N202</f>
        <v>0</v>
      </c>
      <c r="P202" s="1">
        <f>VLOOKUP(IF(M202="无",L202,L202&amp;"("&amp;M202&amp;")"),D:K,8,0)*N202</f>
        <v>0</v>
      </c>
      <c r="Q202" s="1" t="s">
        <v>35</v>
      </c>
      <c r="R202" s="1" t="s">
        <v>35</v>
      </c>
      <c r="S202" s="1">
        <v>0</v>
      </c>
      <c r="T202" s="1">
        <f>VLOOKUP(IF(R202="无",Q202,Q202&amp;"("&amp;R202&amp;")"),D:J,7,0)*S202</f>
        <v>0</v>
      </c>
      <c r="U202" s="1">
        <f>VLOOKUP(IF(R202="无",Q202,Q202&amp;"("&amp;R202&amp;")"),D:K,8,0)*S202</f>
        <v>0</v>
      </c>
      <c r="V202" s="1" t="s">
        <v>35</v>
      </c>
      <c r="W202" s="1" t="s">
        <v>35</v>
      </c>
      <c r="X202" s="1">
        <v>0</v>
      </c>
      <c r="Y202" s="1">
        <f>VLOOKUP(IF(W202="无",V202,V202&amp;"("&amp;W202&amp;")"),D:J,7,0)*X202</f>
        <v>0</v>
      </c>
      <c r="Z202" s="1">
        <f>VLOOKUP(IF(W202="无",V202,V202&amp;"("&amp;W202&amp;")"),D:K,8,0)*X202</f>
        <v>0</v>
      </c>
    </row>
    <row r="203" spans="1:26" x14ac:dyDescent="0.3">
      <c r="A203" s="11">
        <f t="shared" si="11"/>
        <v>202</v>
      </c>
      <c r="B203" s="1" t="s">
        <v>30</v>
      </c>
      <c r="C203" s="2" t="s">
        <v>42</v>
      </c>
      <c r="D203" s="2" t="s">
        <v>248</v>
      </c>
      <c r="E203" s="1">
        <v>1</v>
      </c>
      <c r="F203" s="1">
        <v>70</v>
      </c>
      <c r="G203" s="1">
        <v>0</v>
      </c>
      <c r="H203" s="17">
        <f>F203+O203+T203+Y203</f>
        <v>70</v>
      </c>
      <c r="I203" s="17">
        <f>IF(C203="贸易",G203,P203+U203+Z203)</f>
        <v>0</v>
      </c>
      <c r="J203" s="17">
        <f>H203/E203</f>
        <v>70</v>
      </c>
      <c r="K203" s="17">
        <f>I203/E203</f>
        <v>0</v>
      </c>
      <c r="L203" s="1" t="s">
        <v>35</v>
      </c>
      <c r="M203" s="1" t="s">
        <v>35</v>
      </c>
      <c r="N203" s="1">
        <v>0</v>
      </c>
      <c r="O203" s="1">
        <f>VLOOKUP(IF(M203="无",L203,L203&amp;"("&amp;M203&amp;")"),D:J,7,0)*N203</f>
        <v>0</v>
      </c>
      <c r="P203" s="1">
        <f>VLOOKUP(IF(M203="无",L203,L203&amp;"("&amp;M203&amp;")"),D:K,8,0)*N203</f>
        <v>0</v>
      </c>
      <c r="Q203" s="1" t="s">
        <v>35</v>
      </c>
      <c r="R203" s="1" t="s">
        <v>35</v>
      </c>
      <c r="S203" s="1">
        <v>0</v>
      </c>
      <c r="T203" s="1">
        <f>VLOOKUP(IF(R203="无",Q203,Q203&amp;"("&amp;R203&amp;")"),D:J,7,0)*S203</f>
        <v>0</v>
      </c>
      <c r="U203" s="1">
        <f>VLOOKUP(IF(R203="无",Q203,Q203&amp;"("&amp;R203&amp;")"),D:K,8,0)*S203</f>
        <v>0</v>
      </c>
      <c r="V203" s="1" t="s">
        <v>35</v>
      </c>
      <c r="W203" s="1" t="s">
        <v>35</v>
      </c>
      <c r="X203" s="1">
        <v>0</v>
      </c>
      <c r="Y203" s="1">
        <f>VLOOKUP(IF(W203="无",V203,V203&amp;"("&amp;W203&amp;")"),D:J,7,0)*X203</f>
        <v>0</v>
      </c>
      <c r="Z203" s="1">
        <f>VLOOKUP(IF(W203="无",V203,V203&amp;"("&amp;W203&amp;")"),D:K,8,0)*X203</f>
        <v>0</v>
      </c>
    </row>
    <row r="204" spans="1:26" x14ac:dyDescent="0.3">
      <c r="A204" s="11">
        <f t="shared" si="11"/>
        <v>203</v>
      </c>
      <c r="B204" s="2" t="s">
        <v>30</v>
      </c>
      <c r="C204" s="2" t="s">
        <v>42</v>
      </c>
      <c r="D204" s="1" t="s">
        <v>279</v>
      </c>
      <c r="E204" s="1">
        <v>1</v>
      </c>
      <c r="F204" s="1">
        <v>200</v>
      </c>
      <c r="G204" s="1">
        <v>0</v>
      </c>
      <c r="H204" s="17">
        <f>F204+O204+T204+Y204</f>
        <v>200</v>
      </c>
      <c r="I204" s="17">
        <f>IF(C204="贸易",G204,P204+U204+Z204)</f>
        <v>0</v>
      </c>
      <c r="J204" s="17">
        <f>H204/E204</f>
        <v>200</v>
      </c>
      <c r="K204" s="17">
        <f>I204/E204</f>
        <v>0</v>
      </c>
      <c r="L204" s="1" t="s">
        <v>35</v>
      </c>
      <c r="M204" s="1" t="s">
        <v>35</v>
      </c>
      <c r="N204" s="1">
        <v>0</v>
      </c>
      <c r="O204" s="1">
        <f>VLOOKUP(IF(M204="无",L204,L204&amp;"("&amp;M204&amp;")"),D:J,7,0)*N204</f>
        <v>0</v>
      </c>
      <c r="P204" s="1">
        <f>VLOOKUP(IF(M204="无",L204,L204&amp;"("&amp;M204&amp;")"),D:K,8,0)*N204</f>
        <v>0</v>
      </c>
      <c r="Q204" s="1" t="s">
        <v>35</v>
      </c>
      <c r="R204" s="1" t="s">
        <v>35</v>
      </c>
      <c r="S204" s="1">
        <v>0</v>
      </c>
      <c r="T204" s="1">
        <f>VLOOKUP(IF(R204="无",Q204,Q204&amp;"("&amp;R204&amp;")"),D:J,7,0)*S204</f>
        <v>0</v>
      </c>
      <c r="U204" s="1">
        <f>VLOOKUP(IF(R204="无",Q204,Q204&amp;"("&amp;R204&amp;")"),D:K,8,0)*S204</f>
        <v>0</v>
      </c>
      <c r="V204" s="1" t="s">
        <v>35</v>
      </c>
      <c r="W204" s="1" t="s">
        <v>35</v>
      </c>
      <c r="X204" s="1">
        <v>0</v>
      </c>
      <c r="Y204" s="1">
        <f>VLOOKUP(IF(W204="无",V204,V204&amp;"("&amp;W204&amp;")"),D:J,7,0)*X204</f>
        <v>0</v>
      </c>
      <c r="Z204" s="1">
        <f>VLOOKUP(IF(W204="无",V204,V204&amp;"("&amp;W204&amp;")"),D:K,8,0)*X204</f>
        <v>0</v>
      </c>
    </row>
    <row r="205" spans="1:26" x14ac:dyDescent="0.3">
      <c r="A205" s="11">
        <f t="shared" si="11"/>
        <v>204</v>
      </c>
      <c r="B205" s="1" t="s">
        <v>96</v>
      </c>
      <c r="C205" s="2" t="s">
        <v>42</v>
      </c>
      <c r="D205" s="2" t="s">
        <v>98</v>
      </c>
      <c r="E205" s="1">
        <v>1</v>
      </c>
      <c r="F205" s="1">
        <v>100</v>
      </c>
      <c r="G205" s="1">
        <v>0</v>
      </c>
      <c r="H205" s="17">
        <f>F205+O205+T205+Y205</f>
        <v>100</v>
      </c>
      <c r="I205" s="17">
        <f>IF(C205="贸易",G205,P205+U205+Z205)</f>
        <v>0</v>
      </c>
      <c r="J205" s="17">
        <f>H205/E205</f>
        <v>100</v>
      </c>
      <c r="K205" s="17">
        <f>I205/E205</f>
        <v>0</v>
      </c>
      <c r="L205" s="1" t="s">
        <v>35</v>
      </c>
      <c r="M205" s="1" t="s">
        <v>35</v>
      </c>
      <c r="N205" s="1">
        <v>0</v>
      </c>
      <c r="O205" s="1">
        <f>VLOOKUP(IF(M205="无",L205,L205&amp;"("&amp;M205&amp;")"),D:J,7,0)*N205</f>
        <v>0</v>
      </c>
      <c r="P205" s="1">
        <f>VLOOKUP(IF(M205="无",L205,L205&amp;"("&amp;M205&amp;")"),D:K,8,0)*N205</f>
        <v>0</v>
      </c>
      <c r="Q205" s="1" t="s">
        <v>35</v>
      </c>
      <c r="R205" s="1" t="s">
        <v>35</v>
      </c>
      <c r="S205" s="1">
        <v>0</v>
      </c>
      <c r="T205" s="1">
        <f>VLOOKUP(IF(R205="无",Q205,Q205&amp;"("&amp;R205&amp;")"),D:J,7,0)*S205</f>
        <v>0</v>
      </c>
      <c r="U205" s="1">
        <f>VLOOKUP(IF(R205="无",Q205,Q205&amp;"("&amp;R205&amp;")"),D:K,8,0)*S205</f>
        <v>0</v>
      </c>
      <c r="V205" s="1" t="s">
        <v>35</v>
      </c>
      <c r="W205" s="1" t="s">
        <v>35</v>
      </c>
      <c r="X205" s="1">
        <v>0</v>
      </c>
      <c r="Y205" s="1">
        <f>VLOOKUP(IF(W205="无",V205,V205&amp;"("&amp;W205&amp;")"),D:J,7,0)*X205</f>
        <v>0</v>
      </c>
      <c r="Z205" s="1">
        <f>VLOOKUP(IF(W205="无",V205,V205&amp;"("&amp;W205&amp;")"),D:K,8,0)*X205</f>
        <v>0</v>
      </c>
    </row>
    <row r="206" spans="1:26" x14ac:dyDescent="0.3">
      <c r="A206" s="11">
        <f t="shared" si="11"/>
        <v>205</v>
      </c>
      <c r="B206" s="1" t="s">
        <v>96</v>
      </c>
      <c r="C206" s="2" t="s">
        <v>42</v>
      </c>
      <c r="D206" s="2" t="s">
        <v>97</v>
      </c>
      <c r="E206" s="1">
        <v>1</v>
      </c>
      <c r="F206" s="1">
        <v>100</v>
      </c>
      <c r="G206" s="1">
        <v>0</v>
      </c>
      <c r="H206" s="17">
        <f>F206+O206+T206+Y206</f>
        <v>100</v>
      </c>
      <c r="I206" s="17">
        <f>IF(C206="贸易",G206,P206+U206+Z206)</f>
        <v>0</v>
      </c>
      <c r="J206" s="17">
        <f>H206/E206</f>
        <v>100</v>
      </c>
      <c r="K206" s="17">
        <f>I206/E206</f>
        <v>0</v>
      </c>
      <c r="L206" s="1" t="s">
        <v>35</v>
      </c>
      <c r="M206" s="1" t="s">
        <v>35</v>
      </c>
      <c r="N206" s="1">
        <v>0</v>
      </c>
      <c r="O206" s="1">
        <f>VLOOKUP(IF(M206="无",L206,L206&amp;"("&amp;M206&amp;")"),D:J,7,0)*N206</f>
        <v>0</v>
      </c>
      <c r="P206" s="1">
        <f>VLOOKUP(IF(M206="无",L206,L206&amp;"("&amp;M206&amp;")"),D:K,8,0)*N206</f>
        <v>0</v>
      </c>
      <c r="Q206" s="1" t="s">
        <v>35</v>
      </c>
      <c r="R206" s="1" t="s">
        <v>35</v>
      </c>
      <c r="S206" s="1">
        <v>0</v>
      </c>
      <c r="T206" s="1">
        <f>VLOOKUP(IF(R206="无",Q206,Q206&amp;"("&amp;R206&amp;")"),D:J,7,0)*S206</f>
        <v>0</v>
      </c>
      <c r="U206" s="1">
        <f>VLOOKUP(IF(R206="无",Q206,Q206&amp;"("&amp;R206&amp;")"),D:K,8,0)*S206</f>
        <v>0</v>
      </c>
      <c r="V206" s="1" t="s">
        <v>35</v>
      </c>
      <c r="W206" s="1" t="s">
        <v>35</v>
      </c>
      <c r="X206" s="1">
        <v>0</v>
      </c>
      <c r="Y206" s="1">
        <f>VLOOKUP(IF(W206="无",V206,V206&amp;"("&amp;W206&amp;")"),D:J,7,0)*X206</f>
        <v>0</v>
      </c>
      <c r="Z206" s="1">
        <f>VLOOKUP(IF(W206="无",V206,V206&amp;"("&amp;W206&amp;")"),D:K,8,0)*X206</f>
        <v>0</v>
      </c>
    </row>
    <row r="207" spans="1:26" x14ac:dyDescent="0.3">
      <c r="A207" s="11">
        <f t="shared" si="11"/>
        <v>206</v>
      </c>
      <c r="B207" s="1" t="s">
        <v>96</v>
      </c>
      <c r="C207" s="2" t="s">
        <v>42</v>
      </c>
      <c r="D207" s="2" t="s">
        <v>107</v>
      </c>
      <c r="E207" s="1">
        <v>1</v>
      </c>
      <c r="F207" s="1">
        <v>100</v>
      </c>
      <c r="G207" s="1">
        <v>0</v>
      </c>
      <c r="H207" s="17">
        <f>F207+O207+T207+Y207</f>
        <v>100</v>
      </c>
      <c r="I207" s="17">
        <f>IF(C207="贸易",G207,P207+U207+Z207)</f>
        <v>0</v>
      </c>
      <c r="J207" s="17">
        <f>H207/E207</f>
        <v>100</v>
      </c>
      <c r="K207" s="17">
        <f>I207/E207</f>
        <v>0</v>
      </c>
      <c r="L207" s="1" t="s">
        <v>35</v>
      </c>
      <c r="M207" s="1" t="s">
        <v>35</v>
      </c>
      <c r="N207" s="1">
        <v>0</v>
      </c>
      <c r="O207" s="1">
        <f>VLOOKUP(IF(M207="无",L207,L207&amp;"("&amp;M207&amp;")"),D:J,7,0)*N207</f>
        <v>0</v>
      </c>
      <c r="P207" s="1">
        <f>VLOOKUP(IF(M207="无",L207,L207&amp;"("&amp;M207&amp;")"),D:K,8,0)*N207</f>
        <v>0</v>
      </c>
      <c r="Q207" s="1" t="s">
        <v>35</v>
      </c>
      <c r="R207" s="1" t="s">
        <v>35</v>
      </c>
      <c r="S207" s="1">
        <v>0</v>
      </c>
      <c r="T207" s="1">
        <f>VLOOKUP(IF(R207="无",Q207,Q207&amp;"("&amp;R207&amp;")"),D:J,7,0)*S207</f>
        <v>0</v>
      </c>
      <c r="U207" s="1">
        <f>VLOOKUP(IF(R207="无",Q207,Q207&amp;"("&amp;R207&amp;")"),D:K,8,0)*S207</f>
        <v>0</v>
      </c>
      <c r="V207" s="1" t="s">
        <v>35</v>
      </c>
      <c r="W207" s="1" t="s">
        <v>35</v>
      </c>
      <c r="X207" s="1">
        <v>0</v>
      </c>
      <c r="Y207" s="1">
        <f>VLOOKUP(IF(W207="无",V207,V207&amp;"("&amp;W207&amp;")"),D:J,7,0)*X207</f>
        <v>0</v>
      </c>
      <c r="Z207" s="1">
        <f>VLOOKUP(IF(W207="无",V207,V207&amp;"("&amp;W207&amp;")"),D:K,8,0)*X207</f>
        <v>0</v>
      </c>
    </row>
    <row r="208" spans="1:26" x14ac:dyDescent="0.3">
      <c r="A208" s="11">
        <f t="shared" si="11"/>
        <v>207</v>
      </c>
      <c r="B208" s="1" t="s">
        <v>96</v>
      </c>
      <c r="C208" s="2" t="s">
        <v>42</v>
      </c>
      <c r="D208" s="2" t="s">
        <v>106</v>
      </c>
      <c r="E208" s="1">
        <v>1</v>
      </c>
      <c r="F208" s="1">
        <v>100</v>
      </c>
      <c r="G208" s="1">
        <v>0</v>
      </c>
      <c r="H208" s="17">
        <f>F208+O208+T208+Y208</f>
        <v>100</v>
      </c>
      <c r="I208" s="17">
        <f>IF(C208="贸易",G208,P208+U208+Z208)</f>
        <v>0</v>
      </c>
      <c r="J208" s="17">
        <f>H208/E208</f>
        <v>100</v>
      </c>
      <c r="K208" s="17">
        <f>I208/E208</f>
        <v>0</v>
      </c>
      <c r="L208" s="1" t="s">
        <v>35</v>
      </c>
      <c r="M208" s="1" t="s">
        <v>35</v>
      </c>
      <c r="N208" s="1">
        <v>0</v>
      </c>
      <c r="O208" s="1">
        <f>VLOOKUP(IF(M208="无",L208,L208&amp;"("&amp;M208&amp;")"),D:J,7,0)*N208</f>
        <v>0</v>
      </c>
      <c r="P208" s="1">
        <f>VLOOKUP(IF(M208="无",L208,L208&amp;"("&amp;M208&amp;")"),D:K,8,0)*N208</f>
        <v>0</v>
      </c>
      <c r="Q208" s="1" t="s">
        <v>35</v>
      </c>
      <c r="R208" s="1" t="s">
        <v>35</v>
      </c>
      <c r="S208" s="1">
        <v>0</v>
      </c>
      <c r="T208" s="1">
        <f>VLOOKUP(IF(R208="无",Q208,Q208&amp;"("&amp;R208&amp;")"),D:J,7,0)*S208</f>
        <v>0</v>
      </c>
      <c r="U208" s="1">
        <f>VLOOKUP(IF(R208="无",Q208,Q208&amp;"("&amp;R208&amp;")"),D:K,8,0)*S208</f>
        <v>0</v>
      </c>
      <c r="V208" s="1" t="s">
        <v>35</v>
      </c>
      <c r="W208" s="1" t="s">
        <v>35</v>
      </c>
      <c r="X208" s="1">
        <v>0</v>
      </c>
      <c r="Y208" s="1">
        <f>VLOOKUP(IF(W208="无",V208,V208&amp;"("&amp;W208&amp;")"),D:J,7,0)*X208</f>
        <v>0</v>
      </c>
      <c r="Z208" s="1">
        <f>VLOOKUP(IF(W208="无",V208,V208&amp;"("&amp;W208&amp;")"),D:K,8,0)*X208</f>
        <v>0</v>
      </c>
    </row>
    <row r="209" spans="1:26" x14ac:dyDescent="0.3">
      <c r="A209" s="11">
        <f t="shared" si="11"/>
        <v>208</v>
      </c>
      <c r="B209" s="1" t="s">
        <v>30</v>
      </c>
      <c r="C209" s="2" t="s">
        <v>42</v>
      </c>
      <c r="D209" s="2" t="s">
        <v>251</v>
      </c>
      <c r="E209" s="1">
        <v>1</v>
      </c>
      <c r="F209" s="1">
        <v>70</v>
      </c>
      <c r="G209" s="1">
        <v>0</v>
      </c>
      <c r="H209" s="17">
        <f>F209+O209+T209+Y209</f>
        <v>70</v>
      </c>
      <c r="I209" s="17">
        <f>IF(C209="贸易",G209,P209+U209+Z209)</f>
        <v>0</v>
      </c>
      <c r="J209" s="17">
        <f>H209/E209</f>
        <v>70</v>
      </c>
      <c r="K209" s="17">
        <f>I209/E209</f>
        <v>0</v>
      </c>
      <c r="L209" s="1" t="s">
        <v>35</v>
      </c>
      <c r="M209" s="1" t="s">
        <v>35</v>
      </c>
      <c r="N209" s="1">
        <v>0</v>
      </c>
      <c r="O209" s="1">
        <f>VLOOKUP(IF(M209="无",L209,L209&amp;"("&amp;M209&amp;")"),D:J,7,0)*N209</f>
        <v>0</v>
      </c>
      <c r="P209" s="1">
        <f>VLOOKUP(IF(M209="无",L209,L209&amp;"("&amp;M209&amp;")"),D:K,8,0)*N209</f>
        <v>0</v>
      </c>
      <c r="Q209" s="1" t="s">
        <v>35</v>
      </c>
      <c r="R209" s="1" t="s">
        <v>35</v>
      </c>
      <c r="S209" s="1">
        <v>0</v>
      </c>
      <c r="T209" s="1">
        <f>VLOOKUP(IF(R209="无",Q209,Q209&amp;"("&amp;R209&amp;")"),D:J,7,0)*S209</f>
        <v>0</v>
      </c>
      <c r="U209" s="1">
        <f>VLOOKUP(IF(R209="无",Q209,Q209&amp;"("&amp;R209&amp;")"),D:K,8,0)*S209</f>
        <v>0</v>
      </c>
      <c r="V209" s="1" t="s">
        <v>35</v>
      </c>
      <c r="W209" s="1" t="s">
        <v>35</v>
      </c>
      <c r="X209" s="1">
        <v>0</v>
      </c>
      <c r="Y209" s="1">
        <f>VLOOKUP(IF(W209="无",V209,V209&amp;"("&amp;W209&amp;")"),D:J,7,0)*X209</f>
        <v>0</v>
      </c>
      <c r="Z209" s="1">
        <f>VLOOKUP(IF(W209="无",V209,V209&amp;"("&amp;W209&amp;")"),D:K,8,0)*X209</f>
        <v>0</v>
      </c>
    </row>
    <row r="210" spans="1:26" x14ac:dyDescent="0.3">
      <c r="A210" s="11">
        <f t="shared" si="11"/>
        <v>209</v>
      </c>
      <c r="B210" s="1" t="s">
        <v>30</v>
      </c>
      <c r="C210" s="2" t="s">
        <v>42</v>
      </c>
      <c r="D210" s="1" t="s">
        <v>253</v>
      </c>
      <c r="E210" s="1">
        <v>1</v>
      </c>
      <c r="F210" s="1">
        <v>0</v>
      </c>
      <c r="G210" s="1">
        <v>0</v>
      </c>
      <c r="H210" s="17">
        <f>F210+O210+T210+Y210</f>
        <v>0</v>
      </c>
      <c r="I210" s="17">
        <f>IF(C210="贸易",G210,P210+U210+Z210)</f>
        <v>0</v>
      </c>
      <c r="J210" s="17">
        <f>H210/E210</f>
        <v>0</v>
      </c>
      <c r="K210" s="17">
        <f>I210/E210</f>
        <v>0</v>
      </c>
      <c r="L210" s="1" t="s">
        <v>35</v>
      </c>
      <c r="M210" s="1" t="s">
        <v>35</v>
      </c>
      <c r="N210" s="1">
        <v>0</v>
      </c>
      <c r="O210" s="1">
        <f>VLOOKUP(IF(M210="无",L210,L210&amp;"("&amp;M210&amp;")"),D:J,7,0)*N210</f>
        <v>0</v>
      </c>
      <c r="P210" s="1">
        <f>VLOOKUP(IF(M210="无",L210,L210&amp;"("&amp;M210&amp;")"),D:K,8,0)*N210</f>
        <v>0</v>
      </c>
      <c r="Q210" s="1" t="s">
        <v>35</v>
      </c>
      <c r="R210" s="1" t="s">
        <v>35</v>
      </c>
      <c r="S210" s="1">
        <v>0</v>
      </c>
      <c r="T210" s="1">
        <f>VLOOKUP(IF(R210="无",Q210,Q210&amp;"("&amp;R210&amp;")"),D:J,7,0)*S210</f>
        <v>0</v>
      </c>
      <c r="U210" s="1">
        <f>VLOOKUP(IF(R210="无",Q210,Q210&amp;"("&amp;R210&amp;")"),D:K,8,0)*S210</f>
        <v>0</v>
      </c>
      <c r="V210" s="1" t="s">
        <v>35</v>
      </c>
      <c r="W210" s="1" t="s">
        <v>35</v>
      </c>
      <c r="X210" s="1">
        <v>0</v>
      </c>
      <c r="Y210" s="1">
        <f>VLOOKUP(IF(W210="无",V210,V210&amp;"("&amp;W210&amp;")"),D:J,7,0)*X210</f>
        <v>0</v>
      </c>
      <c r="Z210" s="1">
        <f>VLOOKUP(IF(W210="无",V210,V210&amp;"("&amp;W210&amp;")"),D:K,8,0)*X210</f>
        <v>0</v>
      </c>
    </row>
    <row r="211" spans="1:26" x14ac:dyDescent="0.3">
      <c r="A211" s="11">
        <f t="shared" si="11"/>
        <v>210</v>
      </c>
      <c r="B211" s="1" t="s">
        <v>30</v>
      </c>
      <c r="C211" s="2" t="s">
        <v>42</v>
      </c>
      <c r="D211" s="1" t="s">
        <v>254</v>
      </c>
      <c r="E211" s="1">
        <v>1</v>
      </c>
      <c r="F211" s="1">
        <v>0</v>
      </c>
      <c r="G211" s="1">
        <v>0</v>
      </c>
      <c r="H211" s="17">
        <f>F211+O211+T211+Y211</f>
        <v>0</v>
      </c>
      <c r="I211" s="17">
        <f>IF(C211="贸易",G211,P211+U211+Z211)</f>
        <v>0</v>
      </c>
      <c r="J211" s="17">
        <f>H211/E211</f>
        <v>0</v>
      </c>
      <c r="K211" s="17">
        <f>I211/E211</f>
        <v>0</v>
      </c>
      <c r="L211" s="1" t="s">
        <v>35</v>
      </c>
      <c r="M211" s="1" t="s">
        <v>35</v>
      </c>
      <c r="N211" s="1">
        <v>0</v>
      </c>
      <c r="O211" s="1">
        <f>VLOOKUP(IF(M211="无",L211,L211&amp;"("&amp;M211&amp;")"),D:J,7,0)*N211</f>
        <v>0</v>
      </c>
      <c r="P211" s="1">
        <f>VLOOKUP(IF(M211="无",L211,L211&amp;"("&amp;M211&amp;")"),D:K,8,0)*N211</f>
        <v>0</v>
      </c>
      <c r="Q211" s="1" t="s">
        <v>35</v>
      </c>
      <c r="R211" s="1" t="s">
        <v>35</v>
      </c>
      <c r="S211" s="1">
        <v>0</v>
      </c>
      <c r="T211" s="1">
        <f>VLOOKUP(IF(R211="无",Q211,Q211&amp;"("&amp;R211&amp;")"),D:J,7,0)*S211</f>
        <v>0</v>
      </c>
      <c r="U211" s="1">
        <f>VLOOKUP(IF(R211="无",Q211,Q211&amp;"("&amp;R211&amp;")"),D:K,8,0)*S211</f>
        <v>0</v>
      </c>
      <c r="V211" s="1" t="s">
        <v>35</v>
      </c>
      <c r="W211" s="1" t="s">
        <v>35</v>
      </c>
      <c r="X211" s="1">
        <v>0</v>
      </c>
      <c r="Y211" s="1">
        <f>VLOOKUP(IF(W211="无",V211,V211&amp;"("&amp;W211&amp;")"),D:J,7,0)*X211</f>
        <v>0</v>
      </c>
      <c r="Z211" s="1">
        <f>VLOOKUP(IF(W211="无",V211,V211&amp;"("&amp;W211&amp;")"),D:K,8,0)*X211</f>
        <v>0</v>
      </c>
    </row>
    <row r="212" spans="1:26" x14ac:dyDescent="0.3">
      <c r="A212" s="11">
        <f t="shared" ref="A212:A221" si="12">ROW()-1</f>
        <v>211</v>
      </c>
      <c r="B212" s="1" t="s">
        <v>30</v>
      </c>
      <c r="C212" s="2" t="s">
        <v>42</v>
      </c>
      <c r="D212" s="1" t="s">
        <v>278</v>
      </c>
      <c r="E212" s="1">
        <v>1</v>
      </c>
      <c r="F212" s="1">
        <v>0</v>
      </c>
      <c r="G212" s="1">
        <v>0</v>
      </c>
      <c r="H212" s="17">
        <f>F212+O212+T212+Y212</f>
        <v>0</v>
      </c>
      <c r="I212" s="17">
        <f>IF(C212="贸易",G212,P212+U212+Z212)</f>
        <v>0</v>
      </c>
      <c r="J212" s="17">
        <f>H212/E212</f>
        <v>0</v>
      </c>
      <c r="K212" s="17">
        <f>I212/E212</f>
        <v>0</v>
      </c>
      <c r="L212" s="1" t="s">
        <v>35</v>
      </c>
      <c r="M212" s="1" t="s">
        <v>35</v>
      </c>
      <c r="N212" s="1">
        <v>0</v>
      </c>
      <c r="O212" s="1">
        <f>VLOOKUP(IF(M212="无",L212,L212&amp;"("&amp;M212&amp;")"),D:J,7,0)*N212</f>
        <v>0</v>
      </c>
      <c r="P212" s="1">
        <f>VLOOKUP(IF(M212="无",L212,L212&amp;"("&amp;M212&amp;")"),D:K,8,0)*N212</f>
        <v>0</v>
      </c>
      <c r="Q212" s="1" t="s">
        <v>35</v>
      </c>
      <c r="R212" s="1" t="s">
        <v>35</v>
      </c>
      <c r="S212" s="1">
        <v>0</v>
      </c>
      <c r="T212" s="1">
        <f>VLOOKUP(IF(R212="无",Q212,Q212&amp;"("&amp;R212&amp;")"),D:J,7,0)*S212</f>
        <v>0</v>
      </c>
      <c r="U212" s="1">
        <f>VLOOKUP(IF(R212="无",Q212,Q212&amp;"("&amp;R212&amp;")"),D:K,8,0)*S212</f>
        <v>0</v>
      </c>
      <c r="V212" s="1" t="s">
        <v>35</v>
      </c>
      <c r="W212" s="1" t="s">
        <v>35</v>
      </c>
      <c r="X212" s="1">
        <v>0</v>
      </c>
      <c r="Y212" s="1">
        <f>VLOOKUP(IF(W212="无",V212,V212&amp;"("&amp;W212&amp;")"),D:J,7,0)*X212</f>
        <v>0</v>
      </c>
      <c r="Z212" s="1">
        <f>VLOOKUP(IF(W212="无",V212,V212&amp;"("&amp;W212&amp;")"),D:K,8,0)*X212</f>
        <v>0</v>
      </c>
    </row>
    <row r="213" spans="1:26" x14ac:dyDescent="0.3">
      <c r="A213" s="11">
        <f t="shared" si="12"/>
        <v>212</v>
      </c>
      <c r="B213" s="1" t="s">
        <v>30</v>
      </c>
      <c r="C213" s="2" t="s">
        <v>42</v>
      </c>
      <c r="D213" s="2" t="s">
        <v>255</v>
      </c>
      <c r="E213" s="1">
        <v>1</v>
      </c>
      <c r="F213" s="1">
        <v>500</v>
      </c>
      <c r="G213" s="1">
        <v>0</v>
      </c>
      <c r="H213" s="17">
        <f>F213+O213+T213+Y213</f>
        <v>500</v>
      </c>
      <c r="I213" s="17">
        <f>IF(C213="贸易",G213,P213+U213+Z213)</f>
        <v>0</v>
      </c>
      <c r="J213" s="17">
        <f>H213/E213</f>
        <v>500</v>
      </c>
      <c r="K213" s="17">
        <f>I213/E213</f>
        <v>0</v>
      </c>
      <c r="L213" s="1" t="s">
        <v>35</v>
      </c>
      <c r="M213" s="1" t="s">
        <v>35</v>
      </c>
      <c r="N213" s="1">
        <v>0</v>
      </c>
      <c r="O213" s="1">
        <f>VLOOKUP(IF(M213="无",L213,L213&amp;"("&amp;M213&amp;")"),D:J,7,0)*N213</f>
        <v>0</v>
      </c>
      <c r="P213" s="1">
        <f>VLOOKUP(IF(M213="无",L213,L213&amp;"("&amp;M213&amp;")"),D:K,8,0)*N213</f>
        <v>0</v>
      </c>
      <c r="Q213" s="1" t="s">
        <v>35</v>
      </c>
      <c r="R213" s="1" t="s">
        <v>35</v>
      </c>
      <c r="S213" s="1">
        <v>0</v>
      </c>
      <c r="T213" s="1">
        <f>VLOOKUP(IF(R213="无",Q213,Q213&amp;"("&amp;R213&amp;")"),D:J,7,0)*S213</f>
        <v>0</v>
      </c>
      <c r="U213" s="1">
        <f>VLOOKUP(IF(R213="无",Q213,Q213&amp;"("&amp;R213&amp;")"),D:K,8,0)*S213</f>
        <v>0</v>
      </c>
      <c r="V213" s="1" t="s">
        <v>35</v>
      </c>
      <c r="W213" s="1" t="s">
        <v>35</v>
      </c>
      <c r="X213" s="1">
        <v>0</v>
      </c>
      <c r="Y213" s="1">
        <f>VLOOKUP(IF(W213="无",V213,V213&amp;"("&amp;W213&amp;")"),D:J,7,0)*X213</f>
        <v>0</v>
      </c>
      <c r="Z213" s="1">
        <f>VLOOKUP(IF(W213="无",V213,V213&amp;"("&amp;W213&amp;")"),D:K,8,0)*X213</f>
        <v>0</v>
      </c>
    </row>
    <row r="214" spans="1:26" x14ac:dyDescent="0.3">
      <c r="A214" s="11">
        <f t="shared" si="12"/>
        <v>213</v>
      </c>
      <c r="B214" s="1" t="s">
        <v>30</v>
      </c>
      <c r="C214" s="2" t="s">
        <v>42</v>
      </c>
      <c r="D214" s="2" t="s">
        <v>256</v>
      </c>
      <c r="E214" s="1">
        <v>1</v>
      </c>
      <c r="F214" s="1">
        <v>0</v>
      </c>
      <c r="G214" s="1">
        <v>0</v>
      </c>
      <c r="H214" s="17">
        <f>F214+O214+T214+Y214</f>
        <v>0</v>
      </c>
      <c r="I214" s="17">
        <f>IF(C214="贸易",G214,P214+U214+Z214)</f>
        <v>0</v>
      </c>
      <c r="J214" s="17">
        <f>H214/E214</f>
        <v>0</v>
      </c>
      <c r="K214" s="17">
        <f>I214/E214</f>
        <v>0</v>
      </c>
      <c r="L214" s="1" t="s">
        <v>35</v>
      </c>
      <c r="M214" s="1" t="s">
        <v>35</v>
      </c>
      <c r="N214" s="1">
        <v>0</v>
      </c>
      <c r="O214" s="1">
        <f>VLOOKUP(IF(M214="无",L214,L214&amp;"("&amp;M214&amp;")"),D:J,7,0)*N214</f>
        <v>0</v>
      </c>
      <c r="P214" s="1">
        <f>VLOOKUP(IF(M214="无",L214,L214&amp;"("&amp;M214&amp;")"),D:K,8,0)*N214</f>
        <v>0</v>
      </c>
      <c r="Q214" s="1" t="s">
        <v>35</v>
      </c>
      <c r="R214" s="1" t="s">
        <v>35</v>
      </c>
      <c r="S214" s="1">
        <v>0</v>
      </c>
      <c r="T214" s="1">
        <f>VLOOKUP(IF(R214="无",Q214,Q214&amp;"("&amp;R214&amp;")"),D:J,7,0)*S214</f>
        <v>0</v>
      </c>
      <c r="U214" s="1">
        <f>VLOOKUP(IF(R214="无",Q214,Q214&amp;"("&amp;R214&amp;")"),D:K,8,0)*S214</f>
        <v>0</v>
      </c>
      <c r="V214" s="1" t="s">
        <v>35</v>
      </c>
      <c r="W214" s="1" t="s">
        <v>35</v>
      </c>
      <c r="X214" s="1">
        <v>0</v>
      </c>
      <c r="Y214" s="1">
        <f>VLOOKUP(IF(W214="无",V214,V214&amp;"("&amp;W214&amp;")"),D:J,7,0)*X214</f>
        <v>0</v>
      </c>
      <c r="Z214" s="1">
        <f>VLOOKUP(IF(W214="无",V214,V214&amp;"("&amp;W214&amp;")"),D:K,8,0)*X214</f>
        <v>0</v>
      </c>
    </row>
    <row r="215" spans="1:26" x14ac:dyDescent="0.3">
      <c r="A215" s="11">
        <f t="shared" si="12"/>
        <v>214</v>
      </c>
      <c r="B215" s="1" t="s">
        <v>30</v>
      </c>
      <c r="C215" s="2" t="s">
        <v>42</v>
      </c>
      <c r="D215" s="2" t="s">
        <v>257</v>
      </c>
      <c r="E215" s="1">
        <v>1</v>
      </c>
      <c r="F215" s="1">
        <v>500</v>
      </c>
      <c r="G215" s="1">
        <v>0</v>
      </c>
      <c r="H215" s="17">
        <f>F215+O215+T215+Y215</f>
        <v>500</v>
      </c>
      <c r="I215" s="17">
        <f>IF(C215="贸易",G215,P215+U215+Z215)</f>
        <v>0</v>
      </c>
      <c r="J215" s="17">
        <f>H215/E215</f>
        <v>500</v>
      </c>
      <c r="K215" s="17">
        <f>I215/E215</f>
        <v>0</v>
      </c>
      <c r="L215" s="1" t="s">
        <v>35</v>
      </c>
      <c r="M215" s="1" t="s">
        <v>35</v>
      </c>
      <c r="N215" s="1">
        <v>0</v>
      </c>
      <c r="O215" s="1">
        <f>VLOOKUP(IF(M215="无",L215,L215&amp;"("&amp;M215&amp;")"),D:J,7,0)*N215</f>
        <v>0</v>
      </c>
      <c r="P215" s="1">
        <f>VLOOKUP(IF(M215="无",L215,L215&amp;"("&amp;M215&amp;")"),D:K,8,0)*N215</f>
        <v>0</v>
      </c>
      <c r="Q215" s="1" t="s">
        <v>35</v>
      </c>
      <c r="R215" s="1" t="s">
        <v>35</v>
      </c>
      <c r="S215" s="1">
        <v>0</v>
      </c>
      <c r="T215" s="1">
        <f>VLOOKUP(IF(R215="无",Q215,Q215&amp;"("&amp;R215&amp;")"),D:J,7,0)*S215</f>
        <v>0</v>
      </c>
      <c r="U215" s="1">
        <f>VLOOKUP(IF(R215="无",Q215,Q215&amp;"("&amp;R215&amp;")"),D:K,8,0)*S215</f>
        <v>0</v>
      </c>
      <c r="V215" s="1" t="s">
        <v>35</v>
      </c>
      <c r="W215" s="1" t="s">
        <v>35</v>
      </c>
      <c r="X215" s="1">
        <v>0</v>
      </c>
      <c r="Y215" s="1">
        <f>VLOOKUP(IF(W215="无",V215,V215&amp;"("&amp;W215&amp;")"),D:J,7,0)*X215</f>
        <v>0</v>
      </c>
      <c r="Z215" s="1">
        <f>VLOOKUP(IF(W215="无",V215,V215&amp;"("&amp;W215&amp;")"),D:K,8,0)*X215</f>
        <v>0</v>
      </c>
    </row>
    <row r="216" spans="1:26" x14ac:dyDescent="0.3">
      <c r="A216" s="11">
        <f t="shared" si="12"/>
        <v>215</v>
      </c>
      <c r="B216" s="1" t="s">
        <v>30</v>
      </c>
      <c r="C216" s="2" t="s">
        <v>42</v>
      </c>
      <c r="D216" s="2" t="s">
        <v>258</v>
      </c>
      <c r="E216" s="1">
        <v>1</v>
      </c>
      <c r="F216" s="1">
        <v>0</v>
      </c>
      <c r="G216" s="1">
        <v>0</v>
      </c>
      <c r="H216" s="17">
        <f>F216+O216+T216+Y216</f>
        <v>0</v>
      </c>
      <c r="I216" s="17">
        <f>IF(C216="贸易",G216,P216+U216+Z216)</f>
        <v>0</v>
      </c>
      <c r="J216" s="17">
        <f>H216/E216</f>
        <v>0</v>
      </c>
      <c r="K216" s="17">
        <f>I216/E216</f>
        <v>0</v>
      </c>
      <c r="L216" s="1" t="s">
        <v>35</v>
      </c>
      <c r="M216" s="1" t="s">
        <v>35</v>
      </c>
      <c r="N216" s="1">
        <v>0</v>
      </c>
      <c r="O216" s="1">
        <f>VLOOKUP(IF(M216="无",L216,L216&amp;"("&amp;M216&amp;")"),D:J,7,0)*N216</f>
        <v>0</v>
      </c>
      <c r="P216" s="1">
        <f>VLOOKUP(IF(M216="无",L216,L216&amp;"("&amp;M216&amp;")"),D:K,8,0)*N216</f>
        <v>0</v>
      </c>
      <c r="Q216" s="1" t="s">
        <v>35</v>
      </c>
      <c r="R216" s="1" t="s">
        <v>35</v>
      </c>
      <c r="S216" s="1">
        <v>0</v>
      </c>
      <c r="T216" s="1">
        <f>VLOOKUP(IF(R216="无",Q216,Q216&amp;"("&amp;R216&amp;")"),D:J,7,0)*S216</f>
        <v>0</v>
      </c>
      <c r="U216" s="1">
        <f>VLOOKUP(IF(R216="无",Q216,Q216&amp;"("&amp;R216&amp;")"),D:K,8,0)*S216</f>
        <v>0</v>
      </c>
      <c r="V216" s="1" t="s">
        <v>35</v>
      </c>
      <c r="W216" s="1" t="s">
        <v>35</v>
      </c>
      <c r="X216" s="1">
        <v>0</v>
      </c>
      <c r="Y216" s="1">
        <f>VLOOKUP(IF(W216="无",V216,V216&amp;"("&amp;W216&amp;")"),D:J,7,0)*X216</f>
        <v>0</v>
      </c>
      <c r="Z216" s="1">
        <f>VLOOKUP(IF(W216="无",V216,V216&amp;"("&amp;W216&amp;")"),D:K,8,0)*X216</f>
        <v>0</v>
      </c>
    </row>
    <row r="217" spans="1:26" x14ac:dyDescent="0.3">
      <c r="A217" s="11">
        <f t="shared" si="12"/>
        <v>216</v>
      </c>
      <c r="B217" s="1" t="s">
        <v>30</v>
      </c>
      <c r="C217" s="2" t="s">
        <v>42</v>
      </c>
      <c r="D217" s="1" t="s">
        <v>259</v>
      </c>
      <c r="E217" s="1">
        <v>1</v>
      </c>
      <c r="F217" s="1">
        <v>0</v>
      </c>
      <c r="G217" s="1">
        <v>0</v>
      </c>
      <c r="H217" s="17">
        <f>F217+O217+T217+Y217</f>
        <v>0</v>
      </c>
      <c r="I217" s="17">
        <f>IF(C217="贸易",G217,P217+U217+Z217)</f>
        <v>0</v>
      </c>
      <c r="J217" s="17">
        <f>H217/E217</f>
        <v>0</v>
      </c>
      <c r="K217" s="17">
        <f>I217/E217</f>
        <v>0</v>
      </c>
      <c r="L217" s="1" t="s">
        <v>35</v>
      </c>
      <c r="M217" s="1" t="s">
        <v>35</v>
      </c>
      <c r="N217" s="1">
        <v>0</v>
      </c>
      <c r="O217" s="1">
        <f>VLOOKUP(IF(M217="无",L217,L217&amp;"("&amp;M217&amp;")"),D:J,7,0)*N217</f>
        <v>0</v>
      </c>
      <c r="P217" s="1">
        <f>VLOOKUP(IF(M217="无",L217,L217&amp;"("&amp;M217&amp;")"),D:K,8,0)*N217</f>
        <v>0</v>
      </c>
      <c r="Q217" s="1" t="s">
        <v>35</v>
      </c>
      <c r="R217" s="1" t="s">
        <v>35</v>
      </c>
      <c r="S217" s="1">
        <v>0</v>
      </c>
      <c r="T217" s="1">
        <f>VLOOKUP(IF(R217="无",Q217,Q217&amp;"("&amp;R217&amp;")"),D:J,7,0)*S217</f>
        <v>0</v>
      </c>
      <c r="U217" s="1">
        <f>VLOOKUP(IF(R217="无",Q217,Q217&amp;"("&amp;R217&amp;")"),D:K,8,0)*S217</f>
        <v>0</v>
      </c>
      <c r="V217" s="1" t="s">
        <v>35</v>
      </c>
      <c r="W217" s="1" t="s">
        <v>35</v>
      </c>
      <c r="X217" s="1">
        <v>0</v>
      </c>
      <c r="Y217" s="1">
        <f>VLOOKUP(IF(W217="无",V217,V217&amp;"("&amp;W217&amp;")"),D:J,7,0)*X217</f>
        <v>0</v>
      </c>
      <c r="Z217" s="1">
        <f>VLOOKUP(IF(W217="无",V217,V217&amp;"("&amp;W217&amp;")"),D:K,8,0)*X217</f>
        <v>0</v>
      </c>
    </row>
    <row r="218" spans="1:26" x14ac:dyDescent="0.3">
      <c r="A218" s="11">
        <f t="shared" si="12"/>
        <v>217</v>
      </c>
      <c r="B218" s="1" t="s">
        <v>30</v>
      </c>
      <c r="C218" s="2" t="s">
        <v>42</v>
      </c>
      <c r="D218" s="1" t="s">
        <v>260</v>
      </c>
      <c r="E218" s="1">
        <v>1</v>
      </c>
      <c r="F218" s="1">
        <v>100</v>
      </c>
      <c r="G218" s="1">
        <v>0</v>
      </c>
      <c r="H218" s="17">
        <f>F218+O218+T218+Y218</f>
        <v>100</v>
      </c>
      <c r="I218" s="17">
        <f>IF(C218="贸易",G218,P218+U218+Z218)</f>
        <v>0</v>
      </c>
      <c r="J218" s="17">
        <f>H218/E218</f>
        <v>100</v>
      </c>
      <c r="K218" s="17">
        <f>I218/E218</f>
        <v>0</v>
      </c>
      <c r="L218" s="1" t="s">
        <v>35</v>
      </c>
      <c r="M218" s="1" t="s">
        <v>35</v>
      </c>
      <c r="N218" s="1">
        <v>0</v>
      </c>
      <c r="O218" s="1">
        <f>VLOOKUP(IF(M218="无",L218,L218&amp;"("&amp;M218&amp;")"),D:J,7,0)*N218</f>
        <v>0</v>
      </c>
      <c r="P218" s="1">
        <f>VLOOKUP(IF(M218="无",L218,L218&amp;"("&amp;M218&amp;")"),D:K,8,0)*N218</f>
        <v>0</v>
      </c>
      <c r="Q218" s="1" t="s">
        <v>35</v>
      </c>
      <c r="R218" s="1" t="s">
        <v>35</v>
      </c>
      <c r="S218" s="1">
        <v>0</v>
      </c>
      <c r="T218" s="1">
        <f>VLOOKUP(IF(R218="无",Q218,Q218&amp;"("&amp;R218&amp;")"),D:J,7,0)*S218</f>
        <v>0</v>
      </c>
      <c r="U218" s="1">
        <f>VLOOKUP(IF(R218="无",Q218,Q218&amp;"("&amp;R218&amp;")"),D:K,8,0)*S218</f>
        <v>0</v>
      </c>
      <c r="V218" s="1" t="s">
        <v>35</v>
      </c>
      <c r="W218" s="1" t="s">
        <v>35</v>
      </c>
      <c r="X218" s="1">
        <v>0</v>
      </c>
      <c r="Y218" s="1">
        <f>VLOOKUP(IF(W218="无",V218,V218&amp;"("&amp;W218&amp;")"),D:J,7,0)*X218</f>
        <v>0</v>
      </c>
      <c r="Z218" s="1">
        <f>VLOOKUP(IF(W218="无",V218,V218&amp;"("&amp;W218&amp;")"),D:K,8,0)*X218</f>
        <v>0</v>
      </c>
    </row>
    <row r="219" spans="1:26" x14ac:dyDescent="0.3">
      <c r="A219" s="11">
        <f t="shared" si="12"/>
        <v>218</v>
      </c>
      <c r="B219" s="1" t="s">
        <v>30</v>
      </c>
      <c r="C219" s="2" t="s">
        <v>42</v>
      </c>
      <c r="D219" s="1" t="s">
        <v>261</v>
      </c>
      <c r="E219" s="1">
        <v>1</v>
      </c>
      <c r="F219" s="1">
        <v>70</v>
      </c>
      <c r="G219" s="1">
        <v>0</v>
      </c>
      <c r="H219" s="17">
        <f>F219+O219+T219+Y219</f>
        <v>70</v>
      </c>
      <c r="I219" s="17">
        <f>IF(C219="贸易",G219,P219+U219+Z219)</f>
        <v>0</v>
      </c>
      <c r="J219" s="17">
        <f>H219/E219</f>
        <v>70</v>
      </c>
      <c r="K219" s="17">
        <f>I219/E219</f>
        <v>0</v>
      </c>
      <c r="L219" s="1" t="s">
        <v>35</v>
      </c>
      <c r="M219" s="1" t="s">
        <v>35</v>
      </c>
      <c r="N219" s="1">
        <v>0</v>
      </c>
      <c r="O219" s="1">
        <f>VLOOKUP(IF(M219="无",L219,L219&amp;"("&amp;M219&amp;")"),D:J,7,0)*N219</f>
        <v>0</v>
      </c>
      <c r="P219" s="1">
        <f>VLOOKUP(IF(M219="无",L219,L219&amp;"("&amp;M219&amp;")"),D:K,8,0)*N219</f>
        <v>0</v>
      </c>
      <c r="Q219" s="1" t="s">
        <v>35</v>
      </c>
      <c r="R219" s="1" t="s">
        <v>35</v>
      </c>
      <c r="S219" s="1">
        <v>0</v>
      </c>
      <c r="T219" s="1">
        <f>VLOOKUP(IF(R219="无",Q219,Q219&amp;"("&amp;R219&amp;")"),D:J,7,0)*S219</f>
        <v>0</v>
      </c>
      <c r="U219" s="1">
        <f>VLOOKUP(IF(R219="无",Q219,Q219&amp;"("&amp;R219&amp;")"),D:K,8,0)*S219</f>
        <v>0</v>
      </c>
      <c r="V219" s="1" t="s">
        <v>35</v>
      </c>
      <c r="W219" s="1" t="s">
        <v>35</v>
      </c>
      <c r="X219" s="1">
        <v>0</v>
      </c>
      <c r="Y219" s="1">
        <f>VLOOKUP(IF(W219="无",V219,V219&amp;"("&amp;W219&amp;")"),D:J,7,0)*X219</f>
        <v>0</v>
      </c>
      <c r="Z219" s="1">
        <f>VLOOKUP(IF(W219="无",V219,V219&amp;"("&amp;W219&amp;")"),D:K,8,0)*X219</f>
        <v>0</v>
      </c>
    </row>
    <row r="220" spans="1:26" x14ac:dyDescent="0.3">
      <c r="A220" s="11">
        <f t="shared" si="12"/>
        <v>219</v>
      </c>
      <c r="B220" s="1" t="s">
        <v>30</v>
      </c>
      <c r="C220" s="2" t="s">
        <v>42</v>
      </c>
      <c r="D220" s="1" t="s">
        <v>262</v>
      </c>
      <c r="E220" s="1">
        <v>1</v>
      </c>
      <c r="F220" s="1">
        <v>0</v>
      </c>
      <c r="G220" s="1">
        <v>0</v>
      </c>
      <c r="H220" s="17">
        <f>F220+O220+T220+Y220</f>
        <v>0</v>
      </c>
      <c r="I220" s="17">
        <f>IF(C220="贸易",G220,P220+U220+Z220)</f>
        <v>0</v>
      </c>
      <c r="J220" s="17">
        <f>H220/E220</f>
        <v>0</v>
      </c>
      <c r="K220" s="17">
        <f>I220/E220</f>
        <v>0</v>
      </c>
      <c r="L220" s="1" t="s">
        <v>35</v>
      </c>
      <c r="M220" s="1" t="s">
        <v>35</v>
      </c>
      <c r="N220" s="1">
        <v>0</v>
      </c>
      <c r="O220" s="1">
        <f>VLOOKUP(IF(M220="无",L220,L220&amp;"("&amp;M220&amp;")"),D:J,7,0)*N220</f>
        <v>0</v>
      </c>
      <c r="P220" s="1">
        <f>VLOOKUP(IF(M220="无",L220,L220&amp;"("&amp;M220&amp;")"),D:K,8,0)*N220</f>
        <v>0</v>
      </c>
      <c r="Q220" s="1" t="s">
        <v>35</v>
      </c>
      <c r="R220" s="1" t="s">
        <v>35</v>
      </c>
      <c r="S220" s="1">
        <v>0</v>
      </c>
      <c r="T220" s="1">
        <f>VLOOKUP(IF(R220="无",Q220,Q220&amp;"("&amp;R220&amp;")"),D:J,7,0)*S220</f>
        <v>0</v>
      </c>
      <c r="U220" s="1">
        <f>VLOOKUP(IF(R220="无",Q220,Q220&amp;"("&amp;R220&amp;")"),D:K,8,0)*S220</f>
        <v>0</v>
      </c>
      <c r="V220" s="1" t="s">
        <v>35</v>
      </c>
      <c r="W220" s="1" t="s">
        <v>35</v>
      </c>
      <c r="X220" s="1">
        <v>0</v>
      </c>
      <c r="Y220" s="1">
        <f>VLOOKUP(IF(W220="无",V220,V220&amp;"("&amp;W220&amp;")"),D:J,7,0)*X220</f>
        <v>0</v>
      </c>
      <c r="Z220" s="1">
        <f>VLOOKUP(IF(W220="无",V220,V220&amp;"("&amp;W220&amp;")"),D:K,8,0)*X220</f>
        <v>0</v>
      </c>
    </row>
    <row r="221" spans="1:26" x14ac:dyDescent="0.3">
      <c r="A221" s="11">
        <f t="shared" si="12"/>
        <v>220</v>
      </c>
      <c r="B221" s="1" t="s">
        <v>30</v>
      </c>
      <c r="C221" s="2" t="s">
        <v>42</v>
      </c>
      <c r="D221" s="1" t="s">
        <v>263</v>
      </c>
      <c r="E221" s="1">
        <v>1</v>
      </c>
      <c r="F221" s="1">
        <v>0</v>
      </c>
      <c r="G221" s="1">
        <v>0</v>
      </c>
      <c r="H221" s="17">
        <f>F221+O221+T221+Y221</f>
        <v>0</v>
      </c>
      <c r="I221" s="17">
        <f>IF(C221="贸易",G221,P221+U221+Z221)</f>
        <v>0</v>
      </c>
      <c r="J221" s="17">
        <f>H221/E221</f>
        <v>0</v>
      </c>
      <c r="K221" s="17">
        <f>I221/E221</f>
        <v>0</v>
      </c>
      <c r="L221" s="1" t="s">
        <v>35</v>
      </c>
      <c r="M221" s="1" t="s">
        <v>35</v>
      </c>
      <c r="N221" s="1">
        <v>0</v>
      </c>
      <c r="O221" s="1">
        <f>VLOOKUP(IF(M221="无",L221,L221&amp;"("&amp;M221&amp;")"),D:J,7,0)*N221</f>
        <v>0</v>
      </c>
      <c r="P221" s="1">
        <f>VLOOKUP(IF(M221="无",L221,L221&amp;"("&amp;M221&amp;")"),D:K,8,0)*N221</f>
        <v>0</v>
      </c>
      <c r="Q221" s="1" t="s">
        <v>35</v>
      </c>
      <c r="R221" s="1" t="s">
        <v>35</v>
      </c>
      <c r="S221" s="1">
        <v>0</v>
      </c>
      <c r="T221" s="1">
        <f>VLOOKUP(IF(R221="无",Q221,Q221&amp;"("&amp;R221&amp;")"),D:J,7,0)*S221</f>
        <v>0</v>
      </c>
      <c r="U221" s="1">
        <f>VLOOKUP(IF(R221="无",Q221,Q221&amp;"("&amp;R221&amp;")"),D:K,8,0)*S221</f>
        <v>0</v>
      </c>
      <c r="V221" s="1" t="s">
        <v>35</v>
      </c>
      <c r="W221" s="1" t="s">
        <v>35</v>
      </c>
      <c r="X221" s="1">
        <v>0</v>
      </c>
      <c r="Y221" s="1">
        <f>VLOOKUP(IF(W221="无",V221,V221&amp;"("&amp;W221&amp;")"),D:J,7,0)*X221</f>
        <v>0</v>
      </c>
      <c r="Z221" s="1">
        <f>VLOOKUP(IF(W221="无",V221,V221&amp;"("&amp;W221&amp;")"),D:K,8,0)*X221</f>
        <v>0</v>
      </c>
    </row>
    <row r="222" spans="1:26" x14ac:dyDescent="0.3">
      <c r="A222" s="11">
        <f t="shared" ref="A222:A231" si="13">ROW()-1</f>
        <v>221</v>
      </c>
      <c r="B222" s="2" t="s">
        <v>30</v>
      </c>
      <c r="C222" s="2" t="s">
        <v>42</v>
      </c>
      <c r="D222" s="1" t="s">
        <v>280</v>
      </c>
      <c r="E222" s="1">
        <v>1</v>
      </c>
      <c r="F222" s="1">
        <v>200</v>
      </c>
      <c r="G222" s="1">
        <v>0</v>
      </c>
      <c r="H222" s="17">
        <f>F222+O222+T222+Y222</f>
        <v>200</v>
      </c>
      <c r="I222" s="17">
        <f>IF(C222="贸易",G222,P222+U222+Z222)</f>
        <v>0</v>
      </c>
      <c r="J222" s="17">
        <f>H222/E222</f>
        <v>200</v>
      </c>
      <c r="K222" s="17">
        <f>I222/E222</f>
        <v>0</v>
      </c>
      <c r="L222" s="1" t="s">
        <v>35</v>
      </c>
      <c r="M222" s="1" t="s">
        <v>35</v>
      </c>
      <c r="N222" s="1">
        <v>0</v>
      </c>
      <c r="O222" s="1">
        <f>VLOOKUP(IF(M222="无",L222,L222&amp;"("&amp;M222&amp;")"),D:J,7,0)*N222</f>
        <v>0</v>
      </c>
      <c r="P222" s="1">
        <f>VLOOKUP(IF(M222="无",L222,L222&amp;"("&amp;M222&amp;")"),D:K,8,0)*N222</f>
        <v>0</v>
      </c>
      <c r="Q222" s="1" t="s">
        <v>35</v>
      </c>
      <c r="R222" s="1" t="s">
        <v>35</v>
      </c>
      <c r="S222" s="1">
        <v>0</v>
      </c>
      <c r="T222" s="1">
        <f>VLOOKUP(IF(R222="无",Q222,Q222&amp;"("&amp;R222&amp;")"),D:J,7,0)*S222</f>
        <v>0</v>
      </c>
      <c r="U222" s="1">
        <f>VLOOKUP(IF(R222="无",Q222,Q222&amp;"("&amp;R222&amp;")"),D:K,8,0)*S222</f>
        <v>0</v>
      </c>
      <c r="V222" s="1" t="s">
        <v>35</v>
      </c>
      <c r="W222" s="1" t="s">
        <v>35</v>
      </c>
      <c r="X222" s="1">
        <v>0</v>
      </c>
      <c r="Y222" s="1">
        <f>VLOOKUP(IF(W222="无",V222,V222&amp;"("&amp;W222&amp;")"),D:J,7,0)*X222</f>
        <v>0</v>
      </c>
      <c r="Z222" s="1">
        <f>VLOOKUP(IF(W222="无",V222,V222&amp;"("&amp;W222&amp;")"),D:K,8,0)*X222</f>
        <v>0</v>
      </c>
    </row>
    <row r="223" spans="1:26" x14ac:dyDescent="0.3">
      <c r="A223" s="11">
        <f t="shared" si="13"/>
        <v>222</v>
      </c>
      <c r="B223" s="1" t="s">
        <v>30</v>
      </c>
      <c r="C223" s="2" t="s">
        <v>42</v>
      </c>
      <c r="D223" s="1" t="s">
        <v>264</v>
      </c>
      <c r="E223" s="1">
        <v>1</v>
      </c>
      <c r="F223" s="1">
        <v>100</v>
      </c>
      <c r="G223" s="1">
        <v>0</v>
      </c>
      <c r="H223" s="17">
        <f>F223+O223+T223+Y223</f>
        <v>100</v>
      </c>
      <c r="I223" s="17">
        <f>IF(C223="贸易",G223,P223+U223+Z223)</f>
        <v>0</v>
      </c>
      <c r="J223" s="17">
        <f>H223/E223</f>
        <v>100</v>
      </c>
      <c r="K223" s="17">
        <f>I223/E223</f>
        <v>0</v>
      </c>
      <c r="L223" s="1" t="s">
        <v>35</v>
      </c>
      <c r="M223" s="1" t="s">
        <v>35</v>
      </c>
      <c r="N223" s="1">
        <v>0</v>
      </c>
      <c r="O223" s="1">
        <f>VLOOKUP(IF(M223="无",L223,L223&amp;"("&amp;M223&amp;")"),D:J,7,0)*N223</f>
        <v>0</v>
      </c>
      <c r="P223" s="1">
        <f>VLOOKUP(IF(M223="无",L223,L223&amp;"("&amp;M223&amp;")"),D:K,8,0)*N223</f>
        <v>0</v>
      </c>
      <c r="Q223" s="1" t="s">
        <v>35</v>
      </c>
      <c r="R223" s="1" t="s">
        <v>35</v>
      </c>
      <c r="S223" s="1">
        <v>0</v>
      </c>
      <c r="T223" s="1">
        <f>VLOOKUP(IF(R223="无",Q223,Q223&amp;"("&amp;R223&amp;")"),D:J,7,0)*S223</f>
        <v>0</v>
      </c>
      <c r="U223" s="1">
        <f>VLOOKUP(IF(R223="无",Q223,Q223&amp;"("&amp;R223&amp;")"),D:K,8,0)*S223</f>
        <v>0</v>
      </c>
      <c r="V223" s="1" t="s">
        <v>35</v>
      </c>
      <c r="W223" s="1" t="s">
        <v>35</v>
      </c>
      <c r="X223" s="1">
        <v>0</v>
      </c>
      <c r="Y223" s="1">
        <f>VLOOKUP(IF(W223="无",V223,V223&amp;"("&amp;W223&amp;")"),D:J,7,0)*X223</f>
        <v>0</v>
      </c>
      <c r="Z223" s="1">
        <f>VLOOKUP(IF(W223="无",V223,V223&amp;"("&amp;W223&amp;")"),D:K,8,0)*X223</f>
        <v>0</v>
      </c>
    </row>
    <row r="224" spans="1:26" x14ac:dyDescent="0.3">
      <c r="A224" s="11">
        <f t="shared" si="13"/>
        <v>223</v>
      </c>
      <c r="B224" s="1" t="s">
        <v>30</v>
      </c>
      <c r="C224" s="2" t="s">
        <v>42</v>
      </c>
      <c r="D224" s="2" t="s">
        <v>265</v>
      </c>
      <c r="E224" s="1">
        <v>1</v>
      </c>
      <c r="F224" s="1">
        <v>70</v>
      </c>
      <c r="G224" s="1">
        <v>0</v>
      </c>
      <c r="H224" s="17">
        <f>F224+O224+T224+Y224</f>
        <v>70</v>
      </c>
      <c r="I224" s="17">
        <f>IF(C224="贸易",G224,P224+U224+Z224)</f>
        <v>0</v>
      </c>
      <c r="J224" s="17">
        <f>H224/E224</f>
        <v>70</v>
      </c>
      <c r="K224" s="17">
        <f>I224/E224</f>
        <v>0</v>
      </c>
      <c r="L224" s="1" t="s">
        <v>35</v>
      </c>
      <c r="M224" s="1" t="s">
        <v>35</v>
      </c>
      <c r="N224" s="1">
        <v>0</v>
      </c>
      <c r="O224" s="1">
        <f>VLOOKUP(IF(M224="无",L224,L224&amp;"("&amp;M224&amp;")"),D:J,7,0)*N224</f>
        <v>0</v>
      </c>
      <c r="P224" s="1">
        <f>VLOOKUP(IF(M224="无",L224,L224&amp;"("&amp;M224&amp;")"),D:K,8,0)*N224</f>
        <v>0</v>
      </c>
      <c r="Q224" s="1" t="s">
        <v>35</v>
      </c>
      <c r="R224" s="1" t="s">
        <v>35</v>
      </c>
      <c r="S224" s="1">
        <v>0</v>
      </c>
      <c r="T224" s="1">
        <f>VLOOKUP(IF(R224="无",Q224,Q224&amp;"("&amp;R224&amp;")"),D:J,7,0)*S224</f>
        <v>0</v>
      </c>
      <c r="U224" s="1">
        <f>VLOOKUP(IF(R224="无",Q224,Q224&amp;"("&amp;R224&amp;")"),D:K,8,0)*S224</f>
        <v>0</v>
      </c>
      <c r="V224" s="1" t="s">
        <v>35</v>
      </c>
      <c r="W224" s="1" t="s">
        <v>35</v>
      </c>
      <c r="X224" s="1">
        <v>0</v>
      </c>
      <c r="Y224" s="1">
        <f>VLOOKUP(IF(W224="无",V224,V224&amp;"("&amp;W224&amp;")"),D:J,7,0)*X224</f>
        <v>0</v>
      </c>
      <c r="Z224" s="1">
        <f>VLOOKUP(IF(W224="无",V224,V224&amp;"("&amp;W224&amp;")"),D:K,8,0)*X224</f>
        <v>0</v>
      </c>
    </row>
    <row r="225" spans="1:26" x14ac:dyDescent="0.3">
      <c r="A225" s="11">
        <f t="shared" si="13"/>
        <v>224</v>
      </c>
      <c r="B225" s="1" t="s">
        <v>30</v>
      </c>
      <c r="C225" s="2" t="s">
        <v>42</v>
      </c>
      <c r="D225" s="2" t="s">
        <v>267</v>
      </c>
      <c r="E225" s="1">
        <v>1</v>
      </c>
      <c r="F225" s="1">
        <v>70</v>
      </c>
      <c r="G225" s="1">
        <v>0</v>
      </c>
      <c r="H225" s="17">
        <f>F225+O225+T225+Y225</f>
        <v>70</v>
      </c>
      <c r="I225" s="17">
        <f>IF(C225="贸易",G225,P225+U225+Z225)</f>
        <v>0</v>
      </c>
      <c r="J225" s="17">
        <f>H225/E225</f>
        <v>70</v>
      </c>
      <c r="K225" s="17">
        <f>I225/E225</f>
        <v>0</v>
      </c>
      <c r="L225" s="1" t="s">
        <v>35</v>
      </c>
      <c r="M225" s="1" t="s">
        <v>35</v>
      </c>
      <c r="N225" s="1">
        <v>0</v>
      </c>
      <c r="O225" s="1">
        <f>VLOOKUP(IF(M225="无",L225,L225&amp;"("&amp;M225&amp;")"),D:J,7,0)*N225</f>
        <v>0</v>
      </c>
      <c r="P225" s="1">
        <f>VLOOKUP(IF(M225="无",L225,L225&amp;"("&amp;M225&amp;")"),D:K,8,0)*N225</f>
        <v>0</v>
      </c>
      <c r="Q225" s="1" t="s">
        <v>35</v>
      </c>
      <c r="R225" s="1" t="s">
        <v>35</v>
      </c>
      <c r="S225" s="1">
        <v>0</v>
      </c>
      <c r="T225" s="1">
        <f>VLOOKUP(IF(R225="无",Q225,Q225&amp;"("&amp;R225&amp;")"),D:J,7,0)*S225</f>
        <v>0</v>
      </c>
      <c r="U225" s="1">
        <f>VLOOKUP(IF(R225="无",Q225,Q225&amp;"("&amp;R225&amp;")"),D:K,8,0)*S225</f>
        <v>0</v>
      </c>
      <c r="V225" s="1" t="s">
        <v>35</v>
      </c>
      <c r="W225" s="1" t="s">
        <v>35</v>
      </c>
      <c r="X225" s="1">
        <v>0</v>
      </c>
      <c r="Y225" s="1">
        <f>VLOOKUP(IF(W225="无",V225,V225&amp;"("&amp;W225&amp;")"),D:J,7,0)*X225</f>
        <v>0</v>
      </c>
      <c r="Z225" s="1">
        <f>VLOOKUP(IF(W225="无",V225,V225&amp;"("&amp;W225&amp;")"),D:K,8,0)*X225</f>
        <v>0</v>
      </c>
    </row>
    <row r="226" spans="1:26" x14ac:dyDescent="0.3">
      <c r="A226" s="11">
        <f t="shared" si="13"/>
        <v>225</v>
      </c>
      <c r="B226" s="1" t="s">
        <v>30</v>
      </c>
      <c r="C226" s="2" t="s">
        <v>42</v>
      </c>
      <c r="D226" s="1" t="s">
        <v>269</v>
      </c>
      <c r="E226" s="1">
        <v>1</v>
      </c>
      <c r="F226" s="1">
        <v>0</v>
      </c>
      <c r="G226" s="1">
        <v>0</v>
      </c>
      <c r="H226" s="17">
        <f>F226+O226+T226+Y226</f>
        <v>0</v>
      </c>
      <c r="I226" s="17">
        <f>IF(C226="贸易",G226,P226+U226+Z226)</f>
        <v>0</v>
      </c>
      <c r="J226" s="17">
        <f>H226/E226</f>
        <v>0</v>
      </c>
      <c r="K226" s="17">
        <f>I226/E226</f>
        <v>0</v>
      </c>
      <c r="L226" s="1" t="s">
        <v>35</v>
      </c>
      <c r="M226" s="1" t="s">
        <v>35</v>
      </c>
      <c r="N226" s="1">
        <v>0</v>
      </c>
      <c r="O226" s="1">
        <f>VLOOKUP(IF(M226="无",L226,L226&amp;"("&amp;M226&amp;")"),D:J,7,0)*N226</f>
        <v>0</v>
      </c>
      <c r="P226" s="1">
        <f>VLOOKUP(IF(M226="无",L226,L226&amp;"("&amp;M226&amp;")"),D:K,8,0)*N226</f>
        <v>0</v>
      </c>
      <c r="Q226" s="1" t="s">
        <v>35</v>
      </c>
      <c r="R226" s="1" t="s">
        <v>35</v>
      </c>
      <c r="S226" s="1">
        <v>0</v>
      </c>
      <c r="T226" s="1">
        <f>VLOOKUP(IF(R226="无",Q226,Q226&amp;"("&amp;R226&amp;")"),D:J,7,0)*S226</f>
        <v>0</v>
      </c>
      <c r="U226" s="1">
        <f>VLOOKUP(IF(R226="无",Q226,Q226&amp;"("&amp;R226&amp;")"),D:K,8,0)*S226</f>
        <v>0</v>
      </c>
      <c r="V226" s="1" t="s">
        <v>35</v>
      </c>
      <c r="W226" s="1" t="s">
        <v>35</v>
      </c>
      <c r="X226" s="1">
        <v>0</v>
      </c>
      <c r="Y226" s="1">
        <f>VLOOKUP(IF(W226="无",V226,V226&amp;"("&amp;W226&amp;")"),D:J,7,0)*X226</f>
        <v>0</v>
      </c>
      <c r="Z226" s="1">
        <f>VLOOKUP(IF(W226="无",V226,V226&amp;"("&amp;W226&amp;")"),D:K,8,0)*X226</f>
        <v>0</v>
      </c>
    </row>
    <row r="227" spans="1:26" x14ac:dyDescent="0.3">
      <c r="A227" s="11">
        <f t="shared" si="13"/>
        <v>226</v>
      </c>
      <c r="B227" s="1" t="s">
        <v>30</v>
      </c>
      <c r="C227" s="2" t="s">
        <v>42</v>
      </c>
      <c r="D227" s="1" t="s">
        <v>270</v>
      </c>
      <c r="E227" s="1">
        <v>1</v>
      </c>
      <c r="F227" s="1">
        <v>0</v>
      </c>
      <c r="G227" s="1">
        <v>0</v>
      </c>
      <c r="H227" s="17">
        <f>F227+O227+T227+Y227</f>
        <v>0</v>
      </c>
      <c r="I227" s="17">
        <f>IF(C227="贸易",G227,P227+U227+Z227)</f>
        <v>0</v>
      </c>
      <c r="J227" s="17">
        <f>H227/E227</f>
        <v>0</v>
      </c>
      <c r="K227" s="17">
        <f>I227/E227</f>
        <v>0</v>
      </c>
      <c r="L227" s="1" t="s">
        <v>35</v>
      </c>
      <c r="M227" s="1" t="s">
        <v>35</v>
      </c>
      <c r="N227" s="1">
        <v>0</v>
      </c>
      <c r="O227" s="1">
        <f>VLOOKUP(IF(M227="无",L227,L227&amp;"("&amp;M227&amp;")"),D:J,7,0)*N227</f>
        <v>0</v>
      </c>
      <c r="P227" s="1">
        <f>VLOOKUP(IF(M227="无",L227,L227&amp;"("&amp;M227&amp;")"),D:K,8,0)*N227</f>
        <v>0</v>
      </c>
      <c r="Q227" s="1" t="s">
        <v>35</v>
      </c>
      <c r="R227" s="1" t="s">
        <v>35</v>
      </c>
      <c r="S227" s="1">
        <v>0</v>
      </c>
      <c r="T227" s="1">
        <f>VLOOKUP(IF(R227="无",Q227,Q227&amp;"("&amp;R227&amp;")"),D:J,7,0)*S227</f>
        <v>0</v>
      </c>
      <c r="U227" s="1">
        <f>VLOOKUP(IF(R227="无",Q227,Q227&amp;"("&amp;R227&amp;")"),D:K,8,0)*S227</f>
        <v>0</v>
      </c>
      <c r="V227" s="1" t="s">
        <v>35</v>
      </c>
      <c r="W227" s="1" t="s">
        <v>35</v>
      </c>
      <c r="X227" s="1">
        <v>0</v>
      </c>
      <c r="Y227" s="1">
        <f>VLOOKUP(IF(W227="无",V227,V227&amp;"("&amp;W227&amp;")"),D:J,7,0)*X227</f>
        <v>0</v>
      </c>
      <c r="Z227" s="1">
        <f>VLOOKUP(IF(W227="无",V227,V227&amp;"("&amp;W227&amp;")"),D:K,8,0)*X227</f>
        <v>0</v>
      </c>
    </row>
    <row r="228" spans="1:26" x14ac:dyDescent="0.3">
      <c r="A228" s="11">
        <f t="shared" si="13"/>
        <v>227</v>
      </c>
      <c r="B228" s="1" t="s">
        <v>30</v>
      </c>
      <c r="C228" s="2" t="s">
        <v>42</v>
      </c>
      <c r="D228" s="2" t="s">
        <v>271</v>
      </c>
      <c r="E228" s="1">
        <v>1</v>
      </c>
      <c r="F228" s="1">
        <v>500</v>
      </c>
      <c r="G228" s="1">
        <v>0</v>
      </c>
      <c r="H228" s="17">
        <f>F228+O228+T228+Y228</f>
        <v>500</v>
      </c>
      <c r="I228" s="17">
        <f>IF(C228="贸易",G228,P228+U228+Z228)</f>
        <v>0</v>
      </c>
      <c r="J228" s="17">
        <f>H228/E228</f>
        <v>500</v>
      </c>
      <c r="K228" s="17">
        <f>I228/E228</f>
        <v>0</v>
      </c>
      <c r="L228" s="1" t="s">
        <v>35</v>
      </c>
      <c r="M228" s="1" t="s">
        <v>35</v>
      </c>
      <c r="N228" s="1">
        <v>0</v>
      </c>
      <c r="O228" s="1">
        <f>VLOOKUP(IF(M228="无",L228,L228&amp;"("&amp;M228&amp;")"),D:J,7,0)*N228</f>
        <v>0</v>
      </c>
      <c r="P228" s="1">
        <f>VLOOKUP(IF(M228="无",L228,L228&amp;"("&amp;M228&amp;")"),D:K,8,0)*N228</f>
        <v>0</v>
      </c>
      <c r="Q228" s="1" t="s">
        <v>35</v>
      </c>
      <c r="R228" s="1" t="s">
        <v>35</v>
      </c>
      <c r="S228" s="1">
        <v>0</v>
      </c>
      <c r="T228" s="1">
        <f>VLOOKUP(IF(R228="无",Q228,Q228&amp;"("&amp;R228&amp;")"),D:J,7,0)*S228</f>
        <v>0</v>
      </c>
      <c r="U228" s="1">
        <f>VLOOKUP(IF(R228="无",Q228,Q228&amp;"("&amp;R228&amp;")"),D:K,8,0)*S228</f>
        <v>0</v>
      </c>
      <c r="V228" s="1" t="s">
        <v>35</v>
      </c>
      <c r="W228" s="1" t="s">
        <v>35</v>
      </c>
      <c r="X228" s="1">
        <v>0</v>
      </c>
      <c r="Y228" s="1">
        <f>VLOOKUP(IF(W228="无",V228,V228&amp;"("&amp;W228&amp;")"),D:J,7,0)*X228</f>
        <v>0</v>
      </c>
      <c r="Z228" s="1">
        <f>VLOOKUP(IF(W228="无",V228,V228&amp;"("&amp;W228&amp;")"),D:K,8,0)*X228</f>
        <v>0</v>
      </c>
    </row>
    <row r="229" spans="1:26" x14ac:dyDescent="0.3">
      <c r="A229" s="11">
        <f t="shared" si="13"/>
        <v>228</v>
      </c>
      <c r="B229" s="1" t="s">
        <v>30</v>
      </c>
      <c r="C229" s="2" t="s">
        <v>42</v>
      </c>
      <c r="D229" s="2" t="s">
        <v>234</v>
      </c>
      <c r="E229" s="1">
        <v>1</v>
      </c>
      <c r="F229" s="1">
        <v>0</v>
      </c>
      <c r="G229" s="1">
        <v>0</v>
      </c>
      <c r="H229" s="17">
        <f>F229+O229+T229+Y229</f>
        <v>0</v>
      </c>
      <c r="I229" s="17">
        <f>IF(C229="贸易",G229,P229+U229+Z229)</f>
        <v>0</v>
      </c>
      <c r="J229" s="17">
        <f>H229/E229</f>
        <v>0</v>
      </c>
      <c r="K229" s="17">
        <f>I229/E229</f>
        <v>0</v>
      </c>
      <c r="L229" s="1" t="s">
        <v>35</v>
      </c>
      <c r="M229" s="1" t="s">
        <v>35</v>
      </c>
      <c r="N229" s="1">
        <v>0</v>
      </c>
      <c r="O229" s="1">
        <f>VLOOKUP(IF(M229="无",L229,L229&amp;"("&amp;M229&amp;")"),D:J,7,0)*N229</f>
        <v>0</v>
      </c>
      <c r="P229" s="1">
        <f>VLOOKUP(IF(M229="无",L229,L229&amp;"("&amp;M229&amp;")"),D:K,8,0)*N229</f>
        <v>0</v>
      </c>
      <c r="Q229" s="1" t="s">
        <v>35</v>
      </c>
      <c r="R229" s="1" t="s">
        <v>35</v>
      </c>
      <c r="S229" s="1">
        <v>0</v>
      </c>
      <c r="T229" s="1">
        <f>VLOOKUP(IF(R229="无",Q229,Q229&amp;"("&amp;R229&amp;")"),D:J,7,0)*S229</f>
        <v>0</v>
      </c>
      <c r="U229" s="1">
        <f>VLOOKUP(IF(R229="无",Q229,Q229&amp;"("&amp;R229&amp;")"),D:K,8,0)*S229</f>
        <v>0</v>
      </c>
      <c r="V229" s="1" t="s">
        <v>35</v>
      </c>
      <c r="W229" s="1" t="s">
        <v>35</v>
      </c>
      <c r="X229" s="1">
        <v>0</v>
      </c>
      <c r="Y229" s="1">
        <f>VLOOKUP(IF(W229="无",V229,V229&amp;"("&amp;W229&amp;")"),D:J,7,0)*X229</f>
        <v>0</v>
      </c>
      <c r="Z229" s="1">
        <f>VLOOKUP(IF(W229="无",V229,V229&amp;"("&amp;W229&amp;")"),D:K,8,0)*X229</f>
        <v>0</v>
      </c>
    </row>
    <row r="230" spans="1:26" x14ac:dyDescent="0.3">
      <c r="A230" s="11">
        <f t="shared" si="13"/>
        <v>229</v>
      </c>
      <c r="B230" s="1" t="s">
        <v>30</v>
      </c>
      <c r="C230" s="2" t="s">
        <v>42</v>
      </c>
      <c r="D230" s="2" t="s">
        <v>272</v>
      </c>
      <c r="E230" s="1">
        <v>1</v>
      </c>
      <c r="F230" s="1">
        <v>500</v>
      </c>
      <c r="G230" s="1">
        <v>0</v>
      </c>
      <c r="H230" s="17">
        <f>F230+O230+T230+Y230</f>
        <v>500</v>
      </c>
      <c r="I230" s="17">
        <f>IF(C230="贸易",G230,P230+U230+Z230)</f>
        <v>0</v>
      </c>
      <c r="J230" s="17">
        <f>H230/E230</f>
        <v>500</v>
      </c>
      <c r="K230" s="17">
        <f>I230/E230</f>
        <v>0</v>
      </c>
      <c r="L230" s="1" t="s">
        <v>35</v>
      </c>
      <c r="M230" s="1" t="s">
        <v>35</v>
      </c>
      <c r="N230" s="1">
        <v>0</v>
      </c>
      <c r="O230" s="1">
        <f>VLOOKUP(IF(M230="无",L230,L230&amp;"("&amp;M230&amp;")"),D:J,7,0)*N230</f>
        <v>0</v>
      </c>
      <c r="P230" s="1">
        <f>VLOOKUP(IF(M230="无",L230,L230&amp;"("&amp;M230&amp;")"),D:K,8,0)*N230</f>
        <v>0</v>
      </c>
      <c r="Q230" s="1" t="s">
        <v>35</v>
      </c>
      <c r="R230" s="1" t="s">
        <v>35</v>
      </c>
      <c r="S230" s="1">
        <v>0</v>
      </c>
      <c r="T230" s="1">
        <f>VLOOKUP(IF(R230="无",Q230,Q230&amp;"("&amp;R230&amp;")"),D:J,7,0)*S230</f>
        <v>0</v>
      </c>
      <c r="U230" s="1">
        <f>VLOOKUP(IF(R230="无",Q230,Q230&amp;"("&amp;R230&amp;")"),D:K,8,0)*S230</f>
        <v>0</v>
      </c>
      <c r="V230" s="1" t="s">
        <v>35</v>
      </c>
      <c r="W230" s="1" t="s">
        <v>35</v>
      </c>
      <c r="X230" s="1">
        <v>0</v>
      </c>
      <c r="Y230" s="1">
        <f>VLOOKUP(IF(W230="无",V230,V230&amp;"("&amp;W230&amp;")"),D:J,7,0)*X230</f>
        <v>0</v>
      </c>
      <c r="Z230" s="1">
        <f>VLOOKUP(IF(W230="无",V230,V230&amp;"("&amp;W230&amp;")"),D:K,8,0)*X230</f>
        <v>0</v>
      </c>
    </row>
    <row r="231" spans="1:26" x14ac:dyDescent="0.3">
      <c r="A231" s="11">
        <f t="shared" si="13"/>
        <v>230</v>
      </c>
      <c r="B231" s="1" t="s">
        <v>30</v>
      </c>
      <c r="C231" s="2" t="s">
        <v>42</v>
      </c>
      <c r="D231" s="2" t="s">
        <v>273</v>
      </c>
      <c r="E231" s="1">
        <v>1</v>
      </c>
      <c r="F231" s="1">
        <v>0</v>
      </c>
      <c r="G231" s="1">
        <v>0</v>
      </c>
      <c r="H231" s="17">
        <f>F231+O231+T231+Y231</f>
        <v>0</v>
      </c>
      <c r="I231" s="17">
        <f>IF(C231="贸易",G231,P231+U231+Z231)</f>
        <v>0</v>
      </c>
      <c r="J231" s="17">
        <f>H231/E231</f>
        <v>0</v>
      </c>
      <c r="K231" s="17">
        <f>I231/E231</f>
        <v>0</v>
      </c>
      <c r="L231" s="1" t="s">
        <v>35</v>
      </c>
      <c r="M231" s="1" t="s">
        <v>35</v>
      </c>
      <c r="N231" s="1">
        <v>0</v>
      </c>
      <c r="O231" s="1">
        <f>VLOOKUP(IF(M231="无",L231,L231&amp;"("&amp;M231&amp;")"),D:J,7,0)*N231</f>
        <v>0</v>
      </c>
      <c r="P231" s="1">
        <f>VLOOKUP(IF(M231="无",L231,L231&amp;"("&amp;M231&amp;")"),D:K,8,0)*N231</f>
        <v>0</v>
      </c>
      <c r="Q231" s="1" t="s">
        <v>35</v>
      </c>
      <c r="R231" s="1" t="s">
        <v>35</v>
      </c>
      <c r="S231" s="1">
        <v>0</v>
      </c>
      <c r="T231" s="1">
        <f>VLOOKUP(IF(R231="无",Q231,Q231&amp;"("&amp;R231&amp;")"),D:J,7,0)*S231</f>
        <v>0</v>
      </c>
      <c r="U231" s="1">
        <f>VLOOKUP(IF(R231="无",Q231,Q231&amp;"("&amp;R231&amp;")"),D:K,8,0)*S231</f>
        <v>0</v>
      </c>
      <c r="V231" s="1" t="s">
        <v>35</v>
      </c>
      <c r="W231" s="1" t="s">
        <v>35</v>
      </c>
      <c r="X231" s="1">
        <v>0</v>
      </c>
      <c r="Y231" s="1">
        <f>VLOOKUP(IF(W231="无",V231,V231&amp;"("&amp;W231&amp;")"),D:J,7,0)*X231</f>
        <v>0</v>
      </c>
      <c r="Z231" s="1">
        <f>VLOOKUP(IF(W231="无",V231,V231&amp;"("&amp;W231&amp;")"),D:K,8,0)*X231</f>
        <v>0</v>
      </c>
    </row>
    <row r="232" spans="1:26" x14ac:dyDescent="0.3">
      <c r="A232" s="11">
        <f t="shared" ref="A232:A241" si="14">ROW()-1</f>
        <v>231</v>
      </c>
      <c r="B232" s="1" t="s">
        <v>30</v>
      </c>
      <c r="C232" s="2" t="s">
        <v>42</v>
      </c>
      <c r="D232" s="1" t="s">
        <v>274</v>
      </c>
      <c r="E232" s="1">
        <v>1</v>
      </c>
      <c r="F232" s="1">
        <v>100</v>
      </c>
      <c r="G232" s="1">
        <v>0</v>
      </c>
      <c r="H232" s="17">
        <f>F232+O232+T232+Y232</f>
        <v>100</v>
      </c>
      <c r="I232" s="17">
        <f>IF(C232="贸易",G232,P232+U232+Z232)</f>
        <v>0</v>
      </c>
      <c r="J232" s="17">
        <f>H232/E232</f>
        <v>100</v>
      </c>
      <c r="K232" s="17">
        <f>I232/E232</f>
        <v>0</v>
      </c>
      <c r="L232" s="1" t="s">
        <v>35</v>
      </c>
      <c r="M232" s="1" t="s">
        <v>35</v>
      </c>
      <c r="N232" s="1">
        <v>0</v>
      </c>
      <c r="O232" s="1">
        <f>VLOOKUP(IF(M232="无",L232,L232&amp;"("&amp;M232&amp;")"),D:J,7,0)*N232</f>
        <v>0</v>
      </c>
      <c r="P232" s="1">
        <f>VLOOKUP(IF(M232="无",L232,L232&amp;"("&amp;M232&amp;")"),D:K,8,0)*N232</f>
        <v>0</v>
      </c>
      <c r="Q232" s="1" t="s">
        <v>35</v>
      </c>
      <c r="R232" s="1" t="s">
        <v>35</v>
      </c>
      <c r="S232" s="1">
        <v>0</v>
      </c>
      <c r="T232" s="1">
        <f>VLOOKUP(IF(R232="无",Q232,Q232&amp;"("&amp;R232&amp;")"),D:J,7,0)*S232</f>
        <v>0</v>
      </c>
      <c r="U232" s="1">
        <f>VLOOKUP(IF(R232="无",Q232,Q232&amp;"("&amp;R232&amp;")"),D:K,8,0)*S232</f>
        <v>0</v>
      </c>
      <c r="V232" s="1" t="s">
        <v>35</v>
      </c>
      <c r="W232" s="1" t="s">
        <v>35</v>
      </c>
      <c r="X232" s="1">
        <v>0</v>
      </c>
      <c r="Y232" s="1">
        <f>VLOOKUP(IF(W232="无",V232,V232&amp;"("&amp;W232&amp;")"),D:J,7,0)*X232</f>
        <v>0</v>
      </c>
      <c r="Z232" s="1">
        <f>VLOOKUP(IF(W232="无",V232,V232&amp;"("&amp;W232&amp;")"),D:K,8,0)*X232</f>
        <v>0</v>
      </c>
    </row>
    <row r="233" spans="1:26" x14ac:dyDescent="0.3">
      <c r="A233" s="11">
        <f t="shared" si="14"/>
        <v>232</v>
      </c>
      <c r="B233" s="2" t="s">
        <v>30</v>
      </c>
      <c r="C233" s="2" t="s">
        <v>42</v>
      </c>
      <c r="D233" s="1" t="s">
        <v>281</v>
      </c>
      <c r="E233" s="1">
        <v>1</v>
      </c>
      <c r="F233" s="1">
        <v>200</v>
      </c>
      <c r="G233" s="1">
        <v>0</v>
      </c>
      <c r="H233" s="17">
        <f>F233+O233+T233+Y233</f>
        <v>200</v>
      </c>
      <c r="I233" s="17">
        <f>IF(C233="贸易",G233,P233+U233+Z233)</f>
        <v>0</v>
      </c>
      <c r="J233" s="17">
        <f>H233/E233</f>
        <v>200</v>
      </c>
      <c r="K233" s="17">
        <f>I233/E233</f>
        <v>0</v>
      </c>
      <c r="L233" s="1" t="s">
        <v>35</v>
      </c>
      <c r="M233" s="1" t="s">
        <v>35</v>
      </c>
      <c r="N233" s="1">
        <v>0</v>
      </c>
      <c r="O233" s="1">
        <f>VLOOKUP(IF(M233="无",L233,L233&amp;"("&amp;M233&amp;")"),D:J,7,0)*N233</f>
        <v>0</v>
      </c>
      <c r="P233" s="1">
        <f>VLOOKUP(IF(M233="无",L233,L233&amp;"("&amp;M233&amp;")"),D:K,8,0)*N233</f>
        <v>0</v>
      </c>
      <c r="Q233" s="1" t="s">
        <v>35</v>
      </c>
      <c r="R233" s="1" t="s">
        <v>35</v>
      </c>
      <c r="S233" s="1">
        <v>0</v>
      </c>
      <c r="T233" s="1">
        <f>VLOOKUP(IF(R233="无",Q233,Q233&amp;"("&amp;R233&amp;")"),D:J,7,0)*S233</f>
        <v>0</v>
      </c>
      <c r="U233" s="1">
        <f>VLOOKUP(IF(R233="无",Q233,Q233&amp;"("&amp;R233&amp;")"),D:K,8,0)*S233</f>
        <v>0</v>
      </c>
      <c r="V233" s="1" t="s">
        <v>35</v>
      </c>
      <c r="W233" s="1" t="s">
        <v>35</v>
      </c>
      <c r="X233" s="1">
        <v>0</v>
      </c>
      <c r="Y233" s="1">
        <f>VLOOKUP(IF(W233="无",V233,V233&amp;"("&amp;W233&amp;")"),D:J,7,0)*X233</f>
        <v>0</v>
      </c>
      <c r="Z233" s="1">
        <f>VLOOKUP(IF(W233="无",V233,V233&amp;"("&amp;W233&amp;")"),D:K,8,0)*X233</f>
        <v>0</v>
      </c>
    </row>
    <row r="234" spans="1:26" x14ac:dyDescent="0.3">
      <c r="A234" s="11">
        <f t="shared" si="14"/>
        <v>233</v>
      </c>
      <c r="B234" s="1" t="s">
        <v>30</v>
      </c>
      <c r="C234" s="2" t="s">
        <v>42</v>
      </c>
      <c r="D234" s="1" t="s">
        <v>275</v>
      </c>
      <c r="E234" s="1">
        <v>1</v>
      </c>
      <c r="F234" s="1">
        <v>0</v>
      </c>
      <c r="G234" s="1">
        <v>0</v>
      </c>
      <c r="H234" s="17">
        <f>F234+O234+T234+Y234</f>
        <v>0</v>
      </c>
      <c r="I234" s="17">
        <f>IF(C234="贸易",G234,P234+U234+Z234)</f>
        <v>0</v>
      </c>
      <c r="J234" s="17">
        <f>H234/E234</f>
        <v>0</v>
      </c>
      <c r="K234" s="17">
        <f>I234/E234</f>
        <v>0</v>
      </c>
      <c r="L234" s="1" t="s">
        <v>35</v>
      </c>
      <c r="M234" s="1" t="s">
        <v>35</v>
      </c>
      <c r="N234" s="1">
        <v>0</v>
      </c>
      <c r="O234" s="1">
        <f>VLOOKUP(IF(M234="无",L234,L234&amp;"("&amp;M234&amp;")"),D:J,7,0)*N234</f>
        <v>0</v>
      </c>
      <c r="P234" s="1">
        <f>VLOOKUP(IF(M234="无",L234,L234&amp;"("&amp;M234&amp;")"),D:K,8,0)*N234</f>
        <v>0</v>
      </c>
      <c r="Q234" s="1" t="s">
        <v>35</v>
      </c>
      <c r="R234" s="1" t="s">
        <v>35</v>
      </c>
      <c r="S234" s="1">
        <v>0</v>
      </c>
      <c r="T234" s="1">
        <f>VLOOKUP(IF(R234="无",Q234,Q234&amp;"("&amp;R234&amp;")"),D:J,7,0)*S234</f>
        <v>0</v>
      </c>
      <c r="U234" s="1">
        <f>VLOOKUP(IF(R234="无",Q234,Q234&amp;"("&amp;R234&amp;")"),D:K,8,0)*S234</f>
        <v>0</v>
      </c>
      <c r="V234" s="1" t="s">
        <v>35</v>
      </c>
      <c r="W234" s="1" t="s">
        <v>35</v>
      </c>
      <c r="X234" s="1">
        <v>0</v>
      </c>
      <c r="Y234" s="1">
        <f>VLOOKUP(IF(W234="无",V234,V234&amp;"("&amp;W234&amp;")"),D:J,7,0)*X234</f>
        <v>0</v>
      </c>
      <c r="Z234" s="1">
        <f>VLOOKUP(IF(W234="无",V234,V234&amp;"("&amp;W234&amp;")"),D:K,8,0)*X234</f>
        <v>0</v>
      </c>
    </row>
    <row r="235" spans="1:26" x14ac:dyDescent="0.3">
      <c r="A235" s="11">
        <f t="shared" si="14"/>
        <v>234</v>
      </c>
      <c r="B235" s="1" t="s">
        <v>30</v>
      </c>
      <c r="C235" s="2" t="s">
        <v>42</v>
      </c>
      <c r="D235" s="1" t="s">
        <v>276</v>
      </c>
      <c r="E235" s="1">
        <v>1</v>
      </c>
      <c r="F235" s="1">
        <v>0</v>
      </c>
      <c r="G235" s="1">
        <v>0</v>
      </c>
      <c r="H235" s="17">
        <f>F235+O235+T235+Y235</f>
        <v>0</v>
      </c>
      <c r="I235" s="17">
        <f>IF(C235="贸易",G235,P235+U235+Z235)</f>
        <v>0</v>
      </c>
      <c r="J235" s="17">
        <f>H235/E235</f>
        <v>0</v>
      </c>
      <c r="K235" s="17">
        <f>I235/E235</f>
        <v>0</v>
      </c>
      <c r="L235" s="1" t="s">
        <v>35</v>
      </c>
      <c r="M235" s="1" t="s">
        <v>35</v>
      </c>
      <c r="N235" s="1">
        <v>0</v>
      </c>
      <c r="O235" s="1">
        <f>VLOOKUP(IF(M235="无",L235,L235&amp;"("&amp;M235&amp;")"),D:J,7,0)*N235</f>
        <v>0</v>
      </c>
      <c r="P235" s="1">
        <f>VLOOKUP(IF(M235="无",L235,L235&amp;"("&amp;M235&amp;")"),D:K,8,0)*N235</f>
        <v>0</v>
      </c>
      <c r="Q235" s="1" t="s">
        <v>35</v>
      </c>
      <c r="R235" s="1" t="s">
        <v>35</v>
      </c>
      <c r="S235" s="1">
        <v>0</v>
      </c>
      <c r="T235" s="1">
        <f>VLOOKUP(IF(R235="无",Q235,Q235&amp;"("&amp;R235&amp;")"),D:J,7,0)*S235</f>
        <v>0</v>
      </c>
      <c r="U235" s="1">
        <f>VLOOKUP(IF(R235="无",Q235,Q235&amp;"("&amp;R235&amp;")"),D:K,8,0)*S235</f>
        <v>0</v>
      </c>
      <c r="V235" s="1" t="s">
        <v>35</v>
      </c>
      <c r="W235" s="1" t="s">
        <v>35</v>
      </c>
      <c r="X235" s="1">
        <v>0</v>
      </c>
      <c r="Y235" s="1">
        <f>VLOOKUP(IF(W235="无",V235,V235&amp;"("&amp;W235&amp;")"),D:J,7,0)*X235</f>
        <v>0</v>
      </c>
      <c r="Z235" s="1">
        <f>VLOOKUP(IF(W235="无",V235,V235&amp;"("&amp;W235&amp;")"),D:K,8,0)*X235</f>
        <v>0</v>
      </c>
    </row>
    <row r="236" spans="1:26" x14ac:dyDescent="0.3">
      <c r="A236" s="11">
        <f t="shared" si="14"/>
        <v>235</v>
      </c>
      <c r="B236" s="1" t="s">
        <v>30</v>
      </c>
      <c r="C236" s="2" t="s">
        <v>42</v>
      </c>
      <c r="D236" s="2" t="s">
        <v>60</v>
      </c>
      <c r="E236" s="1">
        <v>1</v>
      </c>
      <c r="F236" s="1">
        <v>100</v>
      </c>
      <c r="G236" s="1">
        <v>0</v>
      </c>
      <c r="H236" s="17">
        <f>F236+O236+T236+Y236</f>
        <v>100</v>
      </c>
      <c r="I236" s="17">
        <f>IF(C236="贸易",G236,P236+U236+Z236)</f>
        <v>0</v>
      </c>
      <c r="J236" s="17">
        <f>H236/E236</f>
        <v>100</v>
      </c>
      <c r="K236" s="17">
        <f>I236/E236</f>
        <v>0</v>
      </c>
      <c r="L236" s="1" t="s">
        <v>35</v>
      </c>
      <c r="M236" s="1" t="s">
        <v>35</v>
      </c>
      <c r="N236" s="1">
        <v>0</v>
      </c>
      <c r="O236" s="1">
        <f>VLOOKUP(IF(M236="无",L236,L236&amp;"("&amp;M236&amp;")"),D:J,7,0)*N236</f>
        <v>0</v>
      </c>
      <c r="P236" s="1">
        <f>VLOOKUP(IF(M236="无",L236,L236&amp;"("&amp;M236&amp;")"),D:K,8,0)*N236</f>
        <v>0</v>
      </c>
      <c r="Q236" s="1" t="s">
        <v>35</v>
      </c>
      <c r="R236" s="1" t="s">
        <v>35</v>
      </c>
      <c r="S236" s="1">
        <v>0</v>
      </c>
      <c r="T236" s="1">
        <f>VLOOKUP(IF(R236="无",Q236,Q236&amp;"("&amp;R236&amp;")"),D:J,7,0)*S236</f>
        <v>0</v>
      </c>
      <c r="U236" s="1">
        <f>VLOOKUP(IF(R236="无",Q236,Q236&amp;"("&amp;R236&amp;")"),D:K,8,0)*S236</f>
        <v>0</v>
      </c>
      <c r="V236" s="1" t="s">
        <v>35</v>
      </c>
      <c r="W236" s="1" t="s">
        <v>35</v>
      </c>
      <c r="X236" s="1">
        <v>0</v>
      </c>
      <c r="Y236" s="1">
        <f>VLOOKUP(IF(W236="无",V236,V236&amp;"("&amp;W236&amp;")"),D:J,7,0)*X236</f>
        <v>0</v>
      </c>
      <c r="Z236" s="1">
        <f>VLOOKUP(IF(W236="无",V236,V236&amp;"("&amp;W236&amp;")"),D:K,8,0)*X236</f>
        <v>0</v>
      </c>
    </row>
    <row r="237" spans="1:26" x14ac:dyDescent="0.3">
      <c r="A237" s="11">
        <f t="shared" si="14"/>
        <v>236</v>
      </c>
      <c r="B237" s="1" t="s">
        <v>30</v>
      </c>
      <c r="C237" s="2" t="s">
        <v>42</v>
      </c>
      <c r="D237" s="1" t="s">
        <v>277</v>
      </c>
      <c r="E237" s="1">
        <v>1</v>
      </c>
      <c r="F237" s="1">
        <v>500</v>
      </c>
      <c r="G237" s="1">
        <v>0</v>
      </c>
      <c r="H237" s="17">
        <f>F237+O237+T237+Y237</f>
        <v>500</v>
      </c>
      <c r="I237" s="17">
        <f>IF(C237="贸易",G237,P237+U237+Z237)</f>
        <v>0</v>
      </c>
      <c r="J237" s="17">
        <f>H237/E237</f>
        <v>500</v>
      </c>
      <c r="K237" s="17">
        <f>I237/E237</f>
        <v>0</v>
      </c>
      <c r="L237" s="1" t="s">
        <v>35</v>
      </c>
      <c r="M237" s="1" t="s">
        <v>35</v>
      </c>
      <c r="N237" s="1">
        <v>0</v>
      </c>
      <c r="O237" s="1">
        <f>VLOOKUP(IF(M237="无",L237,L237&amp;"("&amp;M237&amp;")"),D:J,7,0)*N237</f>
        <v>0</v>
      </c>
      <c r="P237" s="1">
        <f>VLOOKUP(IF(M237="无",L237,L237&amp;"("&amp;M237&amp;")"),D:K,8,0)*N237</f>
        <v>0</v>
      </c>
      <c r="Q237" s="1" t="s">
        <v>35</v>
      </c>
      <c r="R237" s="1" t="s">
        <v>35</v>
      </c>
      <c r="S237" s="1">
        <v>0</v>
      </c>
      <c r="T237" s="1">
        <f>VLOOKUP(IF(R237="无",Q237,Q237&amp;"("&amp;R237&amp;")"),D:J,7,0)*S237</f>
        <v>0</v>
      </c>
      <c r="U237" s="1">
        <f>VLOOKUP(IF(R237="无",Q237,Q237&amp;"("&amp;R237&amp;")"),D:K,8,0)*S237</f>
        <v>0</v>
      </c>
      <c r="V237" s="1" t="s">
        <v>35</v>
      </c>
      <c r="W237" s="1" t="s">
        <v>35</v>
      </c>
      <c r="X237" s="1">
        <v>0</v>
      </c>
      <c r="Y237" s="1">
        <f>VLOOKUP(IF(W237="无",V237,V237&amp;"("&amp;W237&amp;")"),D:J,7,0)*X237</f>
        <v>0</v>
      </c>
      <c r="Z237" s="1">
        <f>VLOOKUP(IF(W237="无",V237,V237&amp;"("&amp;W237&amp;")"),D:K,8,0)*X237</f>
        <v>0</v>
      </c>
    </row>
    <row r="238" spans="1:26" x14ac:dyDescent="0.3">
      <c r="A238" s="11">
        <f t="shared" si="14"/>
        <v>237</v>
      </c>
      <c r="B238" s="1" t="s">
        <v>30</v>
      </c>
      <c r="C238" s="1" t="s">
        <v>42</v>
      </c>
      <c r="D238" s="1" t="s">
        <v>394</v>
      </c>
      <c r="E238" s="1">
        <v>1</v>
      </c>
      <c r="F238" s="1">
        <v>0</v>
      </c>
      <c r="G238" s="1">
        <v>0</v>
      </c>
      <c r="H238" s="17">
        <f>F238+O238+T238+Y238</f>
        <v>0</v>
      </c>
      <c r="I238" s="17">
        <f>IF(C238="贸易",G238,P238+U238+Z238)</f>
        <v>0</v>
      </c>
      <c r="J238" s="17">
        <f>H238/E238</f>
        <v>0</v>
      </c>
      <c r="K238" s="17">
        <f>I238/E238</f>
        <v>0</v>
      </c>
      <c r="L238" s="1" t="s">
        <v>35</v>
      </c>
      <c r="M238" s="1" t="s">
        <v>35</v>
      </c>
      <c r="N238" s="1">
        <v>0</v>
      </c>
      <c r="O238" s="1">
        <f>VLOOKUP(IF(M238="无",L238,L238&amp;"("&amp;M238&amp;")"),D:J,7,0)*N238</f>
        <v>0</v>
      </c>
      <c r="P238" s="1">
        <f>VLOOKUP(IF(M238="无",L238,L238&amp;"("&amp;M238&amp;")"),D:K,8,0)*N238</f>
        <v>0</v>
      </c>
      <c r="Q238" s="1" t="s">
        <v>35</v>
      </c>
      <c r="R238" s="1" t="s">
        <v>35</v>
      </c>
      <c r="S238" s="1">
        <v>0</v>
      </c>
      <c r="T238" s="1">
        <f>VLOOKUP(IF(R238="无",Q238,Q238&amp;"("&amp;R238&amp;")"),D:J,7,0)*S238</f>
        <v>0</v>
      </c>
      <c r="U238" s="1">
        <f>VLOOKUP(IF(R238="无",Q238,Q238&amp;"("&amp;R238&amp;")"),D:K,8,0)*S238</f>
        <v>0</v>
      </c>
      <c r="V238" s="1" t="s">
        <v>35</v>
      </c>
      <c r="W238" s="1" t="s">
        <v>35</v>
      </c>
      <c r="X238" s="1">
        <v>0</v>
      </c>
      <c r="Y238" s="1">
        <f>VLOOKUP(IF(W238="无",V238,V238&amp;"("&amp;W238&amp;")"),D:J,7,0)*X238</f>
        <v>0</v>
      </c>
      <c r="Z238" s="1">
        <f>VLOOKUP(IF(W238="无",V238,V238&amp;"("&amp;W238&amp;")"),D:K,8,0)*X238</f>
        <v>0</v>
      </c>
    </row>
    <row r="239" spans="1:26" x14ac:dyDescent="0.3">
      <c r="A239" s="11">
        <f t="shared" si="14"/>
        <v>238</v>
      </c>
      <c r="B239" s="1" t="s">
        <v>61</v>
      </c>
      <c r="C239" s="2" t="s">
        <v>283</v>
      </c>
      <c r="D239" s="1" t="s">
        <v>284</v>
      </c>
      <c r="E239" s="1">
        <v>6</v>
      </c>
      <c r="F239" s="1">
        <v>1500</v>
      </c>
      <c r="G239" s="1">
        <v>0</v>
      </c>
      <c r="H239" s="17">
        <f>F239+O239+T239+Y239</f>
        <v>3022.5</v>
      </c>
      <c r="I239" s="17">
        <f>IF(C239="贸易",G239,P239+U239+Z239)</f>
        <v>0</v>
      </c>
      <c r="J239" s="17">
        <f>H239/E239</f>
        <v>503.75</v>
      </c>
      <c r="K239" s="17">
        <f>I239/E239</f>
        <v>0</v>
      </c>
      <c r="L239" s="1" t="s">
        <v>197</v>
      </c>
      <c r="M239" s="1" t="str">
        <f>VLOOKUP(L239,生产选项!B:D,3,0)</f>
        <v>野外采集</v>
      </c>
      <c r="N239" s="1">
        <v>10</v>
      </c>
      <c r="O239" s="1">
        <f>VLOOKUP(IF(M239="无",L239,L239&amp;"("&amp;M239&amp;")"),D:J,7,0)*N239</f>
        <v>1000</v>
      </c>
      <c r="P239" s="1">
        <f>VLOOKUP(IF(M239="无",L239,L239&amp;"("&amp;M239&amp;")"),D:K,8,0)*N239</f>
        <v>0</v>
      </c>
      <c r="Q239" s="1" t="s">
        <v>76</v>
      </c>
      <c r="R239" s="1" t="s">
        <v>70</v>
      </c>
      <c r="S239" s="1">
        <v>1</v>
      </c>
      <c r="T239" s="1">
        <f>VLOOKUP(IF(R239="无",Q239,Q239&amp;"("&amp;R239&amp;")"),D:J,7,0)*S239</f>
        <v>350</v>
      </c>
      <c r="U239" s="1">
        <f>VLOOKUP(IF(R239="无",Q239,Q239&amp;"("&amp;R239&amp;")"),D:K,8,0)*S239</f>
        <v>0</v>
      </c>
      <c r="V239" s="1" t="s">
        <v>174</v>
      </c>
      <c r="W239" s="1" t="s">
        <v>155</v>
      </c>
      <c r="X239" s="1">
        <v>1</v>
      </c>
      <c r="Y239" s="1">
        <f>VLOOKUP(IF(W239="无",V239,V239&amp;"("&amp;W239&amp;")"),D:J,7,0)*X239</f>
        <v>172.5</v>
      </c>
      <c r="Z239" s="1">
        <f>VLOOKUP(IF(W239="无",V239,V239&amp;"("&amp;W239&amp;")"),D:K,8,0)*X239</f>
        <v>0</v>
      </c>
    </row>
    <row r="240" spans="1:26" x14ac:dyDescent="0.3">
      <c r="A240" s="11">
        <f t="shared" si="14"/>
        <v>239</v>
      </c>
      <c r="B240" s="1" t="s">
        <v>61</v>
      </c>
      <c r="C240" s="2" t="s">
        <v>283</v>
      </c>
      <c r="D240" s="1" t="s">
        <v>285</v>
      </c>
      <c r="E240" s="1">
        <v>6</v>
      </c>
      <c r="F240" s="1">
        <v>1500</v>
      </c>
      <c r="G240" s="1">
        <v>0</v>
      </c>
      <c r="H240" s="17">
        <f>F240+O240+T240+Y240</f>
        <v>2200</v>
      </c>
      <c r="I240" s="17">
        <f>IF(C240="贸易",G240,P240+U240+Z240)</f>
        <v>0</v>
      </c>
      <c r="J240" s="17">
        <f>H240/E240</f>
        <v>366.66666666666669</v>
      </c>
      <c r="K240" s="17">
        <f>I240/E240</f>
        <v>0</v>
      </c>
      <c r="L240" s="1" t="s">
        <v>286</v>
      </c>
      <c r="M240" s="1" t="str">
        <f>VLOOKUP(L240,生产选项!B:D,2,0)</f>
        <v>仓储</v>
      </c>
      <c r="N240" s="1">
        <v>2</v>
      </c>
      <c r="O240" s="1">
        <f>VLOOKUP(IF(M240="无",L240,L240&amp;"("&amp;M240&amp;")"),D:J,7,0)*N240</f>
        <v>0</v>
      </c>
      <c r="P240" s="1">
        <f>VLOOKUP(IF(M240="无",L240,L240&amp;"("&amp;M240&amp;")"),D:K,8,0)*N240</f>
        <v>0</v>
      </c>
      <c r="Q240" s="1" t="s">
        <v>76</v>
      </c>
      <c r="R240" s="1" t="str">
        <f>VLOOKUP(Q240,生产选项!$B:$E,3,0)</f>
        <v>花朵</v>
      </c>
      <c r="S240" s="1">
        <v>2</v>
      </c>
      <c r="T240" s="1">
        <f>VLOOKUP(IF(R240="无",Q240,Q240&amp;"("&amp;R240&amp;")"),D:J,7,0)*S240</f>
        <v>700</v>
      </c>
      <c r="U240" s="1">
        <f>VLOOKUP(IF(R240="无",Q240,Q240&amp;"("&amp;R240&amp;")"),D:K,8,0)*S240</f>
        <v>0</v>
      </c>
      <c r="V240" s="1" t="s">
        <v>174</v>
      </c>
      <c r="W240" s="1" t="s">
        <v>496</v>
      </c>
      <c r="X240" s="1">
        <v>1</v>
      </c>
      <c r="Y240" s="1">
        <f>VLOOKUP(IF(W240="无",V240,V240&amp;"("&amp;W240&amp;")"),D:J,7,0)*X240</f>
        <v>0</v>
      </c>
      <c r="Z240" s="1">
        <f>VLOOKUP(IF(W240="无",V240,V240&amp;"("&amp;W240&amp;")"),D:K,8,0)*X240</f>
        <v>0</v>
      </c>
    </row>
    <row r="241" spans="1:26" x14ac:dyDescent="0.3">
      <c r="A241" s="11">
        <f t="shared" si="14"/>
        <v>240</v>
      </c>
      <c r="B241" s="1" t="s">
        <v>61</v>
      </c>
      <c r="C241" s="2" t="s">
        <v>283</v>
      </c>
      <c r="D241" s="1" t="s">
        <v>287</v>
      </c>
      <c r="E241" s="1">
        <v>6</v>
      </c>
      <c r="F241" s="1">
        <v>1500</v>
      </c>
      <c r="G241" s="1">
        <v>0</v>
      </c>
      <c r="H241" s="17">
        <f>F241+O241+T241+Y241</f>
        <v>3647.5</v>
      </c>
      <c r="I241" s="17">
        <f>IF(C241="贸易",G241,P241+U241+Z241)</f>
        <v>0</v>
      </c>
      <c r="J241" s="17">
        <f>H241/E241</f>
        <v>607.91666666666663</v>
      </c>
      <c r="K241" s="17">
        <f>I241/E241</f>
        <v>0</v>
      </c>
      <c r="L241" s="1" t="s">
        <v>288</v>
      </c>
      <c r="M241" s="1" t="s">
        <v>171</v>
      </c>
      <c r="N241" s="1">
        <v>5</v>
      </c>
      <c r="O241" s="1">
        <f>VLOOKUP(IF(M241="无",L241,L241&amp;"("&amp;M241&amp;")"),D:J,7,0)*N241</f>
        <v>1625</v>
      </c>
      <c r="P241" s="1">
        <f>VLOOKUP(IF(M241="无",L241,L241&amp;"("&amp;M241&amp;")"),D:K,8,0)*N241</f>
        <v>0</v>
      </c>
      <c r="Q241" s="1" t="s">
        <v>76</v>
      </c>
      <c r="R241" s="1" t="s">
        <v>70</v>
      </c>
      <c r="S241" s="1">
        <v>1</v>
      </c>
      <c r="T241" s="1">
        <f>VLOOKUP(IF(R241="无",Q241,Q241&amp;"("&amp;R241&amp;")"),D:J,7,0)*S241</f>
        <v>350</v>
      </c>
      <c r="U241" s="1">
        <f>VLOOKUP(IF(R241="无",Q241,Q241&amp;"("&amp;R241&amp;")"),D:K,8,0)*S241</f>
        <v>0</v>
      </c>
      <c r="V241" s="1" t="s">
        <v>174</v>
      </c>
      <c r="W241" s="1" t="s">
        <v>155</v>
      </c>
      <c r="X241" s="1">
        <v>1</v>
      </c>
      <c r="Y241" s="1">
        <f>VLOOKUP(IF(W241="无",V241,V241&amp;"("&amp;W241&amp;")"),D:J,7,0)*X241</f>
        <v>172.5</v>
      </c>
      <c r="Z241" s="1">
        <f>VLOOKUP(IF(W241="无",V241,V241&amp;"("&amp;W241&amp;")"),D:K,8,0)*X241</f>
        <v>0</v>
      </c>
    </row>
    <row r="242" spans="1:26" x14ac:dyDescent="0.3">
      <c r="A242" s="11">
        <f t="shared" ref="A242:A248" si="15">ROW()-1</f>
        <v>241</v>
      </c>
      <c r="B242" s="1" t="s">
        <v>144</v>
      </c>
      <c r="C242" s="2" t="s">
        <v>289</v>
      </c>
      <c r="D242" s="1" t="s">
        <v>294</v>
      </c>
      <c r="E242" s="1">
        <v>3</v>
      </c>
      <c r="F242" s="1">
        <v>600</v>
      </c>
      <c r="G242" s="1">
        <v>0</v>
      </c>
      <c r="H242" s="17">
        <f>F242+O242+T242+Y242</f>
        <v>1290</v>
      </c>
      <c r="I242" s="17">
        <f>IF(C242="贸易",G242,P242+U242+Z242)</f>
        <v>0</v>
      </c>
      <c r="J242" s="17">
        <f>H242/E242</f>
        <v>430</v>
      </c>
      <c r="K242" s="17">
        <f>I242/E242</f>
        <v>0</v>
      </c>
      <c r="L242" s="1" t="s">
        <v>295</v>
      </c>
      <c r="M242" s="1" t="s">
        <v>38</v>
      </c>
      <c r="N242" s="1">
        <v>2</v>
      </c>
      <c r="O242" s="1">
        <f>VLOOKUP(IF(M242="无",L242,L242&amp;"("&amp;M242&amp;")"),D:J,7,0)*N242</f>
        <v>690</v>
      </c>
      <c r="P242" s="1">
        <f>VLOOKUP(IF(M242="无",L242,L242&amp;"("&amp;M242&amp;")"),D:K,8,0)*N242</f>
        <v>0</v>
      </c>
      <c r="Q242" s="1" t="s">
        <v>35</v>
      </c>
      <c r="R242" s="1" t="s">
        <v>35</v>
      </c>
      <c r="S242" s="1">
        <v>0</v>
      </c>
      <c r="T242" s="1">
        <f>VLOOKUP(IF(R242="无",Q242,Q242&amp;"("&amp;R242&amp;")"),D:J,7,0)*S242</f>
        <v>0</v>
      </c>
      <c r="U242" s="1">
        <f>VLOOKUP(IF(R242="无",Q242,Q242&amp;"("&amp;R242&amp;")"),D:K,8,0)*S242</f>
        <v>0</v>
      </c>
      <c r="V242" s="1" t="s">
        <v>35</v>
      </c>
      <c r="W242" s="1" t="s">
        <v>35</v>
      </c>
      <c r="X242" s="1">
        <v>0</v>
      </c>
      <c r="Y242" s="1">
        <f>VLOOKUP(IF(W242="无",V242,V242&amp;"("&amp;W242&amp;")"),D:J,7,0)*X242</f>
        <v>0</v>
      </c>
      <c r="Z242" s="1">
        <f>VLOOKUP(IF(W242="无",V242,V242&amp;"("&amp;W242&amp;")"),D:K,8,0)*X242</f>
        <v>0</v>
      </c>
    </row>
    <row r="243" spans="1:26" x14ac:dyDescent="0.3">
      <c r="A243" s="11">
        <f t="shared" si="15"/>
        <v>242</v>
      </c>
      <c r="B243" s="1" t="s">
        <v>30</v>
      </c>
      <c r="C243" s="2" t="s">
        <v>289</v>
      </c>
      <c r="D243" s="1" t="s">
        <v>290</v>
      </c>
      <c r="E243" s="1">
        <v>2</v>
      </c>
      <c r="F243" s="1">
        <v>600</v>
      </c>
      <c r="G243" s="1">
        <v>0</v>
      </c>
      <c r="H243" s="17">
        <f>F243+O243+T243+Y243</f>
        <v>600</v>
      </c>
      <c r="I243" s="17">
        <f>IF(C243="贸易",G243,P243+U243+Z243)</f>
        <v>0</v>
      </c>
      <c r="J243" s="17">
        <f>H243/E243</f>
        <v>300</v>
      </c>
      <c r="K243" s="17">
        <f>I243/E243</f>
        <v>0</v>
      </c>
      <c r="L243" s="1" t="s">
        <v>291</v>
      </c>
      <c r="M243" s="1" t="str">
        <f>VLOOKUP(L243,生产选项!B:D,2,0)</f>
        <v>仓储</v>
      </c>
      <c r="N243" s="1">
        <v>1</v>
      </c>
      <c r="O243" s="1">
        <f>VLOOKUP(IF(M243="无",L243,L243&amp;"("&amp;M243&amp;")"),D:J,7,0)*N243</f>
        <v>0</v>
      </c>
      <c r="P243" s="1">
        <f>VLOOKUP(IF(M243="无",L243,L243&amp;"("&amp;M243&amp;")"),D:K,8,0)*N243</f>
        <v>0</v>
      </c>
      <c r="Q243" s="1" t="s">
        <v>112</v>
      </c>
      <c r="R243" s="1" t="str">
        <f>VLOOKUP(Q243,生产选项!B:D,2,0)</f>
        <v>仓储</v>
      </c>
      <c r="S243" s="1">
        <v>2</v>
      </c>
      <c r="T243" s="1">
        <f>VLOOKUP(IF(R243="无",Q243,Q243&amp;"("&amp;R243&amp;")"),D:J,7,0)*S243</f>
        <v>0</v>
      </c>
      <c r="U243" s="1">
        <f>VLOOKUP(IF(R243="无",Q243,Q243&amp;"("&amp;R243&amp;")"),D:K,8,0)*S243</f>
        <v>0</v>
      </c>
      <c r="V243" s="1" t="s">
        <v>35</v>
      </c>
      <c r="W243" s="1" t="s">
        <v>35</v>
      </c>
      <c r="X243" s="1">
        <v>0</v>
      </c>
      <c r="Y243" s="1">
        <f>VLOOKUP(IF(W243="无",V243,V243&amp;"("&amp;W243&amp;")"),D:J,7,0)*X243</f>
        <v>0</v>
      </c>
      <c r="Z243" s="1">
        <f>VLOOKUP(IF(W243="无",V243,V243&amp;"("&amp;W243&amp;")"),D:K,8,0)*X243</f>
        <v>0</v>
      </c>
    </row>
    <row r="244" spans="1:26" x14ac:dyDescent="0.3">
      <c r="A244" s="11">
        <f t="shared" si="15"/>
        <v>243</v>
      </c>
      <c r="B244" s="1" t="s">
        <v>30</v>
      </c>
      <c r="C244" s="2" t="s">
        <v>289</v>
      </c>
      <c r="D244" s="1" t="s">
        <v>292</v>
      </c>
      <c r="E244" s="1">
        <v>2</v>
      </c>
      <c r="F244" s="1">
        <v>600</v>
      </c>
      <c r="G244" s="1">
        <v>0</v>
      </c>
      <c r="H244" s="17">
        <f>F244+O244+T244+Y244</f>
        <v>700</v>
      </c>
      <c r="I244" s="17">
        <f>IF(C244="贸易",G244,P244+U244+Z244)</f>
        <v>0</v>
      </c>
      <c r="J244" s="17">
        <f>H244/E244</f>
        <v>350</v>
      </c>
      <c r="K244" s="17">
        <f>I244/E244</f>
        <v>0</v>
      </c>
      <c r="L244" s="1" t="s">
        <v>64</v>
      </c>
      <c r="M244" s="1" t="str">
        <f>VLOOKUP(L244,生产选项!B:D,3,0)</f>
        <v>野外采集</v>
      </c>
      <c r="N244" s="1">
        <v>1</v>
      </c>
      <c r="O244" s="1">
        <f>VLOOKUP(IF(M244="无",L244,L244&amp;"("&amp;M244&amp;")"),D:J,7,0)*N244</f>
        <v>100</v>
      </c>
      <c r="P244" s="1">
        <f>VLOOKUP(IF(M244="无",L244,L244&amp;"("&amp;M244&amp;")"),D:K,8,0)*N244</f>
        <v>0</v>
      </c>
      <c r="Q244" s="1" t="s">
        <v>35</v>
      </c>
      <c r="R244" s="1" t="s">
        <v>35</v>
      </c>
      <c r="S244" s="1">
        <v>0</v>
      </c>
      <c r="T244" s="1">
        <f>VLOOKUP(IF(R244="无",Q244,Q244&amp;"("&amp;R244&amp;")"),D:J,7,0)*S244</f>
        <v>0</v>
      </c>
      <c r="U244" s="1">
        <f>VLOOKUP(IF(R244="无",Q244,Q244&amp;"("&amp;R244&amp;")"),D:K,8,0)*S244</f>
        <v>0</v>
      </c>
      <c r="V244" s="1" t="s">
        <v>35</v>
      </c>
      <c r="W244" s="1" t="s">
        <v>35</v>
      </c>
      <c r="X244" s="1">
        <v>0</v>
      </c>
      <c r="Y244" s="1">
        <f>VLOOKUP(IF(W244="无",V244,V244&amp;"("&amp;W244&amp;")"),D:J,7,0)*X244</f>
        <v>0</v>
      </c>
      <c r="Z244" s="1">
        <f>VLOOKUP(IF(W244="无",V244,V244&amp;"("&amp;W244&amp;")"),D:K,8,0)*X244</f>
        <v>0</v>
      </c>
    </row>
    <row r="245" spans="1:26" x14ac:dyDescent="0.3">
      <c r="A245" s="11">
        <f t="shared" si="15"/>
        <v>244</v>
      </c>
      <c r="B245" s="1" t="s">
        <v>30</v>
      </c>
      <c r="C245" s="2" t="s">
        <v>289</v>
      </c>
      <c r="D245" s="1" t="s">
        <v>293</v>
      </c>
      <c r="E245" s="1">
        <v>2</v>
      </c>
      <c r="F245" s="1">
        <v>600</v>
      </c>
      <c r="G245" s="1">
        <v>0</v>
      </c>
      <c r="H245" s="17">
        <f>F245+O245+T245+Y245</f>
        <v>1041.3333333333335</v>
      </c>
      <c r="I245" s="17">
        <f>IF(C245="贸易",G245,P245+U245+Z245)</f>
        <v>0</v>
      </c>
      <c r="J245" s="17">
        <f>H245/E245</f>
        <v>520.66666666666674</v>
      </c>
      <c r="K245" s="17">
        <f>I245/E245</f>
        <v>0</v>
      </c>
      <c r="L245" s="1" t="s">
        <v>87</v>
      </c>
      <c r="M245" s="1" t="str">
        <f>VLOOKUP(L245,生产选项!$B:$E,3,0)</f>
        <v>草场种植</v>
      </c>
      <c r="N245" s="1">
        <v>2</v>
      </c>
      <c r="O245" s="1">
        <f>VLOOKUP(IF(M245="无",L245,L245&amp;"("&amp;M245&amp;")"),D:J,7,0)*N245</f>
        <v>93.333333333333329</v>
      </c>
      <c r="P245" s="1">
        <f>VLOOKUP(IF(M245="无",L245,L245&amp;"("&amp;M245&amp;")"),D:K,8,0)*N245</f>
        <v>0</v>
      </c>
      <c r="Q245" s="1" t="s">
        <v>70</v>
      </c>
      <c r="R245" s="1" t="str">
        <f>VLOOKUP(Q245,生产选项!$B:$E,3,0)</f>
        <v>花园种植</v>
      </c>
      <c r="S245" s="1">
        <v>2</v>
      </c>
      <c r="T245" s="1">
        <f>VLOOKUP(IF(R245="无",Q245,Q245&amp;"("&amp;R245&amp;")"),D:J,7,0)*S245</f>
        <v>200</v>
      </c>
      <c r="U245" s="1">
        <f>VLOOKUP(IF(R245="无",Q245,Q245&amp;"("&amp;R245&amp;")"),D:K,8,0)*S245</f>
        <v>0</v>
      </c>
      <c r="V245" s="1" t="s">
        <v>69</v>
      </c>
      <c r="W245" s="1" t="s">
        <v>69</v>
      </c>
      <c r="X245" s="1">
        <v>1</v>
      </c>
      <c r="Y245" s="1">
        <f>VLOOKUP(IF(W245="无",V245,V245&amp;"("&amp;W245&amp;")"),D:J,7,0)*X245</f>
        <v>148</v>
      </c>
      <c r="Z245" s="1">
        <f>VLOOKUP(IF(W245="无",V245,V245&amp;"("&amp;W245&amp;")"),D:K,8,0)*X245</f>
        <v>0</v>
      </c>
    </row>
    <row r="246" spans="1:26" x14ac:dyDescent="0.3">
      <c r="A246" s="11">
        <f t="shared" si="15"/>
        <v>245</v>
      </c>
      <c r="B246" s="1" t="s">
        <v>61</v>
      </c>
      <c r="C246" s="2" t="s">
        <v>289</v>
      </c>
      <c r="D246" s="1" t="s">
        <v>297</v>
      </c>
      <c r="E246" s="1">
        <v>3</v>
      </c>
      <c r="F246" s="1">
        <v>900</v>
      </c>
      <c r="G246" s="1">
        <v>0</v>
      </c>
      <c r="H246" s="17">
        <f>F246+O246+T246+Y246</f>
        <v>1100</v>
      </c>
      <c r="I246" s="17">
        <f>IF(C246="贸易",G246,P246+U246+Z246)</f>
        <v>0</v>
      </c>
      <c r="J246" s="17">
        <f>H246/E246</f>
        <v>366.66666666666669</v>
      </c>
      <c r="K246" s="17">
        <f>I246/E246</f>
        <v>0</v>
      </c>
      <c r="L246" s="1" t="s">
        <v>298</v>
      </c>
      <c r="M246" s="1" t="str">
        <f>VLOOKUP(L246,生产选项!B:D,3,0)</f>
        <v>诺克斯林矿山</v>
      </c>
      <c r="N246" s="1">
        <v>2</v>
      </c>
      <c r="O246" s="1">
        <f>VLOOKUP(IF(M246="无",L246,L246&amp;"("&amp;M246&amp;")"),D:J,7,0)*N246</f>
        <v>0</v>
      </c>
      <c r="P246" s="1">
        <f>VLOOKUP(IF(M246="无",L246,L246&amp;"("&amp;M246&amp;")"),D:K,8,0)*N246</f>
        <v>0</v>
      </c>
      <c r="Q246" s="1" t="s">
        <v>56</v>
      </c>
      <c r="R246" s="1" t="str">
        <f>VLOOKUP(Q246,生产选项!B:D,3,0)</f>
        <v>储水站采集</v>
      </c>
      <c r="S246" s="1">
        <v>2</v>
      </c>
      <c r="T246" s="1">
        <f>VLOOKUP(IF(R246="无",Q246,Q246&amp;"("&amp;R246&amp;")"),D:J,7,0)*S246</f>
        <v>200</v>
      </c>
      <c r="U246" s="1">
        <f>VLOOKUP(IF(R246="无",Q246,Q246&amp;"("&amp;R246&amp;")"),D:K,8,0)*S246</f>
        <v>0</v>
      </c>
      <c r="V246" s="1" t="s">
        <v>35</v>
      </c>
      <c r="W246" s="1" t="s">
        <v>35</v>
      </c>
      <c r="X246" s="1">
        <v>0</v>
      </c>
      <c r="Y246" s="1">
        <f>VLOOKUP(IF(W246="无",V246,V246&amp;"("&amp;W246&amp;")"),D:J,7,0)*X246</f>
        <v>0</v>
      </c>
      <c r="Z246" s="1">
        <f>VLOOKUP(IF(W246="无",V246,V246&amp;"("&amp;W246&amp;")"),D:K,8,0)*X246</f>
        <v>0</v>
      </c>
    </row>
    <row r="247" spans="1:26" x14ac:dyDescent="0.3">
      <c r="A247" s="11">
        <f t="shared" si="15"/>
        <v>246</v>
      </c>
      <c r="B247" s="1" t="s">
        <v>61</v>
      </c>
      <c r="C247" s="2" t="s">
        <v>289</v>
      </c>
      <c r="D247" s="1" t="s">
        <v>296</v>
      </c>
      <c r="E247" s="1">
        <v>3</v>
      </c>
      <c r="F247" s="1">
        <v>900</v>
      </c>
      <c r="G247" s="1">
        <v>0</v>
      </c>
      <c r="H247" s="17">
        <f>F247+O247+T247+Y247</f>
        <v>1520</v>
      </c>
      <c r="I247" s="17">
        <f>IF(C247="贸易",G247,P247+U247+Z247)</f>
        <v>0</v>
      </c>
      <c r="J247" s="17">
        <f>H247/E247</f>
        <v>506.66666666666669</v>
      </c>
      <c r="K247" s="17">
        <f>I247/E247</f>
        <v>0</v>
      </c>
      <c r="L247" s="1" t="s">
        <v>82</v>
      </c>
      <c r="M247" s="1" t="str">
        <f>VLOOKUP(L247,生产选项!$B:$E,3,0)</f>
        <v>捕猎</v>
      </c>
      <c r="N247" s="1">
        <v>1</v>
      </c>
      <c r="O247" s="1">
        <f>VLOOKUP(IF(M247="无",L247,L247&amp;"("&amp;M247&amp;")"),D:J,7,0)*N247</f>
        <v>500</v>
      </c>
      <c r="P247" s="1">
        <f>VLOOKUP(IF(M247="无",L247,L247&amp;"("&amp;M247&amp;")"),D:K,8,0)*N247</f>
        <v>0</v>
      </c>
      <c r="Q247" s="1" t="s">
        <v>128</v>
      </c>
      <c r="R247" s="1" t="str">
        <f>VLOOKUP(Q247,生产选项!$B:$E,3,0)</f>
        <v>蘑菇农场种植</v>
      </c>
      <c r="S247" s="1">
        <v>1</v>
      </c>
      <c r="T247" s="1">
        <f>VLOOKUP(IF(R247="无",Q247,Q247&amp;"("&amp;R247&amp;")"),D:J,7,0)*S247</f>
        <v>120</v>
      </c>
      <c r="U247" s="1">
        <f>VLOOKUP(IF(R247="无",Q247,Q247&amp;"("&amp;R247&amp;")"),D:K,8,0)*S247</f>
        <v>0</v>
      </c>
      <c r="V247" s="1" t="s">
        <v>56</v>
      </c>
      <c r="W247" s="1" t="s">
        <v>496</v>
      </c>
      <c r="X247" s="1">
        <v>3</v>
      </c>
      <c r="Y247" s="1">
        <f>VLOOKUP(IF(W247="无",V247,V247&amp;"("&amp;W247&amp;")"),D:J,7,0)*X247</f>
        <v>0</v>
      </c>
      <c r="Z247" s="1">
        <f>VLOOKUP(IF(W247="无",V247,V247&amp;"("&amp;W247&amp;")"),D:K,8,0)*X247</f>
        <v>0</v>
      </c>
    </row>
    <row r="248" spans="1:26" x14ac:dyDescent="0.3">
      <c r="A248" s="11">
        <f t="shared" si="15"/>
        <v>247</v>
      </c>
      <c r="B248" s="1" t="s">
        <v>61</v>
      </c>
      <c r="C248" s="2" t="s">
        <v>299</v>
      </c>
      <c r="D248" s="1" t="s">
        <v>300</v>
      </c>
      <c r="E248" s="1">
        <v>3</v>
      </c>
      <c r="F248" s="1">
        <v>850</v>
      </c>
      <c r="G248" s="1">
        <v>0</v>
      </c>
      <c r="H248" s="17">
        <f>F248+O248+T248+Y248</f>
        <v>1338.8888888888889</v>
      </c>
      <c r="I248" s="17">
        <f>IF(C248="贸易",G248,P248+U248+Z248)</f>
        <v>0</v>
      </c>
      <c r="J248" s="17">
        <f>H248/E248</f>
        <v>446.2962962962963</v>
      </c>
      <c r="K248" s="17">
        <f>I248/E248</f>
        <v>0</v>
      </c>
      <c r="L248" s="1" t="s">
        <v>291</v>
      </c>
      <c r="M248" s="1" t="str">
        <f>VLOOKUP(L248,生产选项!B:D,3,0)</f>
        <v>纺织厂</v>
      </c>
      <c r="N248" s="1">
        <v>2</v>
      </c>
      <c r="O248" s="1">
        <f>VLOOKUP(IF(M248="无",L248,L248&amp;"("&amp;M248&amp;")"),D:J,7,0)*N248</f>
        <v>488.88888888888886</v>
      </c>
      <c r="P248" s="1">
        <f>VLOOKUP(IF(M248="无",L248,L248&amp;"("&amp;M248&amp;")"),D:K,8,0)*N248</f>
        <v>0</v>
      </c>
      <c r="Q248" s="1" t="s">
        <v>35</v>
      </c>
      <c r="R248" s="1" t="s">
        <v>35</v>
      </c>
      <c r="S248" s="1">
        <v>0</v>
      </c>
      <c r="T248" s="1">
        <f>VLOOKUP(IF(R248="无",Q248,Q248&amp;"("&amp;R248&amp;")"),D:J,7,0)*S248</f>
        <v>0</v>
      </c>
      <c r="U248" s="1">
        <f>VLOOKUP(IF(R248="无",Q248,Q248&amp;"("&amp;R248&amp;")"),D:K,8,0)*S248</f>
        <v>0</v>
      </c>
      <c r="V248" s="1" t="s">
        <v>35</v>
      </c>
      <c r="W248" s="1" t="s">
        <v>35</v>
      </c>
      <c r="X248" s="1">
        <v>0</v>
      </c>
      <c r="Y248" s="1">
        <f>VLOOKUP(IF(W248="无",V248,V248&amp;"("&amp;W248&amp;")"),D:J,7,0)*X248</f>
        <v>0</v>
      </c>
      <c r="Z248" s="1">
        <f>VLOOKUP(IF(W248="无",V248,V248&amp;"("&amp;W248&amp;")"),D:K,8,0)*X248</f>
        <v>0</v>
      </c>
    </row>
    <row r="249" spans="1:26" x14ac:dyDescent="0.3">
      <c r="A249" s="11">
        <f>ROW()-1</f>
        <v>248</v>
      </c>
      <c r="B249" s="1" t="s">
        <v>61</v>
      </c>
      <c r="C249" s="2" t="s">
        <v>299</v>
      </c>
      <c r="D249" s="1" t="s">
        <v>301</v>
      </c>
      <c r="E249" s="1">
        <v>3</v>
      </c>
      <c r="F249" s="1">
        <v>1100</v>
      </c>
      <c r="G249" s="1">
        <v>0</v>
      </c>
      <c r="H249" s="17">
        <f>F249+O249+T249+Y249</f>
        <v>3585</v>
      </c>
      <c r="I249" s="17">
        <f>IF(C249="贸易",G249,P249+U249+Z249)</f>
        <v>0</v>
      </c>
      <c r="J249" s="17">
        <f>H249/E249</f>
        <v>1195</v>
      </c>
      <c r="K249" s="17">
        <f>I249/E249</f>
        <v>0</v>
      </c>
      <c r="L249" s="1" t="s">
        <v>286</v>
      </c>
      <c r="M249" s="1" t="str">
        <f>VLOOKUP(L249,生产选项!B:D,3,0)</f>
        <v>纺织厂</v>
      </c>
      <c r="N249" s="1">
        <v>3</v>
      </c>
      <c r="O249" s="1">
        <f>VLOOKUP(IF(M249="无",L249,L249&amp;"("&amp;M249&amp;")"),D:J,7,0)*N249</f>
        <v>1785</v>
      </c>
      <c r="P249" s="1">
        <f>VLOOKUP(IF(M249="无",L249,L249&amp;"("&amp;M249&amp;")"),D:K,8,0)*N249</f>
        <v>0</v>
      </c>
      <c r="Q249" s="1" t="s">
        <v>76</v>
      </c>
      <c r="R249" s="1" t="s">
        <v>70</v>
      </c>
      <c r="S249" s="1">
        <v>2</v>
      </c>
      <c r="T249" s="1">
        <f>VLOOKUP(IF(R249="无",Q249,Q249&amp;"("&amp;R249&amp;")"),D:J,7,0)*S249</f>
        <v>700</v>
      </c>
      <c r="U249" s="1">
        <f>VLOOKUP(IF(R249="无",Q249,Q249&amp;"("&amp;R249&amp;")"),D:K,8,0)*S249</f>
        <v>0</v>
      </c>
      <c r="V249" s="1" t="s">
        <v>35</v>
      </c>
      <c r="W249" s="1" t="s">
        <v>35</v>
      </c>
      <c r="X249" s="1">
        <v>0</v>
      </c>
      <c r="Y249" s="1">
        <f>VLOOKUP(IF(W249="无",V249,V249&amp;"("&amp;W249&amp;")"),D:J,7,0)*X249</f>
        <v>0</v>
      </c>
      <c r="Z249" s="1">
        <f>VLOOKUP(IF(W249="无",V249,V249&amp;"("&amp;W249&amp;")"),D:K,8,0)*X249</f>
        <v>0</v>
      </c>
    </row>
    <row r="250" spans="1:26" x14ac:dyDescent="0.3">
      <c r="A250" s="11">
        <f>ROW()-1</f>
        <v>249</v>
      </c>
      <c r="B250" s="1" t="s">
        <v>30</v>
      </c>
      <c r="C250" s="1" t="s">
        <v>302</v>
      </c>
      <c r="D250" s="1" t="s">
        <v>303</v>
      </c>
      <c r="E250" s="1">
        <v>2</v>
      </c>
      <c r="F250" s="1">
        <v>800</v>
      </c>
      <c r="G250" s="1">
        <v>0</v>
      </c>
      <c r="H250" s="17">
        <f>F250+O250+T250+Y250</f>
        <v>1042.5</v>
      </c>
      <c r="I250" s="17">
        <f>IF(C250="贸易",G250,P250+U250+Z250)</f>
        <v>0</v>
      </c>
      <c r="J250" s="17">
        <f>H250/E250</f>
        <v>521.25</v>
      </c>
      <c r="K250" s="17">
        <f>I250/E250</f>
        <v>0</v>
      </c>
      <c r="L250" s="1" t="s">
        <v>51</v>
      </c>
      <c r="M250" s="1" t="s">
        <v>52</v>
      </c>
      <c r="N250" s="1">
        <v>1</v>
      </c>
      <c r="O250" s="1">
        <f>VLOOKUP(IF(M250="无",L250,L250&amp;"("&amp;M250&amp;")"),D:J,7,0)*N250</f>
        <v>70</v>
      </c>
      <c r="P250" s="1">
        <f>VLOOKUP(IF(M250="无",L250,L250&amp;"("&amp;M250&amp;")"),D:K,8,0)*N250</f>
        <v>0</v>
      </c>
      <c r="Q250" s="1" t="s">
        <v>174</v>
      </c>
      <c r="R250" s="1" t="str">
        <f>VLOOKUP(Q250,生产选项!B:D,3,0)</f>
        <v>木工厂</v>
      </c>
      <c r="S250" s="1">
        <v>1</v>
      </c>
      <c r="T250" s="1">
        <f>VLOOKUP(IF(R250="无",Q250,Q250&amp;"("&amp;R250&amp;")"),D:J,7,0)*S250</f>
        <v>172.5</v>
      </c>
      <c r="U250" s="1">
        <f>VLOOKUP(IF(R250="无",Q250,Q250&amp;"("&amp;R250&amp;")"),D:K,8,0)*S250</f>
        <v>0</v>
      </c>
      <c r="V250" s="1" t="s">
        <v>35</v>
      </c>
      <c r="W250" s="1" t="s">
        <v>35</v>
      </c>
      <c r="X250" s="1">
        <v>0</v>
      </c>
      <c r="Y250" s="1">
        <f>VLOOKUP(IF(W250="无",V250,V250&amp;"("&amp;W250&amp;")"),D:J,7,0)*X250</f>
        <v>0</v>
      </c>
      <c r="Z250" s="1">
        <f>VLOOKUP(IF(W250="无",V250,V250&amp;"("&amp;W250&amp;")"),D:K,8,0)*X250</f>
        <v>0</v>
      </c>
    </row>
  </sheetData>
  <autoFilter ref="A1:Z250" xr:uid="{00000000-0009-0000-0000-000001000000}"/>
  <sortState xmlns:xlrd2="http://schemas.microsoft.com/office/spreadsheetml/2017/richdata2" ref="B2:Z250">
    <sortCondition ref="C2:C250"/>
    <sortCondition ref="D2:D250"/>
  </sortState>
  <phoneticPr fontId="6" type="noConversion"/>
  <conditionalFormatting sqref="J2:J160">
    <cfRule type="colorScale" priority="183">
      <colorScale>
        <cfvo type="min"/>
        <cfvo type="max"/>
        <color theme="4" tint="0.79992065187536243"/>
        <color theme="4" tint="-0.499984740745262"/>
      </colorScale>
    </cfRule>
  </conditionalFormatting>
  <conditionalFormatting sqref="J161">
    <cfRule type="colorScale" priority="176">
      <colorScale>
        <cfvo type="min"/>
        <cfvo type="max"/>
        <color theme="4" tint="0.79992065187536243"/>
        <color theme="4" tint="-0.499984740745262"/>
      </colorScale>
    </cfRule>
  </conditionalFormatting>
  <conditionalFormatting sqref="J162">
    <cfRule type="colorScale" priority="88">
      <colorScale>
        <cfvo type="min"/>
        <cfvo type="max"/>
        <color theme="4" tint="0.79992065187536243"/>
        <color theme="4" tint="-0.499984740745262"/>
      </colorScale>
    </cfRule>
  </conditionalFormatting>
  <conditionalFormatting sqref="J163">
    <cfRule type="colorScale" priority="87">
      <colorScale>
        <cfvo type="min"/>
        <cfvo type="max"/>
        <color theme="4" tint="0.79992065187536243"/>
        <color theme="4" tint="-0.499984740745262"/>
      </colorScale>
    </cfRule>
  </conditionalFormatting>
  <conditionalFormatting sqref="J164">
    <cfRule type="colorScale" priority="86">
      <colorScale>
        <cfvo type="min"/>
        <cfvo type="max"/>
        <color theme="4" tint="0.79992065187536243"/>
        <color theme="4" tint="-0.499984740745262"/>
      </colorScale>
    </cfRule>
  </conditionalFormatting>
  <conditionalFormatting sqref="J165">
    <cfRule type="colorScale" priority="85">
      <colorScale>
        <cfvo type="min"/>
        <cfvo type="max"/>
        <color theme="4" tint="0.79992065187536243"/>
        <color theme="4" tint="-0.499984740745262"/>
      </colorScale>
    </cfRule>
  </conditionalFormatting>
  <conditionalFormatting sqref="J166">
    <cfRule type="colorScale" priority="84">
      <colorScale>
        <cfvo type="min"/>
        <cfvo type="max"/>
        <color theme="4" tint="0.79992065187536243"/>
        <color theme="4" tint="-0.499984740745262"/>
      </colorScale>
    </cfRule>
  </conditionalFormatting>
  <conditionalFormatting sqref="J167">
    <cfRule type="colorScale" priority="83">
      <colorScale>
        <cfvo type="min"/>
        <cfvo type="max"/>
        <color theme="4" tint="0.79992065187536243"/>
        <color theme="4" tint="-0.499984740745262"/>
      </colorScale>
    </cfRule>
  </conditionalFormatting>
  <conditionalFormatting sqref="J168">
    <cfRule type="colorScale" priority="82">
      <colorScale>
        <cfvo type="min"/>
        <cfvo type="max"/>
        <color theme="4" tint="0.79992065187536243"/>
        <color theme="4" tint="-0.499984740745262"/>
      </colorScale>
    </cfRule>
  </conditionalFormatting>
  <conditionalFormatting sqref="J169">
    <cfRule type="colorScale" priority="81">
      <colorScale>
        <cfvo type="min"/>
        <cfvo type="max"/>
        <color theme="4" tint="0.79992065187536243"/>
        <color theme="4" tint="-0.499984740745262"/>
      </colorScale>
    </cfRule>
  </conditionalFormatting>
  <conditionalFormatting sqref="J170">
    <cfRule type="colorScale" priority="80">
      <colorScale>
        <cfvo type="min"/>
        <cfvo type="max"/>
        <color theme="4" tint="0.79992065187536243"/>
        <color theme="4" tint="-0.499984740745262"/>
      </colorScale>
    </cfRule>
  </conditionalFormatting>
  <conditionalFormatting sqref="J171">
    <cfRule type="colorScale" priority="79">
      <colorScale>
        <cfvo type="min"/>
        <cfvo type="max"/>
        <color theme="4" tint="0.79992065187536243"/>
        <color theme="4" tint="-0.499984740745262"/>
      </colorScale>
    </cfRule>
  </conditionalFormatting>
  <conditionalFormatting sqref="J172">
    <cfRule type="colorScale" priority="78">
      <colorScale>
        <cfvo type="min"/>
        <cfvo type="max"/>
        <color theme="4" tint="0.79992065187536243"/>
        <color theme="4" tint="-0.499984740745262"/>
      </colorScale>
    </cfRule>
  </conditionalFormatting>
  <conditionalFormatting sqref="J173">
    <cfRule type="colorScale" priority="77">
      <colorScale>
        <cfvo type="min"/>
        <cfvo type="max"/>
        <color theme="4" tint="0.79992065187536243"/>
        <color theme="4" tint="-0.499984740745262"/>
      </colorScale>
    </cfRule>
  </conditionalFormatting>
  <conditionalFormatting sqref="J174">
    <cfRule type="colorScale" priority="76">
      <colorScale>
        <cfvo type="min"/>
        <cfvo type="max"/>
        <color theme="4" tint="0.79992065187536243"/>
        <color theme="4" tint="-0.499984740745262"/>
      </colorScale>
    </cfRule>
  </conditionalFormatting>
  <conditionalFormatting sqref="J175">
    <cfRule type="colorScale" priority="75">
      <colorScale>
        <cfvo type="min"/>
        <cfvo type="max"/>
        <color theme="4" tint="0.79992065187536243"/>
        <color theme="4" tint="-0.499984740745262"/>
      </colorScale>
    </cfRule>
  </conditionalFormatting>
  <conditionalFormatting sqref="J176">
    <cfRule type="colorScale" priority="74">
      <colorScale>
        <cfvo type="min"/>
        <cfvo type="max"/>
        <color theme="4" tint="0.79992065187536243"/>
        <color theme="4" tint="-0.499984740745262"/>
      </colorScale>
    </cfRule>
  </conditionalFormatting>
  <conditionalFormatting sqref="J177">
    <cfRule type="colorScale" priority="73">
      <colorScale>
        <cfvo type="min"/>
        <cfvo type="max"/>
        <color theme="4" tint="0.79992065187536243"/>
        <color theme="4" tint="-0.499984740745262"/>
      </colorScale>
    </cfRule>
  </conditionalFormatting>
  <conditionalFormatting sqref="J178">
    <cfRule type="colorScale" priority="72">
      <colorScale>
        <cfvo type="min"/>
        <cfvo type="max"/>
        <color theme="4" tint="0.79992065187536243"/>
        <color theme="4" tint="-0.499984740745262"/>
      </colorScale>
    </cfRule>
  </conditionalFormatting>
  <conditionalFormatting sqref="J179">
    <cfRule type="colorScale" priority="71">
      <colorScale>
        <cfvo type="min"/>
        <cfvo type="max"/>
        <color theme="4" tint="0.79992065187536243"/>
        <color theme="4" tint="-0.499984740745262"/>
      </colorScale>
    </cfRule>
  </conditionalFormatting>
  <conditionalFormatting sqref="J180">
    <cfRule type="colorScale" priority="70">
      <colorScale>
        <cfvo type="min"/>
        <cfvo type="max"/>
        <color theme="4" tint="0.79992065187536243"/>
        <color theme="4" tint="-0.499984740745262"/>
      </colorScale>
    </cfRule>
  </conditionalFormatting>
  <conditionalFormatting sqref="J181">
    <cfRule type="colorScale" priority="69">
      <colorScale>
        <cfvo type="min"/>
        <cfvo type="max"/>
        <color theme="4" tint="0.79992065187536243"/>
        <color theme="4" tint="-0.499984740745262"/>
      </colorScale>
    </cfRule>
  </conditionalFormatting>
  <conditionalFormatting sqref="J182">
    <cfRule type="colorScale" priority="68">
      <colorScale>
        <cfvo type="min"/>
        <cfvo type="max"/>
        <color theme="4" tint="0.79992065187536243"/>
        <color theme="4" tint="-0.499984740745262"/>
      </colorScale>
    </cfRule>
  </conditionalFormatting>
  <conditionalFormatting sqref="J183">
    <cfRule type="colorScale" priority="67">
      <colorScale>
        <cfvo type="min"/>
        <cfvo type="max"/>
        <color theme="4" tint="0.79992065187536243"/>
        <color theme="4" tint="-0.499984740745262"/>
      </colorScale>
    </cfRule>
  </conditionalFormatting>
  <conditionalFormatting sqref="J184">
    <cfRule type="colorScale" priority="66">
      <colorScale>
        <cfvo type="min"/>
        <cfvo type="max"/>
        <color theme="4" tint="0.79992065187536243"/>
        <color theme="4" tint="-0.499984740745262"/>
      </colorScale>
    </cfRule>
  </conditionalFormatting>
  <conditionalFormatting sqref="J185">
    <cfRule type="colorScale" priority="65">
      <colorScale>
        <cfvo type="min"/>
        <cfvo type="max"/>
        <color theme="4" tint="0.79992065187536243"/>
        <color theme="4" tint="-0.499984740745262"/>
      </colorScale>
    </cfRule>
  </conditionalFormatting>
  <conditionalFormatting sqref="J186">
    <cfRule type="colorScale" priority="64">
      <colorScale>
        <cfvo type="min"/>
        <cfvo type="max"/>
        <color theme="4" tint="0.79992065187536243"/>
        <color theme="4" tint="-0.499984740745262"/>
      </colorScale>
    </cfRule>
  </conditionalFormatting>
  <conditionalFormatting sqref="J187">
    <cfRule type="colorScale" priority="63">
      <colorScale>
        <cfvo type="min"/>
        <cfvo type="max"/>
        <color theme="4" tint="0.79992065187536243"/>
        <color theme="4" tint="-0.499984740745262"/>
      </colorScale>
    </cfRule>
  </conditionalFormatting>
  <conditionalFormatting sqref="J188">
    <cfRule type="colorScale" priority="62">
      <colorScale>
        <cfvo type="min"/>
        <cfvo type="max"/>
        <color theme="4" tint="0.79992065187536243"/>
        <color theme="4" tint="-0.499984740745262"/>
      </colorScale>
    </cfRule>
  </conditionalFormatting>
  <conditionalFormatting sqref="J189">
    <cfRule type="colorScale" priority="61">
      <colorScale>
        <cfvo type="min"/>
        <cfvo type="max"/>
        <color theme="4" tint="0.79992065187536243"/>
        <color theme="4" tint="-0.499984740745262"/>
      </colorScale>
    </cfRule>
  </conditionalFormatting>
  <conditionalFormatting sqref="J190">
    <cfRule type="colorScale" priority="60">
      <colorScale>
        <cfvo type="min"/>
        <cfvo type="max"/>
        <color theme="4" tint="0.79992065187536243"/>
        <color theme="4" tint="-0.499984740745262"/>
      </colorScale>
    </cfRule>
  </conditionalFormatting>
  <conditionalFormatting sqref="J191">
    <cfRule type="colorScale" priority="59">
      <colorScale>
        <cfvo type="min"/>
        <cfvo type="max"/>
        <color theme="4" tint="0.79992065187536243"/>
        <color theme="4" tint="-0.499984740745262"/>
      </colorScale>
    </cfRule>
  </conditionalFormatting>
  <conditionalFormatting sqref="J192">
    <cfRule type="colorScale" priority="58">
      <colorScale>
        <cfvo type="min"/>
        <cfvo type="max"/>
        <color theme="4" tint="0.79992065187536243"/>
        <color theme="4" tint="-0.499984740745262"/>
      </colorScale>
    </cfRule>
  </conditionalFormatting>
  <conditionalFormatting sqref="J193">
    <cfRule type="colorScale" priority="57">
      <colorScale>
        <cfvo type="min"/>
        <cfvo type="max"/>
        <color theme="4" tint="0.79992065187536243"/>
        <color theme="4" tint="-0.499984740745262"/>
      </colorScale>
    </cfRule>
  </conditionalFormatting>
  <conditionalFormatting sqref="J194">
    <cfRule type="colorScale" priority="56">
      <colorScale>
        <cfvo type="min"/>
        <cfvo type="max"/>
        <color theme="4" tint="0.79992065187536243"/>
        <color theme="4" tint="-0.499984740745262"/>
      </colorScale>
    </cfRule>
  </conditionalFormatting>
  <conditionalFormatting sqref="J195">
    <cfRule type="colorScale" priority="55">
      <colorScale>
        <cfvo type="min"/>
        <cfvo type="max"/>
        <color theme="4" tint="0.79992065187536243"/>
        <color theme="4" tint="-0.499984740745262"/>
      </colorScale>
    </cfRule>
  </conditionalFormatting>
  <conditionalFormatting sqref="J196">
    <cfRule type="colorScale" priority="54">
      <colorScale>
        <cfvo type="min"/>
        <cfvo type="max"/>
        <color theme="4" tint="0.79992065187536243"/>
        <color theme="4" tint="-0.499984740745262"/>
      </colorScale>
    </cfRule>
  </conditionalFormatting>
  <conditionalFormatting sqref="J197">
    <cfRule type="colorScale" priority="53">
      <colorScale>
        <cfvo type="min"/>
        <cfvo type="max"/>
        <color theme="4" tint="0.79992065187536243"/>
        <color theme="4" tint="-0.499984740745262"/>
      </colorScale>
    </cfRule>
  </conditionalFormatting>
  <conditionalFormatting sqref="J198">
    <cfRule type="colorScale" priority="52">
      <colorScale>
        <cfvo type="min"/>
        <cfvo type="max"/>
        <color theme="4" tint="0.79992065187536243"/>
        <color theme="4" tint="-0.499984740745262"/>
      </colorScale>
    </cfRule>
  </conditionalFormatting>
  <conditionalFormatting sqref="J199">
    <cfRule type="colorScale" priority="51">
      <colorScale>
        <cfvo type="min"/>
        <cfvo type="max"/>
        <color theme="4" tint="0.79992065187536243"/>
        <color theme="4" tint="-0.499984740745262"/>
      </colorScale>
    </cfRule>
  </conditionalFormatting>
  <conditionalFormatting sqref="J200">
    <cfRule type="colorScale" priority="50">
      <colorScale>
        <cfvo type="min"/>
        <cfvo type="max"/>
        <color theme="4" tint="0.79992065187536243"/>
        <color theme="4" tint="-0.499984740745262"/>
      </colorScale>
    </cfRule>
  </conditionalFormatting>
  <conditionalFormatting sqref="J201">
    <cfRule type="colorScale" priority="49">
      <colorScale>
        <cfvo type="min"/>
        <cfvo type="max"/>
        <color theme="4" tint="0.79992065187536243"/>
        <color theme="4" tint="-0.499984740745262"/>
      </colorScale>
    </cfRule>
  </conditionalFormatting>
  <conditionalFormatting sqref="J202">
    <cfRule type="colorScale" priority="48">
      <colorScale>
        <cfvo type="min"/>
        <cfvo type="max"/>
        <color theme="4" tint="0.79992065187536243"/>
        <color theme="4" tint="-0.499984740745262"/>
      </colorScale>
    </cfRule>
  </conditionalFormatting>
  <conditionalFormatting sqref="J203">
    <cfRule type="colorScale" priority="47">
      <colorScale>
        <cfvo type="min"/>
        <cfvo type="max"/>
        <color theme="4" tint="0.79992065187536243"/>
        <color theme="4" tint="-0.499984740745262"/>
      </colorScale>
    </cfRule>
  </conditionalFormatting>
  <conditionalFormatting sqref="J204">
    <cfRule type="colorScale" priority="46">
      <colorScale>
        <cfvo type="min"/>
        <cfvo type="max"/>
        <color theme="4" tint="0.79992065187536243"/>
        <color theme="4" tint="-0.499984740745262"/>
      </colorScale>
    </cfRule>
  </conditionalFormatting>
  <conditionalFormatting sqref="J205">
    <cfRule type="colorScale" priority="45">
      <colorScale>
        <cfvo type="min"/>
        <cfvo type="max"/>
        <color theme="4" tint="0.79992065187536243"/>
        <color theme="4" tint="-0.499984740745262"/>
      </colorScale>
    </cfRule>
  </conditionalFormatting>
  <conditionalFormatting sqref="J206">
    <cfRule type="colorScale" priority="44">
      <colorScale>
        <cfvo type="min"/>
        <cfvo type="max"/>
        <color theme="4" tint="0.79992065187536243"/>
        <color theme="4" tint="-0.499984740745262"/>
      </colorScale>
    </cfRule>
  </conditionalFormatting>
  <conditionalFormatting sqref="J207">
    <cfRule type="colorScale" priority="43">
      <colorScale>
        <cfvo type="min"/>
        <cfvo type="max"/>
        <color theme="4" tint="0.79992065187536243"/>
        <color theme="4" tint="-0.499984740745262"/>
      </colorScale>
    </cfRule>
  </conditionalFormatting>
  <conditionalFormatting sqref="J208">
    <cfRule type="colorScale" priority="42">
      <colorScale>
        <cfvo type="min"/>
        <cfvo type="max"/>
        <color theme="4" tint="0.79992065187536243"/>
        <color theme="4" tint="-0.499984740745262"/>
      </colorScale>
    </cfRule>
  </conditionalFormatting>
  <conditionalFormatting sqref="J209">
    <cfRule type="colorScale" priority="41">
      <colorScale>
        <cfvo type="min"/>
        <cfvo type="max"/>
        <color theme="4" tint="0.79992065187536243"/>
        <color theme="4" tint="-0.499984740745262"/>
      </colorScale>
    </cfRule>
  </conditionalFormatting>
  <conditionalFormatting sqref="J210">
    <cfRule type="colorScale" priority="40">
      <colorScale>
        <cfvo type="min"/>
        <cfvo type="max"/>
        <color theme="4" tint="0.79992065187536243"/>
        <color theme="4" tint="-0.499984740745262"/>
      </colorScale>
    </cfRule>
  </conditionalFormatting>
  <conditionalFormatting sqref="J211">
    <cfRule type="colorScale" priority="39">
      <colorScale>
        <cfvo type="min"/>
        <cfvo type="max"/>
        <color theme="4" tint="0.79992065187536243"/>
        <color theme="4" tint="-0.499984740745262"/>
      </colorScale>
    </cfRule>
  </conditionalFormatting>
  <conditionalFormatting sqref="J212">
    <cfRule type="colorScale" priority="38">
      <colorScale>
        <cfvo type="min"/>
        <cfvo type="max"/>
        <color theme="4" tint="0.79992065187536243"/>
        <color theme="4" tint="-0.499984740745262"/>
      </colorScale>
    </cfRule>
  </conditionalFormatting>
  <conditionalFormatting sqref="J213">
    <cfRule type="colorScale" priority="37">
      <colorScale>
        <cfvo type="min"/>
        <cfvo type="max"/>
        <color theme="4" tint="0.79992065187536243"/>
        <color theme="4" tint="-0.499984740745262"/>
      </colorScale>
    </cfRule>
  </conditionalFormatting>
  <conditionalFormatting sqref="J214">
    <cfRule type="colorScale" priority="36">
      <colorScale>
        <cfvo type="min"/>
        <cfvo type="max"/>
        <color theme="4" tint="0.79992065187536243"/>
        <color theme="4" tint="-0.499984740745262"/>
      </colorScale>
    </cfRule>
  </conditionalFormatting>
  <conditionalFormatting sqref="J215">
    <cfRule type="colorScale" priority="35">
      <colorScale>
        <cfvo type="min"/>
        <cfvo type="max"/>
        <color theme="4" tint="0.79992065187536243"/>
        <color theme="4" tint="-0.499984740745262"/>
      </colorScale>
    </cfRule>
  </conditionalFormatting>
  <conditionalFormatting sqref="J216">
    <cfRule type="colorScale" priority="34">
      <colorScale>
        <cfvo type="min"/>
        <cfvo type="max"/>
        <color theme="4" tint="0.79992065187536243"/>
        <color theme="4" tint="-0.499984740745262"/>
      </colorScale>
    </cfRule>
  </conditionalFormatting>
  <conditionalFormatting sqref="J217">
    <cfRule type="colorScale" priority="33">
      <colorScale>
        <cfvo type="min"/>
        <cfvo type="max"/>
        <color theme="4" tint="0.79992065187536243"/>
        <color theme="4" tint="-0.499984740745262"/>
      </colorScale>
    </cfRule>
  </conditionalFormatting>
  <conditionalFormatting sqref="J218">
    <cfRule type="colorScale" priority="32">
      <colorScale>
        <cfvo type="min"/>
        <cfvo type="max"/>
        <color theme="4" tint="0.79992065187536243"/>
        <color theme="4" tint="-0.499984740745262"/>
      </colorScale>
    </cfRule>
  </conditionalFormatting>
  <conditionalFormatting sqref="J219">
    <cfRule type="colorScale" priority="31">
      <colorScale>
        <cfvo type="min"/>
        <cfvo type="max"/>
        <color theme="4" tint="0.79992065187536243"/>
        <color theme="4" tint="-0.499984740745262"/>
      </colorScale>
    </cfRule>
  </conditionalFormatting>
  <conditionalFormatting sqref="J220">
    <cfRule type="colorScale" priority="30">
      <colorScale>
        <cfvo type="min"/>
        <cfvo type="max"/>
        <color theme="4" tint="0.79992065187536243"/>
        <color theme="4" tint="-0.499984740745262"/>
      </colorScale>
    </cfRule>
  </conditionalFormatting>
  <conditionalFormatting sqref="J221">
    <cfRule type="colorScale" priority="29">
      <colorScale>
        <cfvo type="min"/>
        <cfvo type="max"/>
        <color theme="4" tint="0.79992065187536243"/>
        <color theme="4" tint="-0.499984740745262"/>
      </colorScale>
    </cfRule>
  </conditionalFormatting>
  <conditionalFormatting sqref="J222">
    <cfRule type="colorScale" priority="28">
      <colorScale>
        <cfvo type="min"/>
        <cfvo type="max"/>
        <color theme="4" tint="0.79992065187536243"/>
        <color theme="4" tint="-0.499984740745262"/>
      </colorScale>
    </cfRule>
  </conditionalFormatting>
  <conditionalFormatting sqref="J223">
    <cfRule type="colorScale" priority="27">
      <colorScale>
        <cfvo type="min"/>
        <cfvo type="max"/>
        <color theme="4" tint="0.79992065187536243"/>
        <color theme="4" tint="-0.499984740745262"/>
      </colorScale>
    </cfRule>
  </conditionalFormatting>
  <conditionalFormatting sqref="J224">
    <cfRule type="colorScale" priority="26">
      <colorScale>
        <cfvo type="min"/>
        <cfvo type="max"/>
        <color theme="4" tint="0.79992065187536243"/>
        <color theme="4" tint="-0.499984740745262"/>
      </colorScale>
    </cfRule>
  </conditionalFormatting>
  <conditionalFormatting sqref="J225">
    <cfRule type="colorScale" priority="25">
      <colorScale>
        <cfvo type="min"/>
        <cfvo type="max"/>
        <color theme="4" tint="0.79992065187536243"/>
        <color theme="4" tint="-0.499984740745262"/>
      </colorScale>
    </cfRule>
  </conditionalFormatting>
  <conditionalFormatting sqref="J226">
    <cfRule type="colorScale" priority="24">
      <colorScale>
        <cfvo type="min"/>
        <cfvo type="max"/>
        <color theme="4" tint="0.79992065187536243"/>
        <color theme="4" tint="-0.499984740745262"/>
      </colorScale>
    </cfRule>
  </conditionalFormatting>
  <conditionalFormatting sqref="J227">
    <cfRule type="colorScale" priority="23">
      <colorScale>
        <cfvo type="min"/>
        <cfvo type="max"/>
        <color theme="4" tint="0.79992065187536243"/>
        <color theme="4" tint="-0.499984740745262"/>
      </colorScale>
    </cfRule>
  </conditionalFormatting>
  <conditionalFormatting sqref="J228">
    <cfRule type="colorScale" priority="22">
      <colorScale>
        <cfvo type="min"/>
        <cfvo type="max"/>
        <color theme="4" tint="0.79992065187536243"/>
        <color theme="4" tint="-0.499984740745262"/>
      </colorScale>
    </cfRule>
  </conditionalFormatting>
  <conditionalFormatting sqref="J229">
    <cfRule type="colorScale" priority="21">
      <colorScale>
        <cfvo type="min"/>
        <cfvo type="max"/>
        <color theme="4" tint="0.79992065187536243"/>
        <color theme="4" tint="-0.499984740745262"/>
      </colorScale>
    </cfRule>
  </conditionalFormatting>
  <conditionalFormatting sqref="J230">
    <cfRule type="colorScale" priority="20">
      <colorScale>
        <cfvo type="min"/>
        <cfvo type="max"/>
        <color theme="4" tint="0.79992065187536243"/>
        <color theme="4" tint="-0.499984740745262"/>
      </colorScale>
    </cfRule>
  </conditionalFormatting>
  <conditionalFormatting sqref="J231">
    <cfRule type="colorScale" priority="19">
      <colorScale>
        <cfvo type="min"/>
        <cfvo type="max"/>
        <color theme="4" tint="0.79992065187536243"/>
        <color theme="4" tint="-0.499984740745262"/>
      </colorScale>
    </cfRule>
  </conditionalFormatting>
  <conditionalFormatting sqref="J232">
    <cfRule type="colorScale" priority="18">
      <colorScale>
        <cfvo type="min"/>
        <cfvo type="max"/>
        <color theme="4" tint="0.79992065187536243"/>
        <color theme="4" tint="-0.499984740745262"/>
      </colorScale>
    </cfRule>
  </conditionalFormatting>
  <conditionalFormatting sqref="J233">
    <cfRule type="colorScale" priority="17">
      <colorScale>
        <cfvo type="min"/>
        <cfvo type="max"/>
        <color theme="4" tint="0.79992065187536243"/>
        <color theme="4" tint="-0.499984740745262"/>
      </colorScale>
    </cfRule>
  </conditionalFormatting>
  <conditionalFormatting sqref="J234">
    <cfRule type="colorScale" priority="16">
      <colorScale>
        <cfvo type="min"/>
        <cfvo type="max"/>
        <color theme="4" tint="0.79992065187536243"/>
        <color theme="4" tint="-0.499984740745262"/>
      </colorScale>
    </cfRule>
  </conditionalFormatting>
  <conditionalFormatting sqref="J235">
    <cfRule type="colorScale" priority="15">
      <colorScale>
        <cfvo type="min"/>
        <cfvo type="max"/>
        <color theme="4" tint="0.79992065187536243"/>
        <color theme="4" tint="-0.499984740745262"/>
      </colorScale>
    </cfRule>
  </conditionalFormatting>
  <conditionalFormatting sqref="J236">
    <cfRule type="colorScale" priority="14">
      <colorScale>
        <cfvo type="min"/>
        <cfvo type="max"/>
        <color theme="4" tint="0.79992065187536243"/>
        <color theme="4" tint="-0.499984740745262"/>
      </colorScale>
    </cfRule>
  </conditionalFormatting>
  <conditionalFormatting sqref="J237">
    <cfRule type="colorScale" priority="13">
      <colorScale>
        <cfvo type="min"/>
        <cfvo type="max"/>
        <color theme="4" tint="0.79992065187536243"/>
        <color theme="4" tint="-0.499984740745262"/>
      </colorScale>
    </cfRule>
  </conditionalFormatting>
  <conditionalFormatting sqref="J238">
    <cfRule type="colorScale" priority="12">
      <colorScale>
        <cfvo type="min"/>
        <cfvo type="max"/>
        <color theme="4" tint="0.79992065187536243"/>
        <color theme="4" tint="-0.499984740745262"/>
      </colorScale>
    </cfRule>
  </conditionalFormatting>
  <conditionalFormatting sqref="J239">
    <cfRule type="colorScale" priority="11">
      <colorScale>
        <cfvo type="min"/>
        <cfvo type="max"/>
        <color theme="4" tint="0.79992065187536243"/>
        <color theme="4" tint="-0.499984740745262"/>
      </colorScale>
    </cfRule>
  </conditionalFormatting>
  <conditionalFormatting sqref="J240">
    <cfRule type="colorScale" priority="10">
      <colorScale>
        <cfvo type="min"/>
        <cfvo type="max"/>
        <color theme="4" tint="0.79992065187536243"/>
        <color theme="4" tint="-0.499984740745262"/>
      </colorScale>
    </cfRule>
  </conditionalFormatting>
  <conditionalFormatting sqref="J241">
    <cfRule type="colorScale" priority="9">
      <colorScale>
        <cfvo type="min"/>
        <cfvo type="max"/>
        <color theme="4" tint="0.79992065187536243"/>
        <color theme="4" tint="-0.499984740745262"/>
      </colorScale>
    </cfRule>
  </conditionalFormatting>
  <conditionalFormatting sqref="J242">
    <cfRule type="colorScale" priority="8">
      <colorScale>
        <cfvo type="min"/>
        <cfvo type="max"/>
        <color theme="4" tint="0.79992065187536243"/>
        <color theme="4" tint="-0.499984740745262"/>
      </colorScale>
    </cfRule>
  </conditionalFormatting>
  <conditionalFormatting sqref="J243">
    <cfRule type="colorScale" priority="7">
      <colorScale>
        <cfvo type="min"/>
        <cfvo type="max"/>
        <color theme="4" tint="0.79992065187536243"/>
        <color theme="4" tint="-0.499984740745262"/>
      </colorScale>
    </cfRule>
  </conditionalFormatting>
  <conditionalFormatting sqref="J244">
    <cfRule type="colorScale" priority="6">
      <colorScale>
        <cfvo type="min"/>
        <cfvo type="max"/>
        <color theme="4" tint="0.79992065187536243"/>
        <color theme="4" tint="-0.499984740745262"/>
      </colorScale>
    </cfRule>
  </conditionalFormatting>
  <conditionalFormatting sqref="J245">
    <cfRule type="colorScale" priority="5">
      <colorScale>
        <cfvo type="min"/>
        <cfvo type="max"/>
        <color theme="4" tint="0.79992065187536243"/>
        <color theme="4" tint="-0.499984740745262"/>
      </colorScale>
    </cfRule>
  </conditionalFormatting>
  <conditionalFormatting sqref="J246">
    <cfRule type="colorScale" priority="4">
      <colorScale>
        <cfvo type="min"/>
        <cfvo type="max"/>
        <color theme="4" tint="0.79992065187536243"/>
        <color theme="4" tint="-0.499984740745262"/>
      </colorScale>
    </cfRule>
  </conditionalFormatting>
  <conditionalFormatting sqref="J247">
    <cfRule type="colorScale" priority="3">
      <colorScale>
        <cfvo type="min"/>
        <cfvo type="max"/>
        <color theme="4" tint="0.79992065187536243"/>
        <color theme="4" tint="-0.499984740745262"/>
      </colorScale>
    </cfRule>
  </conditionalFormatting>
  <conditionalFormatting sqref="J248:J250">
    <cfRule type="colorScale" priority="2">
      <colorScale>
        <cfvo type="min"/>
        <cfvo type="max"/>
        <color theme="4" tint="0.79992065187536243"/>
        <color theme="4" tint="-0.499984740745262"/>
      </colorScale>
    </cfRule>
  </conditionalFormatting>
  <conditionalFormatting sqref="K2:K160">
    <cfRule type="colorScale" priority="185">
      <colorScale>
        <cfvo type="min"/>
        <cfvo type="max"/>
        <color rgb="FFFF7128"/>
        <color rgb="FFFFEF9C"/>
      </colorScale>
    </cfRule>
  </conditionalFormatting>
  <conditionalFormatting sqref="K161">
    <cfRule type="colorScale" priority="177">
      <colorScale>
        <cfvo type="min"/>
        <cfvo type="max"/>
        <color rgb="FFFF7128"/>
        <color rgb="FFFFEF9C"/>
      </colorScale>
    </cfRule>
  </conditionalFormatting>
  <conditionalFormatting sqref="K162">
    <cfRule type="colorScale" priority="175">
      <colorScale>
        <cfvo type="min"/>
        <cfvo type="max"/>
        <color rgb="FFFF7128"/>
        <color rgb="FFFFEF9C"/>
      </colorScale>
    </cfRule>
  </conditionalFormatting>
  <conditionalFormatting sqref="K163">
    <cfRule type="colorScale" priority="174">
      <colorScale>
        <cfvo type="min"/>
        <cfvo type="max"/>
        <color rgb="FFFF7128"/>
        <color rgb="FFFFEF9C"/>
      </colorScale>
    </cfRule>
  </conditionalFormatting>
  <conditionalFormatting sqref="K164">
    <cfRule type="colorScale" priority="173">
      <colorScale>
        <cfvo type="min"/>
        <cfvo type="max"/>
        <color rgb="FFFF7128"/>
        <color rgb="FFFFEF9C"/>
      </colorScale>
    </cfRule>
  </conditionalFormatting>
  <conditionalFormatting sqref="K165">
    <cfRule type="colorScale" priority="172">
      <colorScale>
        <cfvo type="min"/>
        <cfvo type="max"/>
        <color rgb="FFFF7128"/>
        <color rgb="FFFFEF9C"/>
      </colorScale>
    </cfRule>
  </conditionalFormatting>
  <conditionalFormatting sqref="K166">
    <cfRule type="colorScale" priority="171">
      <colorScale>
        <cfvo type="min"/>
        <cfvo type="max"/>
        <color rgb="FFFF7128"/>
        <color rgb="FFFFEF9C"/>
      </colorScale>
    </cfRule>
  </conditionalFormatting>
  <conditionalFormatting sqref="K167">
    <cfRule type="colorScale" priority="170">
      <colorScale>
        <cfvo type="min"/>
        <cfvo type="max"/>
        <color rgb="FFFF7128"/>
        <color rgb="FFFFEF9C"/>
      </colorScale>
    </cfRule>
  </conditionalFormatting>
  <conditionalFormatting sqref="K168">
    <cfRule type="colorScale" priority="169">
      <colorScale>
        <cfvo type="min"/>
        <cfvo type="max"/>
        <color rgb="FFFF7128"/>
        <color rgb="FFFFEF9C"/>
      </colorScale>
    </cfRule>
  </conditionalFormatting>
  <conditionalFormatting sqref="K169">
    <cfRule type="colorScale" priority="168">
      <colorScale>
        <cfvo type="min"/>
        <cfvo type="max"/>
        <color rgb="FFFF7128"/>
        <color rgb="FFFFEF9C"/>
      </colorScale>
    </cfRule>
  </conditionalFormatting>
  <conditionalFormatting sqref="K170">
    <cfRule type="colorScale" priority="167">
      <colorScale>
        <cfvo type="min"/>
        <cfvo type="max"/>
        <color rgb="FFFF7128"/>
        <color rgb="FFFFEF9C"/>
      </colorScale>
    </cfRule>
  </conditionalFormatting>
  <conditionalFormatting sqref="K171">
    <cfRule type="colorScale" priority="166">
      <colorScale>
        <cfvo type="min"/>
        <cfvo type="max"/>
        <color rgb="FFFF7128"/>
        <color rgb="FFFFEF9C"/>
      </colorScale>
    </cfRule>
  </conditionalFormatting>
  <conditionalFormatting sqref="K172">
    <cfRule type="colorScale" priority="165">
      <colorScale>
        <cfvo type="min"/>
        <cfvo type="max"/>
        <color rgb="FFFF7128"/>
        <color rgb="FFFFEF9C"/>
      </colorScale>
    </cfRule>
  </conditionalFormatting>
  <conditionalFormatting sqref="K173">
    <cfRule type="colorScale" priority="164">
      <colorScale>
        <cfvo type="min"/>
        <cfvo type="max"/>
        <color rgb="FFFF7128"/>
        <color rgb="FFFFEF9C"/>
      </colorScale>
    </cfRule>
  </conditionalFormatting>
  <conditionalFormatting sqref="K174">
    <cfRule type="colorScale" priority="163">
      <colorScale>
        <cfvo type="min"/>
        <cfvo type="max"/>
        <color rgb="FFFF7128"/>
        <color rgb="FFFFEF9C"/>
      </colorScale>
    </cfRule>
  </conditionalFormatting>
  <conditionalFormatting sqref="K175">
    <cfRule type="colorScale" priority="162">
      <colorScale>
        <cfvo type="min"/>
        <cfvo type="max"/>
        <color rgb="FFFF7128"/>
        <color rgb="FFFFEF9C"/>
      </colorScale>
    </cfRule>
  </conditionalFormatting>
  <conditionalFormatting sqref="K176">
    <cfRule type="colorScale" priority="161">
      <colorScale>
        <cfvo type="min"/>
        <cfvo type="max"/>
        <color rgb="FFFF7128"/>
        <color rgb="FFFFEF9C"/>
      </colorScale>
    </cfRule>
  </conditionalFormatting>
  <conditionalFormatting sqref="K177">
    <cfRule type="colorScale" priority="160">
      <colorScale>
        <cfvo type="min"/>
        <cfvo type="max"/>
        <color rgb="FFFF7128"/>
        <color rgb="FFFFEF9C"/>
      </colorScale>
    </cfRule>
  </conditionalFormatting>
  <conditionalFormatting sqref="K178">
    <cfRule type="colorScale" priority="159">
      <colorScale>
        <cfvo type="min"/>
        <cfvo type="max"/>
        <color rgb="FFFF7128"/>
        <color rgb="FFFFEF9C"/>
      </colorScale>
    </cfRule>
  </conditionalFormatting>
  <conditionalFormatting sqref="K179">
    <cfRule type="colorScale" priority="158">
      <colorScale>
        <cfvo type="min"/>
        <cfvo type="max"/>
        <color rgb="FFFF7128"/>
        <color rgb="FFFFEF9C"/>
      </colorScale>
    </cfRule>
  </conditionalFormatting>
  <conditionalFormatting sqref="K180">
    <cfRule type="colorScale" priority="157">
      <colorScale>
        <cfvo type="min"/>
        <cfvo type="max"/>
        <color rgb="FFFF7128"/>
        <color rgb="FFFFEF9C"/>
      </colorScale>
    </cfRule>
  </conditionalFormatting>
  <conditionalFormatting sqref="K181">
    <cfRule type="colorScale" priority="156">
      <colorScale>
        <cfvo type="min"/>
        <cfvo type="max"/>
        <color rgb="FFFF7128"/>
        <color rgb="FFFFEF9C"/>
      </colorScale>
    </cfRule>
  </conditionalFormatting>
  <conditionalFormatting sqref="K182">
    <cfRule type="colorScale" priority="155">
      <colorScale>
        <cfvo type="min"/>
        <cfvo type="max"/>
        <color rgb="FFFF7128"/>
        <color rgb="FFFFEF9C"/>
      </colorScale>
    </cfRule>
  </conditionalFormatting>
  <conditionalFormatting sqref="K183">
    <cfRule type="colorScale" priority="154">
      <colorScale>
        <cfvo type="min"/>
        <cfvo type="max"/>
        <color rgb="FFFF7128"/>
        <color rgb="FFFFEF9C"/>
      </colorScale>
    </cfRule>
  </conditionalFormatting>
  <conditionalFormatting sqref="K184">
    <cfRule type="colorScale" priority="153">
      <colorScale>
        <cfvo type="min"/>
        <cfvo type="max"/>
        <color rgb="FFFF7128"/>
        <color rgb="FFFFEF9C"/>
      </colorScale>
    </cfRule>
  </conditionalFormatting>
  <conditionalFormatting sqref="K185">
    <cfRule type="colorScale" priority="152">
      <colorScale>
        <cfvo type="min"/>
        <cfvo type="max"/>
        <color rgb="FFFF7128"/>
        <color rgb="FFFFEF9C"/>
      </colorScale>
    </cfRule>
  </conditionalFormatting>
  <conditionalFormatting sqref="K186">
    <cfRule type="colorScale" priority="151">
      <colorScale>
        <cfvo type="min"/>
        <cfvo type="max"/>
        <color rgb="FFFF7128"/>
        <color rgb="FFFFEF9C"/>
      </colorScale>
    </cfRule>
  </conditionalFormatting>
  <conditionalFormatting sqref="K187">
    <cfRule type="colorScale" priority="150">
      <colorScale>
        <cfvo type="min"/>
        <cfvo type="max"/>
        <color rgb="FFFF7128"/>
        <color rgb="FFFFEF9C"/>
      </colorScale>
    </cfRule>
  </conditionalFormatting>
  <conditionalFormatting sqref="K188">
    <cfRule type="colorScale" priority="149">
      <colorScale>
        <cfvo type="min"/>
        <cfvo type="max"/>
        <color rgb="FFFF7128"/>
        <color rgb="FFFFEF9C"/>
      </colorScale>
    </cfRule>
  </conditionalFormatting>
  <conditionalFormatting sqref="K189">
    <cfRule type="colorScale" priority="148">
      <colorScale>
        <cfvo type="min"/>
        <cfvo type="max"/>
        <color rgb="FFFF7128"/>
        <color rgb="FFFFEF9C"/>
      </colorScale>
    </cfRule>
  </conditionalFormatting>
  <conditionalFormatting sqref="K190">
    <cfRule type="colorScale" priority="147">
      <colorScale>
        <cfvo type="min"/>
        <cfvo type="max"/>
        <color rgb="FFFF7128"/>
        <color rgb="FFFFEF9C"/>
      </colorScale>
    </cfRule>
  </conditionalFormatting>
  <conditionalFormatting sqref="K191">
    <cfRule type="colorScale" priority="146">
      <colorScale>
        <cfvo type="min"/>
        <cfvo type="max"/>
        <color rgb="FFFF7128"/>
        <color rgb="FFFFEF9C"/>
      </colorScale>
    </cfRule>
  </conditionalFormatting>
  <conditionalFormatting sqref="K192">
    <cfRule type="colorScale" priority="145">
      <colorScale>
        <cfvo type="min"/>
        <cfvo type="max"/>
        <color rgb="FFFF7128"/>
        <color rgb="FFFFEF9C"/>
      </colorScale>
    </cfRule>
  </conditionalFormatting>
  <conditionalFormatting sqref="K193">
    <cfRule type="colorScale" priority="144">
      <colorScale>
        <cfvo type="min"/>
        <cfvo type="max"/>
        <color rgb="FFFF7128"/>
        <color rgb="FFFFEF9C"/>
      </colorScale>
    </cfRule>
  </conditionalFormatting>
  <conditionalFormatting sqref="K194">
    <cfRule type="colorScale" priority="143">
      <colorScale>
        <cfvo type="min"/>
        <cfvo type="max"/>
        <color rgb="FFFF7128"/>
        <color rgb="FFFFEF9C"/>
      </colorScale>
    </cfRule>
  </conditionalFormatting>
  <conditionalFormatting sqref="K195">
    <cfRule type="colorScale" priority="142">
      <colorScale>
        <cfvo type="min"/>
        <cfvo type="max"/>
        <color rgb="FFFF7128"/>
        <color rgb="FFFFEF9C"/>
      </colorScale>
    </cfRule>
  </conditionalFormatting>
  <conditionalFormatting sqref="K196">
    <cfRule type="colorScale" priority="141">
      <colorScale>
        <cfvo type="min"/>
        <cfvo type="max"/>
        <color rgb="FFFF7128"/>
        <color rgb="FFFFEF9C"/>
      </colorScale>
    </cfRule>
  </conditionalFormatting>
  <conditionalFormatting sqref="K197">
    <cfRule type="colorScale" priority="140">
      <colorScale>
        <cfvo type="min"/>
        <cfvo type="max"/>
        <color rgb="FFFF7128"/>
        <color rgb="FFFFEF9C"/>
      </colorScale>
    </cfRule>
  </conditionalFormatting>
  <conditionalFormatting sqref="K198">
    <cfRule type="colorScale" priority="139">
      <colorScale>
        <cfvo type="min"/>
        <cfvo type="max"/>
        <color rgb="FFFF7128"/>
        <color rgb="FFFFEF9C"/>
      </colorScale>
    </cfRule>
  </conditionalFormatting>
  <conditionalFormatting sqref="K199">
    <cfRule type="colorScale" priority="138">
      <colorScale>
        <cfvo type="min"/>
        <cfvo type="max"/>
        <color rgb="FFFF7128"/>
        <color rgb="FFFFEF9C"/>
      </colorScale>
    </cfRule>
  </conditionalFormatting>
  <conditionalFormatting sqref="K200">
    <cfRule type="colorScale" priority="137">
      <colorScale>
        <cfvo type="min"/>
        <cfvo type="max"/>
        <color rgb="FFFF7128"/>
        <color rgb="FFFFEF9C"/>
      </colorScale>
    </cfRule>
  </conditionalFormatting>
  <conditionalFormatting sqref="K201">
    <cfRule type="colorScale" priority="136">
      <colorScale>
        <cfvo type="min"/>
        <cfvo type="max"/>
        <color rgb="FFFF7128"/>
        <color rgb="FFFFEF9C"/>
      </colorScale>
    </cfRule>
  </conditionalFormatting>
  <conditionalFormatting sqref="K202">
    <cfRule type="colorScale" priority="135">
      <colorScale>
        <cfvo type="min"/>
        <cfvo type="max"/>
        <color rgb="FFFF7128"/>
        <color rgb="FFFFEF9C"/>
      </colorScale>
    </cfRule>
  </conditionalFormatting>
  <conditionalFormatting sqref="K203">
    <cfRule type="colorScale" priority="134">
      <colorScale>
        <cfvo type="min"/>
        <cfvo type="max"/>
        <color rgb="FFFF7128"/>
        <color rgb="FFFFEF9C"/>
      </colorScale>
    </cfRule>
  </conditionalFormatting>
  <conditionalFormatting sqref="K204">
    <cfRule type="colorScale" priority="133">
      <colorScale>
        <cfvo type="min"/>
        <cfvo type="max"/>
        <color rgb="FFFF7128"/>
        <color rgb="FFFFEF9C"/>
      </colorScale>
    </cfRule>
  </conditionalFormatting>
  <conditionalFormatting sqref="K205">
    <cfRule type="colorScale" priority="132">
      <colorScale>
        <cfvo type="min"/>
        <cfvo type="max"/>
        <color rgb="FFFF7128"/>
        <color rgb="FFFFEF9C"/>
      </colorScale>
    </cfRule>
  </conditionalFormatting>
  <conditionalFormatting sqref="K206">
    <cfRule type="colorScale" priority="131">
      <colorScale>
        <cfvo type="min"/>
        <cfvo type="max"/>
        <color rgb="FFFF7128"/>
        <color rgb="FFFFEF9C"/>
      </colorScale>
    </cfRule>
  </conditionalFormatting>
  <conditionalFormatting sqref="K207">
    <cfRule type="colorScale" priority="130">
      <colorScale>
        <cfvo type="min"/>
        <cfvo type="max"/>
        <color rgb="FFFF7128"/>
        <color rgb="FFFFEF9C"/>
      </colorScale>
    </cfRule>
  </conditionalFormatting>
  <conditionalFormatting sqref="K208">
    <cfRule type="colorScale" priority="129">
      <colorScale>
        <cfvo type="min"/>
        <cfvo type="max"/>
        <color rgb="FFFF7128"/>
        <color rgb="FFFFEF9C"/>
      </colorScale>
    </cfRule>
  </conditionalFormatting>
  <conditionalFormatting sqref="K209">
    <cfRule type="colorScale" priority="128">
      <colorScale>
        <cfvo type="min"/>
        <cfvo type="max"/>
        <color rgb="FFFF7128"/>
        <color rgb="FFFFEF9C"/>
      </colorScale>
    </cfRule>
  </conditionalFormatting>
  <conditionalFormatting sqref="K210">
    <cfRule type="colorScale" priority="127">
      <colorScale>
        <cfvo type="min"/>
        <cfvo type="max"/>
        <color rgb="FFFF7128"/>
        <color rgb="FFFFEF9C"/>
      </colorScale>
    </cfRule>
  </conditionalFormatting>
  <conditionalFormatting sqref="K211">
    <cfRule type="colorScale" priority="126">
      <colorScale>
        <cfvo type="min"/>
        <cfvo type="max"/>
        <color rgb="FFFF7128"/>
        <color rgb="FFFFEF9C"/>
      </colorScale>
    </cfRule>
  </conditionalFormatting>
  <conditionalFormatting sqref="K212">
    <cfRule type="colorScale" priority="125">
      <colorScale>
        <cfvo type="min"/>
        <cfvo type="max"/>
        <color rgb="FFFF7128"/>
        <color rgb="FFFFEF9C"/>
      </colorScale>
    </cfRule>
  </conditionalFormatting>
  <conditionalFormatting sqref="K213">
    <cfRule type="colorScale" priority="124">
      <colorScale>
        <cfvo type="min"/>
        <cfvo type="max"/>
        <color rgb="FFFF7128"/>
        <color rgb="FFFFEF9C"/>
      </colorScale>
    </cfRule>
  </conditionalFormatting>
  <conditionalFormatting sqref="K214">
    <cfRule type="colorScale" priority="123">
      <colorScale>
        <cfvo type="min"/>
        <cfvo type="max"/>
        <color rgb="FFFF7128"/>
        <color rgb="FFFFEF9C"/>
      </colorScale>
    </cfRule>
  </conditionalFormatting>
  <conditionalFormatting sqref="K215">
    <cfRule type="colorScale" priority="122">
      <colorScale>
        <cfvo type="min"/>
        <cfvo type="max"/>
        <color rgb="FFFF7128"/>
        <color rgb="FFFFEF9C"/>
      </colorScale>
    </cfRule>
  </conditionalFormatting>
  <conditionalFormatting sqref="K216">
    <cfRule type="colorScale" priority="121">
      <colorScale>
        <cfvo type="min"/>
        <cfvo type="max"/>
        <color rgb="FFFF7128"/>
        <color rgb="FFFFEF9C"/>
      </colorScale>
    </cfRule>
  </conditionalFormatting>
  <conditionalFormatting sqref="K217">
    <cfRule type="colorScale" priority="120">
      <colorScale>
        <cfvo type="min"/>
        <cfvo type="max"/>
        <color rgb="FFFF7128"/>
        <color rgb="FFFFEF9C"/>
      </colorScale>
    </cfRule>
  </conditionalFormatting>
  <conditionalFormatting sqref="K218">
    <cfRule type="colorScale" priority="119">
      <colorScale>
        <cfvo type="min"/>
        <cfvo type="max"/>
        <color rgb="FFFF7128"/>
        <color rgb="FFFFEF9C"/>
      </colorScale>
    </cfRule>
  </conditionalFormatting>
  <conditionalFormatting sqref="K219">
    <cfRule type="colorScale" priority="118">
      <colorScale>
        <cfvo type="min"/>
        <cfvo type="max"/>
        <color rgb="FFFF7128"/>
        <color rgb="FFFFEF9C"/>
      </colorScale>
    </cfRule>
  </conditionalFormatting>
  <conditionalFormatting sqref="K220">
    <cfRule type="colorScale" priority="117">
      <colorScale>
        <cfvo type="min"/>
        <cfvo type="max"/>
        <color rgb="FFFF7128"/>
        <color rgb="FFFFEF9C"/>
      </colorScale>
    </cfRule>
  </conditionalFormatting>
  <conditionalFormatting sqref="K221">
    <cfRule type="colorScale" priority="116">
      <colorScale>
        <cfvo type="min"/>
        <cfvo type="max"/>
        <color rgb="FFFF7128"/>
        <color rgb="FFFFEF9C"/>
      </colorScale>
    </cfRule>
  </conditionalFormatting>
  <conditionalFormatting sqref="K222">
    <cfRule type="colorScale" priority="115">
      <colorScale>
        <cfvo type="min"/>
        <cfvo type="max"/>
        <color rgb="FFFF7128"/>
        <color rgb="FFFFEF9C"/>
      </colorScale>
    </cfRule>
  </conditionalFormatting>
  <conditionalFormatting sqref="K223">
    <cfRule type="colorScale" priority="114">
      <colorScale>
        <cfvo type="min"/>
        <cfvo type="max"/>
        <color rgb="FFFF7128"/>
        <color rgb="FFFFEF9C"/>
      </colorScale>
    </cfRule>
  </conditionalFormatting>
  <conditionalFormatting sqref="K224">
    <cfRule type="colorScale" priority="113">
      <colorScale>
        <cfvo type="min"/>
        <cfvo type="max"/>
        <color rgb="FFFF7128"/>
        <color rgb="FFFFEF9C"/>
      </colorScale>
    </cfRule>
  </conditionalFormatting>
  <conditionalFormatting sqref="K225">
    <cfRule type="colorScale" priority="112">
      <colorScale>
        <cfvo type="min"/>
        <cfvo type="max"/>
        <color rgb="FFFF7128"/>
        <color rgb="FFFFEF9C"/>
      </colorScale>
    </cfRule>
  </conditionalFormatting>
  <conditionalFormatting sqref="K226">
    <cfRule type="colorScale" priority="111">
      <colorScale>
        <cfvo type="min"/>
        <cfvo type="max"/>
        <color rgb="FFFF7128"/>
        <color rgb="FFFFEF9C"/>
      </colorScale>
    </cfRule>
  </conditionalFormatting>
  <conditionalFormatting sqref="K227">
    <cfRule type="colorScale" priority="110">
      <colorScale>
        <cfvo type="min"/>
        <cfvo type="max"/>
        <color rgb="FFFF7128"/>
        <color rgb="FFFFEF9C"/>
      </colorScale>
    </cfRule>
  </conditionalFormatting>
  <conditionalFormatting sqref="K228">
    <cfRule type="colorScale" priority="109">
      <colorScale>
        <cfvo type="min"/>
        <cfvo type="max"/>
        <color rgb="FFFF7128"/>
        <color rgb="FFFFEF9C"/>
      </colorScale>
    </cfRule>
  </conditionalFormatting>
  <conditionalFormatting sqref="K229">
    <cfRule type="colorScale" priority="108">
      <colorScale>
        <cfvo type="min"/>
        <cfvo type="max"/>
        <color rgb="FFFF7128"/>
        <color rgb="FFFFEF9C"/>
      </colorScale>
    </cfRule>
  </conditionalFormatting>
  <conditionalFormatting sqref="K230">
    <cfRule type="colorScale" priority="107">
      <colorScale>
        <cfvo type="min"/>
        <cfvo type="max"/>
        <color rgb="FFFF7128"/>
        <color rgb="FFFFEF9C"/>
      </colorScale>
    </cfRule>
  </conditionalFormatting>
  <conditionalFormatting sqref="K231">
    <cfRule type="colorScale" priority="106">
      <colorScale>
        <cfvo type="min"/>
        <cfvo type="max"/>
        <color rgb="FFFF7128"/>
        <color rgb="FFFFEF9C"/>
      </colorScale>
    </cfRule>
  </conditionalFormatting>
  <conditionalFormatting sqref="K232">
    <cfRule type="colorScale" priority="105">
      <colorScale>
        <cfvo type="min"/>
        <cfvo type="max"/>
        <color rgb="FFFF7128"/>
        <color rgb="FFFFEF9C"/>
      </colorScale>
    </cfRule>
  </conditionalFormatting>
  <conditionalFormatting sqref="K233">
    <cfRule type="colorScale" priority="104">
      <colorScale>
        <cfvo type="min"/>
        <cfvo type="max"/>
        <color rgb="FFFF7128"/>
        <color rgb="FFFFEF9C"/>
      </colorScale>
    </cfRule>
  </conditionalFormatting>
  <conditionalFormatting sqref="K234">
    <cfRule type="colorScale" priority="103">
      <colorScale>
        <cfvo type="min"/>
        <cfvo type="max"/>
        <color rgb="FFFF7128"/>
        <color rgb="FFFFEF9C"/>
      </colorScale>
    </cfRule>
  </conditionalFormatting>
  <conditionalFormatting sqref="K235">
    <cfRule type="colorScale" priority="102">
      <colorScale>
        <cfvo type="min"/>
        <cfvo type="max"/>
        <color rgb="FFFF7128"/>
        <color rgb="FFFFEF9C"/>
      </colorScale>
    </cfRule>
  </conditionalFormatting>
  <conditionalFormatting sqref="K236">
    <cfRule type="colorScale" priority="101">
      <colorScale>
        <cfvo type="min"/>
        <cfvo type="max"/>
        <color rgb="FFFF7128"/>
        <color rgb="FFFFEF9C"/>
      </colorScale>
    </cfRule>
  </conditionalFormatting>
  <conditionalFormatting sqref="K237">
    <cfRule type="colorScale" priority="100">
      <colorScale>
        <cfvo type="min"/>
        <cfvo type="max"/>
        <color rgb="FFFF7128"/>
        <color rgb="FFFFEF9C"/>
      </colorScale>
    </cfRule>
  </conditionalFormatting>
  <conditionalFormatting sqref="K238">
    <cfRule type="colorScale" priority="99">
      <colorScale>
        <cfvo type="min"/>
        <cfvo type="max"/>
        <color rgb="FFFF7128"/>
        <color rgb="FFFFEF9C"/>
      </colorScale>
    </cfRule>
  </conditionalFormatting>
  <conditionalFormatting sqref="K239">
    <cfRule type="colorScale" priority="98">
      <colorScale>
        <cfvo type="min"/>
        <cfvo type="max"/>
        <color rgb="FFFF7128"/>
        <color rgb="FFFFEF9C"/>
      </colorScale>
    </cfRule>
  </conditionalFormatting>
  <conditionalFormatting sqref="K240">
    <cfRule type="colorScale" priority="97">
      <colorScale>
        <cfvo type="min"/>
        <cfvo type="max"/>
        <color rgb="FFFF7128"/>
        <color rgb="FFFFEF9C"/>
      </colorScale>
    </cfRule>
  </conditionalFormatting>
  <conditionalFormatting sqref="K241">
    <cfRule type="colorScale" priority="96">
      <colorScale>
        <cfvo type="min"/>
        <cfvo type="max"/>
        <color rgb="FFFF7128"/>
        <color rgb="FFFFEF9C"/>
      </colorScale>
    </cfRule>
  </conditionalFormatting>
  <conditionalFormatting sqref="K242">
    <cfRule type="colorScale" priority="95">
      <colorScale>
        <cfvo type="min"/>
        <cfvo type="max"/>
        <color rgb="FFFF7128"/>
        <color rgb="FFFFEF9C"/>
      </colorScale>
    </cfRule>
  </conditionalFormatting>
  <conditionalFormatting sqref="K243">
    <cfRule type="colorScale" priority="94">
      <colorScale>
        <cfvo type="min"/>
        <cfvo type="max"/>
        <color rgb="FFFF7128"/>
        <color rgb="FFFFEF9C"/>
      </colorScale>
    </cfRule>
  </conditionalFormatting>
  <conditionalFormatting sqref="K244">
    <cfRule type="colorScale" priority="93">
      <colorScale>
        <cfvo type="min"/>
        <cfvo type="max"/>
        <color rgb="FFFF7128"/>
        <color rgb="FFFFEF9C"/>
      </colorScale>
    </cfRule>
  </conditionalFormatting>
  <conditionalFormatting sqref="K245">
    <cfRule type="colorScale" priority="92">
      <colorScale>
        <cfvo type="min"/>
        <cfvo type="max"/>
        <color rgb="FFFF7128"/>
        <color rgb="FFFFEF9C"/>
      </colorScale>
    </cfRule>
  </conditionalFormatting>
  <conditionalFormatting sqref="K246">
    <cfRule type="colorScale" priority="91">
      <colorScale>
        <cfvo type="min"/>
        <cfvo type="max"/>
        <color rgb="FFFF7128"/>
        <color rgb="FFFFEF9C"/>
      </colorScale>
    </cfRule>
  </conditionalFormatting>
  <conditionalFormatting sqref="K247">
    <cfRule type="colorScale" priority="90">
      <colorScale>
        <cfvo type="min"/>
        <cfvo type="max"/>
        <color rgb="FFFF7128"/>
        <color rgb="FFFFEF9C"/>
      </colorScale>
    </cfRule>
  </conditionalFormatting>
  <conditionalFormatting sqref="K248:K250">
    <cfRule type="colorScale" priority="89">
      <colorScale>
        <cfvo type="min"/>
        <cfvo type="max"/>
        <color rgb="FFFF7128"/>
        <color rgb="FFFFEF9C"/>
      </colorScale>
    </cfRule>
  </conditionalFormatting>
  <conditionalFormatting sqref="J2:J250">
    <cfRule type="colorScale" priority="1">
      <colorScale>
        <cfvo type="min"/>
        <cfvo type="max"/>
        <color theme="4" tint="0.79998168889431442"/>
        <color theme="4" tint="-0.499984740745262"/>
      </colorScale>
    </cfRule>
  </conditionalFormatting>
  <dataValidations count="1">
    <dataValidation type="list" allowBlank="1" showInputMessage="1" showErrorMessage="1" sqref="M2:M250 R2:R250 W2:W250" xr:uid="{00000000-0002-0000-0100-000001000000}">
      <formula1>INDIRECT(L2)</formula1>
    </dataValidation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生产选项!$B$2:$B$105</xm:f>
          </x14:formula1>
          <xm:sqref>L2:L250 Q2:Q250 V2:V250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defaultColWidth="9" defaultRowHeight="14" x14ac:dyDescent="0.3"/>
  <cols>
    <col min="1" max="1" width="14.33203125" customWidth="1"/>
    <col min="5" max="5" width="11.33203125" customWidth="1"/>
    <col min="6" max="6" width="13.4140625" customWidth="1"/>
  </cols>
  <sheetData>
    <row r="1" spans="1:2" x14ac:dyDescent="0.3">
      <c r="A1" s="12" t="s">
        <v>395</v>
      </c>
      <c r="B1" s="13" t="s">
        <v>396</v>
      </c>
    </row>
    <row r="2" spans="1:2" x14ac:dyDescent="0.3">
      <c r="A2" s="14" t="s">
        <v>399</v>
      </c>
      <c r="B2" s="1">
        <v>1000</v>
      </c>
    </row>
    <row r="3" spans="1:2" x14ac:dyDescent="0.3">
      <c r="A3" s="14" t="s">
        <v>402</v>
      </c>
      <c r="B3" s="1">
        <v>100</v>
      </c>
    </row>
    <row r="4" spans="1:2" x14ac:dyDescent="0.3">
      <c r="A4" s="14" t="s">
        <v>404</v>
      </c>
      <c r="B4" s="1">
        <f>B3/B2*100</f>
        <v>10</v>
      </c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A637-A9A0-4D15-A64D-A033F9EFEC75}">
  <dimension ref="A1:B10"/>
  <sheetViews>
    <sheetView workbookViewId="0">
      <selection activeCell="C25" sqref="C25"/>
    </sheetView>
  </sheetViews>
  <sheetFormatPr defaultRowHeight="14" x14ac:dyDescent="0.3"/>
  <cols>
    <col min="1" max="1" width="10.4140625" bestFit="1" customWidth="1"/>
    <col min="2" max="2" width="12.33203125" bestFit="1" customWidth="1"/>
  </cols>
  <sheetData>
    <row r="1" spans="1:2" x14ac:dyDescent="0.3">
      <c r="A1" s="32" t="s">
        <v>397</v>
      </c>
      <c r="B1" s="32" t="s">
        <v>398</v>
      </c>
    </row>
    <row r="2" spans="1:2" x14ac:dyDescent="0.3">
      <c r="A2" s="2" t="s">
        <v>400</v>
      </c>
      <c r="B2" s="1" t="s">
        <v>401</v>
      </c>
    </row>
    <row r="3" spans="1:2" x14ac:dyDescent="0.3">
      <c r="A3" s="1" t="s">
        <v>403</v>
      </c>
      <c r="B3" s="1" t="s">
        <v>401</v>
      </c>
    </row>
    <row r="4" spans="1:2" x14ac:dyDescent="0.3">
      <c r="A4" s="2" t="s">
        <v>405</v>
      </c>
      <c r="B4" s="1" t="s">
        <v>401</v>
      </c>
    </row>
    <row r="5" spans="1:2" x14ac:dyDescent="0.3">
      <c r="A5" s="1" t="s">
        <v>406</v>
      </c>
      <c r="B5" s="1" t="s">
        <v>401</v>
      </c>
    </row>
    <row r="6" spans="1:2" x14ac:dyDescent="0.3">
      <c r="A6" s="1" t="s">
        <v>407</v>
      </c>
      <c r="B6" s="1" t="s">
        <v>408</v>
      </c>
    </row>
    <row r="7" spans="1:2" x14ac:dyDescent="0.3">
      <c r="A7" s="1" t="s">
        <v>409</v>
      </c>
      <c r="B7" s="1" t="s">
        <v>408</v>
      </c>
    </row>
    <row r="8" spans="1:2" x14ac:dyDescent="0.3">
      <c r="A8" s="1" t="s">
        <v>410</v>
      </c>
      <c r="B8" s="1" t="s">
        <v>408</v>
      </c>
    </row>
    <row r="9" spans="1:2" x14ac:dyDescent="0.3">
      <c r="A9" s="1" t="s">
        <v>411</v>
      </c>
      <c r="B9" s="1" t="s">
        <v>408</v>
      </c>
    </row>
    <row r="10" spans="1:2" x14ac:dyDescent="0.3">
      <c r="A10" s="1" t="s">
        <v>412</v>
      </c>
      <c r="B10" s="1" t="s">
        <v>408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7"/>
  <sheetViews>
    <sheetView tabSelected="1" workbookViewId="0">
      <selection activeCell="J10" sqref="J10"/>
    </sheetView>
  </sheetViews>
  <sheetFormatPr defaultColWidth="9" defaultRowHeight="14" x14ac:dyDescent="0.3"/>
  <cols>
    <col min="1" max="1" width="4.83203125" style="7" customWidth="1"/>
    <col min="2" max="2" width="25.25" customWidth="1"/>
    <col min="3" max="3" width="15.1640625" customWidth="1"/>
    <col min="4" max="5" width="9.25" customWidth="1"/>
    <col min="6" max="6" width="17.33203125" hidden="1" customWidth="1"/>
    <col min="7" max="7" width="17.33203125" customWidth="1"/>
    <col min="8" max="8" width="17.33203125" hidden="1" customWidth="1"/>
    <col min="9" max="9" width="17.33203125" customWidth="1"/>
    <col min="10" max="11" width="16.25" customWidth="1"/>
    <col min="12" max="12" width="12.33203125" customWidth="1"/>
    <col min="13" max="13" width="25.25" customWidth="1"/>
  </cols>
  <sheetData>
    <row r="1" spans="1:13" x14ac:dyDescent="0.3">
      <c r="A1" s="6" t="s">
        <v>12</v>
      </c>
      <c r="B1" s="9" t="s">
        <v>413</v>
      </c>
      <c r="C1" s="10" t="s">
        <v>414</v>
      </c>
      <c r="D1" s="10" t="s">
        <v>415</v>
      </c>
      <c r="E1" s="10" t="s">
        <v>416</v>
      </c>
      <c r="F1" s="10" t="s">
        <v>417</v>
      </c>
      <c r="G1" s="9" t="s">
        <v>418</v>
      </c>
      <c r="H1" s="10" t="s">
        <v>419</v>
      </c>
      <c r="I1" s="9" t="s">
        <v>420</v>
      </c>
      <c r="J1" s="8" t="s">
        <v>421</v>
      </c>
      <c r="K1" s="8" t="s">
        <v>422</v>
      </c>
      <c r="L1" s="8" t="s">
        <v>423</v>
      </c>
      <c r="M1" s="8" t="s">
        <v>424</v>
      </c>
    </row>
    <row r="2" spans="1:13" x14ac:dyDescent="0.3">
      <c r="A2" s="11">
        <f>ROW()-1</f>
        <v>1</v>
      </c>
      <c r="B2" s="1" t="s">
        <v>32</v>
      </c>
      <c r="C2" s="1" t="s">
        <v>403</v>
      </c>
      <c r="D2" s="1" t="str">
        <f>VLOOKUP(C2,货币使用情况!A:B,2,0)</f>
        <v>本币</v>
      </c>
      <c r="E2" s="1">
        <v>3</v>
      </c>
      <c r="F2" s="1"/>
      <c r="G2" s="1"/>
      <c r="H2" s="1"/>
      <c r="I2" s="1"/>
      <c r="J2" s="1">
        <f>VLOOKUP(B2,生产成本!D:K,7,0)*E2</f>
        <v>2910</v>
      </c>
      <c r="K2" s="1">
        <f>VLOOKUP(B2,生产成本!D:K,8,0)*E2</f>
        <v>0</v>
      </c>
      <c r="L2" s="1">
        <f>G2-K2</f>
        <v>0</v>
      </c>
      <c r="M2" s="1">
        <f>IF(J2&lt;&gt;0,L2/J2,"生产人工成本为0，无法计算")</f>
        <v>0</v>
      </c>
    </row>
    <row r="3" spans="1:13" x14ac:dyDescent="0.3">
      <c r="A3" s="11">
        <f t="shared" ref="A3:A35" si="0">ROW()-1</f>
        <v>2</v>
      </c>
      <c r="B3" s="1" t="s">
        <v>37</v>
      </c>
      <c r="C3" s="1"/>
      <c r="D3" s="1" t="e">
        <f>VLOOKUP(C3,货币使用情况!A:B,2,0)</f>
        <v>#N/A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1">
        <f t="shared" si="0"/>
        <v>3</v>
      </c>
      <c r="B4" s="2" t="s">
        <v>43</v>
      </c>
      <c r="C4" s="1"/>
      <c r="D4" s="1" t="e">
        <f>VLOOKUP(C4,货币使用情况!A:B,2,0)</f>
        <v>#N/A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1">
        <f t="shared" si="0"/>
        <v>4</v>
      </c>
      <c r="B5" s="2" t="s">
        <v>44</v>
      </c>
      <c r="C5" s="1"/>
      <c r="D5" s="1" t="e">
        <f>VLOOKUP(C5,货币使用情况!A:B,2,0)</f>
        <v>#N/A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1">
        <f t="shared" si="0"/>
        <v>5</v>
      </c>
      <c r="B6" s="1" t="s">
        <v>45</v>
      </c>
      <c r="C6" s="1"/>
      <c r="D6" s="1" t="e">
        <f>VLOOKUP(C6,货币使用情况!A:B,2,0)</f>
        <v>#N/A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1">
        <f t="shared" si="0"/>
        <v>6</v>
      </c>
      <c r="B7" s="1" t="s">
        <v>46</v>
      </c>
      <c r="C7" s="1"/>
      <c r="D7" s="1" t="e">
        <f>VLOOKUP(C7,货币使用情况!A:B,2,0)</f>
        <v>#N/A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1">
        <f t="shared" si="0"/>
        <v>7</v>
      </c>
      <c r="B8" s="1" t="s">
        <v>48</v>
      </c>
      <c r="C8" s="1" t="s">
        <v>400</v>
      </c>
      <c r="D8" s="1" t="str">
        <f>VLOOKUP(C8,货币使用情况!A:B,2,0)</f>
        <v>本币</v>
      </c>
      <c r="E8" s="1">
        <v>3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 s="11">
        <f t="shared" si="0"/>
        <v>8</v>
      </c>
      <c r="B9" s="1" t="s">
        <v>50</v>
      </c>
      <c r="C9" s="1" t="s">
        <v>400</v>
      </c>
      <c r="D9" s="1" t="str">
        <f>VLOOKUP(C9,货币使用情况!A:B,2,0)</f>
        <v>本币</v>
      </c>
      <c r="E9" s="1">
        <v>3</v>
      </c>
      <c r="F9" s="1"/>
      <c r="G9" s="1"/>
      <c r="H9" s="1"/>
      <c r="I9" s="1"/>
      <c r="J9" s="1"/>
      <c r="K9" s="1"/>
      <c r="L9" s="1"/>
      <c r="M9" s="1"/>
    </row>
    <row r="10" spans="1:13" x14ac:dyDescent="0.3">
      <c r="A10" s="11">
        <f t="shared" si="0"/>
        <v>9</v>
      </c>
      <c r="B10" s="1" t="s">
        <v>53</v>
      </c>
      <c r="C10" s="1"/>
      <c r="D10" s="1" t="e">
        <f>VLOOKUP(C10,货币使用情况!A:B,2,0)</f>
        <v>#N/A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1">
        <f t="shared" si="0"/>
        <v>10</v>
      </c>
      <c r="B11" s="2" t="s">
        <v>55</v>
      </c>
      <c r="C11" s="1"/>
      <c r="D11" s="1" t="e">
        <f>VLOOKUP(C11,货币使用情况!A:B,2,0)</f>
        <v>#N/A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1">
        <f t="shared" si="0"/>
        <v>11</v>
      </c>
      <c r="B12" s="2" t="s">
        <v>59</v>
      </c>
      <c r="C12" s="1"/>
      <c r="D12" s="1" t="e">
        <f>VLOOKUP(C12,货币使用情况!A:B,2,0)</f>
        <v>#N/A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1">
        <f t="shared" si="0"/>
        <v>12</v>
      </c>
      <c r="B13" s="2" t="s">
        <v>60</v>
      </c>
      <c r="C13" s="1"/>
      <c r="D13" s="1" t="e">
        <f>VLOOKUP(C13,货币使用情况!A:B,2,0)</f>
        <v>#N/A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1">
        <f t="shared" si="0"/>
        <v>13</v>
      </c>
      <c r="B14" s="1" t="s">
        <v>63</v>
      </c>
      <c r="C14" s="1" t="s">
        <v>403</v>
      </c>
      <c r="D14" s="1" t="str">
        <f>VLOOKUP(C14,货币使用情况!A:B,2,0)</f>
        <v>本币</v>
      </c>
      <c r="E14" s="1">
        <v>5</v>
      </c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1">
        <f t="shared" si="0"/>
        <v>14</v>
      </c>
      <c r="B15" s="1" t="s">
        <v>66</v>
      </c>
      <c r="C15" s="1" t="s">
        <v>403</v>
      </c>
      <c r="D15" s="1" t="str">
        <f>VLOOKUP(C15,货币使用情况!A:B,2,0)</f>
        <v>本币</v>
      </c>
      <c r="E15" s="1">
        <v>5</v>
      </c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1">
        <f t="shared" si="0"/>
        <v>15</v>
      </c>
      <c r="B16" s="1" t="s">
        <v>72</v>
      </c>
      <c r="C16" s="1" t="s">
        <v>403</v>
      </c>
      <c r="D16" s="1" t="str">
        <f>VLOOKUP(C16,货币使用情况!A:B,2,0)</f>
        <v>本币</v>
      </c>
      <c r="E16" s="1">
        <v>5</v>
      </c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1">
        <f t="shared" si="0"/>
        <v>16</v>
      </c>
      <c r="B17" s="1" t="s">
        <v>74</v>
      </c>
      <c r="C17" s="1"/>
      <c r="D17" s="1" t="e">
        <f>VLOOKUP(C17,货币使用情况!A:B,2,0)</f>
        <v>#N/A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1">
        <f t="shared" si="0"/>
        <v>17</v>
      </c>
      <c r="B18" s="1" t="s">
        <v>77</v>
      </c>
      <c r="C18" s="1"/>
      <c r="D18" s="1" t="e">
        <f>VLOOKUP(C18,货币使用情况!A:B,2,0)</f>
        <v>#N/A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1">
        <f t="shared" si="0"/>
        <v>18</v>
      </c>
      <c r="B19" s="1" t="s">
        <v>80</v>
      </c>
      <c r="C19" s="1"/>
      <c r="D19" s="1" t="e">
        <f>VLOOKUP(C19,货币使用情况!A:B,2,0)</f>
        <v>#N/A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1">
        <f t="shared" si="0"/>
        <v>19</v>
      </c>
      <c r="B20" s="1" t="s">
        <v>83</v>
      </c>
      <c r="C20" s="1"/>
      <c r="D20" s="1" t="e">
        <f>VLOOKUP(C20,货币使用情况!A:B,2,0)</f>
        <v>#N/A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1">
        <f t="shared" si="0"/>
        <v>20</v>
      </c>
      <c r="B21" s="1" t="s">
        <v>84</v>
      </c>
      <c r="C21" s="1"/>
      <c r="D21" s="1" t="e">
        <f>VLOOKUP(C21,货币使用情况!A:B,2,0)</f>
        <v>#N/A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1">
        <f t="shared" si="0"/>
        <v>21</v>
      </c>
      <c r="B22" s="1" t="s">
        <v>86</v>
      </c>
      <c r="C22" s="1" t="s">
        <v>406</v>
      </c>
      <c r="D22" s="1" t="str">
        <f>VLOOKUP(C22,货币使用情况!A:B,2,0)</f>
        <v>本币</v>
      </c>
      <c r="E22" s="1">
        <v>10</v>
      </c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1">
        <f t="shared" si="0"/>
        <v>22</v>
      </c>
      <c r="B23" s="1" t="s">
        <v>89</v>
      </c>
      <c r="C23" s="1" t="s">
        <v>406</v>
      </c>
      <c r="D23" s="1" t="str">
        <f>VLOOKUP(C23,货币使用情况!A:B,2,0)</f>
        <v>本币</v>
      </c>
      <c r="E23" s="1">
        <v>10</v>
      </c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1">
        <f t="shared" si="0"/>
        <v>23</v>
      </c>
      <c r="B24" s="1" t="s">
        <v>92</v>
      </c>
      <c r="C24" s="1" t="s">
        <v>406</v>
      </c>
      <c r="D24" s="1" t="str">
        <f>VLOOKUP(C24,货币使用情况!A:B,2,0)</f>
        <v>本币</v>
      </c>
      <c r="E24" s="1">
        <v>10</v>
      </c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1">
        <f t="shared" si="0"/>
        <v>24</v>
      </c>
      <c r="B25" s="1" t="s">
        <v>94</v>
      </c>
      <c r="C25" s="1"/>
      <c r="D25" s="1" t="e">
        <f>VLOOKUP(C25,货币使用情况!A:B,2,0)</f>
        <v>#N/A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1">
        <f t="shared" si="0"/>
        <v>25</v>
      </c>
      <c r="B26" s="2" t="s">
        <v>97</v>
      </c>
      <c r="C26" s="1" t="s">
        <v>400</v>
      </c>
      <c r="D26" s="1" t="str">
        <f>VLOOKUP(C26,货币使用情况!A:B,2,0)</f>
        <v>本币</v>
      </c>
      <c r="E26" s="1">
        <v>10</v>
      </c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1">
        <f t="shared" si="0"/>
        <v>26</v>
      </c>
      <c r="B27" s="2" t="s">
        <v>98</v>
      </c>
      <c r="C27" s="1" t="s">
        <v>400</v>
      </c>
      <c r="D27" s="1" t="str">
        <f>VLOOKUP(C27,货币使用情况!A:B,2,0)</f>
        <v>本币</v>
      </c>
      <c r="E27" s="1">
        <v>10</v>
      </c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1">
        <f t="shared" si="0"/>
        <v>27</v>
      </c>
      <c r="B28" s="2" t="s">
        <v>100</v>
      </c>
      <c r="C28" s="1"/>
      <c r="D28" s="1" t="e">
        <f>VLOOKUP(C28,货币使用情况!A:B,2,0)</f>
        <v>#N/A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1">
        <f t="shared" si="0"/>
        <v>28</v>
      </c>
      <c r="B29" s="2" t="s">
        <v>101</v>
      </c>
      <c r="C29" s="1"/>
      <c r="D29" s="1" t="e">
        <f>VLOOKUP(C29,货币使用情况!A:B,2,0)</f>
        <v>#N/A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1">
        <f t="shared" si="0"/>
        <v>29</v>
      </c>
      <c r="B30" s="2" t="s">
        <v>102</v>
      </c>
      <c r="C30" s="1"/>
      <c r="D30" s="1" t="e">
        <f>VLOOKUP(C30,货币使用情况!A:B,2,0)</f>
        <v>#N/A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1">
        <f t="shared" si="0"/>
        <v>30</v>
      </c>
      <c r="B31" s="2" t="s">
        <v>104</v>
      </c>
      <c r="C31" s="1"/>
      <c r="D31" s="1" t="e">
        <f>VLOOKUP(C31,货币使用情况!A:B,2,0)</f>
        <v>#N/A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1">
        <f t="shared" si="0"/>
        <v>31</v>
      </c>
      <c r="B32" s="2" t="s">
        <v>106</v>
      </c>
      <c r="C32" s="1"/>
      <c r="D32" s="1" t="e">
        <f>VLOOKUP(C32,货币使用情况!A:B,2,0)</f>
        <v>#N/A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1">
        <f t="shared" si="0"/>
        <v>32</v>
      </c>
      <c r="B33" s="2" t="s">
        <v>107</v>
      </c>
      <c r="C33" s="1"/>
      <c r="D33" s="1" t="e">
        <f>VLOOKUP(C33,货币使用情况!A:B,2,0)</f>
        <v>#N/A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1">
        <f t="shared" si="0"/>
        <v>33</v>
      </c>
      <c r="B34" s="1" t="s">
        <v>109</v>
      </c>
      <c r="C34" s="1" t="s">
        <v>410</v>
      </c>
      <c r="D34" s="1" t="str">
        <f>VLOOKUP(C34,货币使用情况!A:B,2,0)</f>
        <v>外币</v>
      </c>
      <c r="E34" s="1">
        <v>10</v>
      </c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1">
        <f t="shared" si="0"/>
        <v>34</v>
      </c>
      <c r="B35" s="2" t="s">
        <v>111</v>
      </c>
      <c r="C35" s="1"/>
      <c r="D35" s="1" t="e">
        <f>VLOOKUP(C35,货币使用情况!A:B,2,0)</f>
        <v>#N/A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1">
        <f t="shared" ref="A36:A65" si="1">ROW()-1</f>
        <v>35</v>
      </c>
      <c r="B36" s="2" t="s">
        <v>113</v>
      </c>
      <c r="C36" s="1" t="s">
        <v>405</v>
      </c>
      <c r="D36" s="1" t="str">
        <f>VLOOKUP(C36,货币使用情况!A:B,2,0)</f>
        <v>本币</v>
      </c>
      <c r="E36" s="1">
        <v>10</v>
      </c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1">
        <f t="shared" si="1"/>
        <v>36</v>
      </c>
      <c r="B37" s="2" t="s">
        <v>114</v>
      </c>
      <c r="C37" s="1" t="s">
        <v>405</v>
      </c>
      <c r="D37" s="1" t="str">
        <f>VLOOKUP(C37,货币使用情况!A:B,2,0)</f>
        <v>本币</v>
      </c>
      <c r="E37" s="1">
        <v>10</v>
      </c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1">
        <f t="shared" si="1"/>
        <v>37</v>
      </c>
      <c r="B38" s="1" t="s">
        <v>116</v>
      </c>
      <c r="C38" s="1"/>
      <c r="D38" s="1" t="e">
        <f>VLOOKUP(C38,货币使用情况!A:B,2,0)</f>
        <v>#N/A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1">
        <f t="shared" si="1"/>
        <v>38</v>
      </c>
      <c r="B39" s="1" t="s">
        <v>118</v>
      </c>
      <c r="C39" s="1"/>
      <c r="D39" s="1" t="e">
        <f>VLOOKUP(C39,货币使用情况!A:B,2,0)</f>
        <v>#N/A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1">
        <f t="shared" si="1"/>
        <v>39</v>
      </c>
      <c r="B40" s="2" t="s">
        <v>121</v>
      </c>
      <c r="C40" s="1" t="s">
        <v>400</v>
      </c>
      <c r="D40" s="1" t="str">
        <f>VLOOKUP(C40,货币使用情况!A:B,2,0)</f>
        <v>本币</v>
      </c>
      <c r="E40" s="1">
        <v>10</v>
      </c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1">
        <f t="shared" si="1"/>
        <v>40</v>
      </c>
      <c r="B41" s="1" t="s">
        <v>123</v>
      </c>
      <c r="C41" s="1"/>
      <c r="D41" s="1" t="e">
        <f>VLOOKUP(C41,货币使用情况!A:B,2,0)</f>
        <v>#N/A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1">
        <f t="shared" si="1"/>
        <v>41</v>
      </c>
      <c r="B42" s="1" t="s">
        <v>124</v>
      </c>
      <c r="C42" s="1" t="s">
        <v>410</v>
      </c>
      <c r="D42" s="1" t="str">
        <f>VLOOKUP(C42,货币使用情况!A:B,2,0)</f>
        <v>外币</v>
      </c>
      <c r="E42" s="1">
        <v>10</v>
      </c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1">
        <f t="shared" si="1"/>
        <v>42</v>
      </c>
      <c r="B43" s="1" t="s">
        <v>125</v>
      </c>
      <c r="C43" s="1"/>
      <c r="D43" s="1" t="e">
        <f>VLOOKUP(C43,货币使用情况!A:B,2,0)</f>
        <v>#N/A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1">
        <f t="shared" si="1"/>
        <v>43</v>
      </c>
      <c r="B44" s="1" t="s">
        <v>127</v>
      </c>
      <c r="C44" s="1"/>
      <c r="D44" s="1" t="e">
        <f>VLOOKUP(C44,货币使用情况!A:B,2,0)</f>
        <v>#N/A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1">
        <f t="shared" si="1"/>
        <v>44</v>
      </c>
      <c r="B45" s="1" t="s">
        <v>130</v>
      </c>
      <c r="C45" s="1" t="s">
        <v>412</v>
      </c>
      <c r="D45" s="1" t="str">
        <f>VLOOKUP(C45,货币使用情况!A:B,2,0)</f>
        <v>外币</v>
      </c>
      <c r="E45" s="1">
        <v>5</v>
      </c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1">
        <f t="shared" si="1"/>
        <v>45</v>
      </c>
      <c r="B46" s="1" t="s">
        <v>133</v>
      </c>
      <c r="C46" s="1" t="s">
        <v>407</v>
      </c>
      <c r="D46" s="1" t="str">
        <f>VLOOKUP(C46,货币使用情况!A:B,2,0)</f>
        <v>外币</v>
      </c>
      <c r="E46" s="1">
        <v>10</v>
      </c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1">
        <f t="shared" si="1"/>
        <v>46</v>
      </c>
      <c r="B47" s="1" t="s">
        <v>135</v>
      </c>
      <c r="C47" s="1" t="s">
        <v>410</v>
      </c>
      <c r="D47" s="1" t="str">
        <f>VLOOKUP(C47,货币使用情况!A:B,2,0)</f>
        <v>外币</v>
      </c>
      <c r="E47" s="1">
        <v>3</v>
      </c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1">
        <f t="shared" si="1"/>
        <v>47</v>
      </c>
      <c r="B48" s="1" t="s">
        <v>137</v>
      </c>
      <c r="C48" s="1" t="s">
        <v>400</v>
      </c>
      <c r="D48" s="1" t="str">
        <f>VLOOKUP(C48,货币使用情况!A:B,2,0)</f>
        <v>本币</v>
      </c>
      <c r="E48" s="1">
        <v>10</v>
      </c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1">
        <f t="shared" si="1"/>
        <v>48</v>
      </c>
      <c r="B49" s="1" t="s">
        <v>139</v>
      </c>
      <c r="C49" s="1"/>
      <c r="D49" s="1" t="e">
        <f>VLOOKUP(C49,货币使用情况!A:B,2,0)</f>
        <v>#N/A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1">
        <f t="shared" si="1"/>
        <v>49</v>
      </c>
      <c r="B50" s="1" t="s">
        <v>140</v>
      </c>
      <c r="C50" s="1"/>
      <c r="D50" s="1" t="e">
        <f>VLOOKUP(C50,货币使用情况!A:B,2,0)</f>
        <v>#N/A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1">
        <f t="shared" si="1"/>
        <v>50</v>
      </c>
      <c r="B51" s="1" t="s">
        <v>142</v>
      </c>
      <c r="C51" s="1"/>
      <c r="D51" s="1" t="e">
        <f>VLOOKUP(C51,货币使用情况!A:B,2,0)</f>
        <v>#N/A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1">
        <f t="shared" si="1"/>
        <v>51</v>
      </c>
      <c r="B52" s="1" t="s">
        <v>145</v>
      </c>
      <c r="C52" s="1" t="s">
        <v>403</v>
      </c>
      <c r="D52" s="1" t="str">
        <f>VLOOKUP(C52,货币使用情况!A:B,2,0)</f>
        <v>本币</v>
      </c>
      <c r="E52" s="1">
        <v>10</v>
      </c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1">
        <f t="shared" si="1"/>
        <v>52</v>
      </c>
      <c r="B53" s="1" t="s">
        <v>146</v>
      </c>
      <c r="C53" s="1" t="s">
        <v>403</v>
      </c>
      <c r="D53" s="1" t="str">
        <f>VLOOKUP(C53,货币使用情况!A:B,2,0)</f>
        <v>本币</v>
      </c>
      <c r="E53" s="1">
        <v>10</v>
      </c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1">
        <f t="shared" si="1"/>
        <v>53</v>
      </c>
      <c r="B54" s="1" t="s">
        <v>147</v>
      </c>
      <c r="C54" s="1" t="s">
        <v>403</v>
      </c>
      <c r="D54" s="1" t="str">
        <f>VLOOKUP(C54,货币使用情况!A:B,2,0)</f>
        <v>本币</v>
      </c>
      <c r="E54" s="1">
        <v>10</v>
      </c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1">
        <f t="shared" si="1"/>
        <v>54</v>
      </c>
      <c r="B55" s="1" t="s">
        <v>148</v>
      </c>
      <c r="C55" s="1"/>
      <c r="D55" s="1" t="e">
        <f>VLOOKUP(C55,货币使用情况!A:B,2,0)</f>
        <v>#N/A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1">
        <f t="shared" si="1"/>
        <v>55</v>
      </c>
      <c r="B56" s="1" t="s">
        <v>151</v>
      </c>
      <c r="C56" s="1" t="s">
        <v>405</v>
      </c>
      <c r="D56" s="1" t="str">
        <f>VLOOKUP(C56,货币使用情况!A:B,2,0)</f>
        <v>本币</v>
      </c>
      <c r="E56" s="1">
        <v>10</v>
      </c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1">
        <f t="shared" si="1"/>
        <v>56</v>
      </c>
      <c r="B57" s="1" t="s">
        <v>152</v>
      </c>
      <c r="C57" s="1" t="s">
        <v>405</v>
      </c>
      <c r="D57" s="1" t="str">
        <f>VLOOKUP(C57,货币使用情况!A:B,2,0)</f>
        <v>本币</v>
      </c>
      <c r="E57" s="1">
        <v>10</v>
      </c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1">
        <f t="shared" si="1"/>
        <v>57</v>
      </c>
      <c r="B58" s="1" t="s">
        <v>153</v>
      </c>
      <c r="C58" s="1"/>
      <c r="D58" s="1" t="e">
        <f>VLOOKUP(C58,货币使用情况!A:B,2,0)</f>
        <v>#N/A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1">
        <f t="shared" si="1"/>
        <v>58</v>
      </c>
      <c r="B59" s="1" t="s">
        <v>154</v>
      </c>
      <c r="C59" s="1"/>
      <c r="D59" s="1" t="e">
        <f>VLOOKUP(C59,货币使用情况!A:B,2,0)</f>
        <v>#N/A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1">
        <f t="shared" si="1"/>
        <v>59</v>
      </c>
      <c r="B60" s="1" t="s">
        <v>156</v>
      </c>
      <c r="C60" s="1"/>
      <c r="D60" s="1" t="e">
        <f>VLOOKUP(C60,货币使用情况!A:B,2,0)</f>
        <v>#N/A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1">
        <f t="shared" si="1"/>
        <v>60</v>
      </c>
      <c r="B61" s="1" t="s">
        <v>159</v>
      </c>
      <c r="C61" s="1"/>
      <c r="D61" s="1" t="e">
        <f>VLOOKUP(C61,货币使用情况!A:B,2,0)</f>
        <v>#N/A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1">
        <f t="shared" si="1"/>
        <v>61</v>
      </c>
      <c r="B62" s="1" t="s">
        <v>160</v>
      </c>
      <c r="C62" s="1"/>
      <c r="D62" s="1" t="e">
        <f>VLOOKUP(C62,货币使用情况!A:B,2,0)</f>
        <v>#N/A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1">
        <f t="shared" si="1"/>
        <v>62</v>
      </c>
      <c r="B63" s="1" t="s">
        <v>161</v>
      </c>
      <c r="C63" s="1" t="s">
        <v>405</v>
      </c>
      <c r="D63" s="1" t="str">
        <f>VLOOKUP(C63,货币使用情况!A:B,2,0)</f>
        <v>本币</v>
      </c>
      <c r="E63" s="1">
        <v>3</v>
      </c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1">
        <f t="shared" si="1"/>
        <v>63</v>
      </c>
      <c r="B64" s="1" t="s">
        <v>164</v>
      </c>
      <c r="C64" s="1" t="s">
        <v>407</v>
      </c>
      <c r="D64" s="1" t="str">
        <f>VLOOKUP(C64,货币使用情况!A:B,2,0)</f>
        <v>外币</v>
      </c>
      <c r="E64" s="1">
        <v>3</v>
      </c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1">
        <f t="shared" si="1"/>
        <v>64</v>
      </c>
      <c r="B65" s="1" t="s">
        <v>166</v>
      </c>
      <c r="C65" s="1" t="s">
        <v>410</v>
      </c>
      <c r="D65" s="1" t="str">
        <f>VLOOKUP(C65,货币使用情况!A:B,2,0)</f>
        <v>外币</v>
      </c>
      <c r="E65" s="1">
        <v>5</v>
      </c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1">
        <f t="shared" ref="A66:A129" si="2">ROW()-1</f>
        <v>65</v>
      </c>
      <c r="B66" s="1" t="s">
        <v>167</v>
      </c>
      <c r="C66" s="1" t="s">
        <v>410</v>
      </c>
      <c r="D66" s="1" t="str">
        <f>VLOOKUP(C66,货币使用情况!A:B,2,0)</f>
        <v>外币</v>
      </c>
      <c r="E66" s="1">
        <v>5</v>
      </c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1">
        <f t="shared" si="2"/>
        <v>66</v>
      </c>
      <c r="B67" s="1" t="s">
        <v>170</v>
      </c>
      <c r="C67" s="1"/>
      <c r="D67" s="1" t="e">
        <f>VLOOKUP(C67,货币使用情况!A:B,2,0)</f>
        <v>#N/A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1">
        <f t="shared" si="2"/>
        <v>67</v>
      </c>
      <c r="B68" s="1" t="s">
        <v>172</v>
      </c>
      <c r="C68" s="1"/>
      <c r="D68" s="1" t="e">
        <f>VLOOKUP(C68,货币使用情况!A:B,2,0)</f>
        <v>#N/A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1">
        <f t="shared" si="2"/>
        <v>68</v>
      </c>
      <c r="B69" s="1" t="s">
        <v>173</v>
      </c>
      <c r="C69" s="1"/>
      <c r="D69" s="1" t="e">
        <f>VLOOKUP(C69,货币使用情况!A:B,2,0)</f>
        <v>#N/A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1">
        <f t="shared" si="2"/>
        <v>69</v>
      </c>
      <c r="B70" s="1" t="s">
        <v>175</v>
      </c>
      <c r="C70" s="1"/>
      <c r="D70" s="1" t="e">
        <f>VLOOKUP(C70,货币使用情况!A:B,2,0)</f>
        <v>#N/A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1">
        <f t="shared" si="2"/>
        <v>70</v>
      </c>
      <c r="B71" s="1" t="s">
        <v>177</v>
      </c>
      <c r="C71" s="1"/>
      <c r="D71" s="1" t="e">
        <f>VLOOKUP(C71,货币使用情况!A:B,2,0)</f>
        <v>#N/A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1">
        <f t="shared" si="2"/>
        <v>71</v>
      </c>
      <c r="B72" s="1" t="s">
        <v>178</v>
      </c>
      <c r="C72" s="1"/>
      <c r="D72" s="1" t="e">
        <f>VLOOKUP(C72,货币使用情况!A:B,2,0)</f>
        <v>#N/A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1">
        <f t="shared" si="2"/>
        <v>72</v>
      </c>
      <c r="B73" s="1" t="s">
        <v>180</v>
      </c>
      <c r="C73" s="1" t="s">
        <v>409</v>
      </c>
      <c r="D73" s="1" t="str">
        <f>VLOOKUP(C73,货币使用情况!A:B,2,0)</f>
        <v>外币</v>
      </c>
      <c r="E73" s="1">
        <v>5</v>
      </c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1">
        <f t="shared" si="2"/>
        <v>73</v>
      </c>
      <c r="B74" s="1" t="s">
        <v>183</v>
      </c>
      <c r="C74" s="1" t="s">
        <v>410</v>
      </c>
      <c r="D74" s="1" t="str">
        <f>VLOOKUP(C74,货币使用情况!A:B,2,0)</f>
        <v>外币</v>
      </c>
      <c r="E74" s="1">
        <v>3</v>
      </c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1">
        <f t="shared" si="2"/>
        <v>74</v>
      </c>
      <c r="B75" s="1" t="s">
        <v>185</v>
      </c>
      <c r="C75" s="1"/>
      <c r="D75" s="1" t="e">
        <f>VLOOKUP(C75,货币使用情况!A:B,2,0)</f>
        <v>#N/A</v>
      </c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1">
        <f t="shared" si="2"/>
        <v>75</v>
      </c>
      <c r="B76" s="1" t="s">
        <v>187</v>
      </c>
      <c r="C76" s="1" t="s">
        <v>407</v>
      </c>
      <c r="D76" s="1" t="str">
        <f>VLOOKUP(C76,货币使用情况!A:B,2,0)</f>
        <v>外币</v>
      </c>
      <c r="E76" s="1">
        <v>3</v>
      </c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1">
        <f t="shared" si="2"/>
        <v>76</v>
      </c>
      <c r="B77" s="1" t="s">
        <v>189</v>
      </c>
      <c r="C77" s="1" t="s">
        <v>407</v>
      </c>
      <c r="D77" s="1" t="str">
        <f>VLOOKUP(C77,货币使用情况!A:B,2,0)</f>
        <v>外币</v>
      </c>
      <c r="E77" s="1">
        <v>3</v>
      </c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1">
        <f t="shared" si="2"/>
        <v>77</v>
      </c>
      <c r="B78" s="1" t="s">
        <v>190</v>
      </c>
      <c r="C78" s="1"/>
      <c r="D78" s="1" t="e">
        <f>VLOOKUP(C78,货币使用情况!A:B,2,0)</f>
        <v>#N/A</v>
      </c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1">
        <f t="shared" si="2"/>
        <v>78</v>
      </c>
      <c r="B79" s="1" t="s">
        <v>193</v>
      </c>
      <c r="C79" s="1" t="s">
        <v>405</v>
      </c>
      <c r="D79" s="1" t="str">
        <f>VLOOKUP(C79,货币使用情况!A:B,2,0)</f>
        <v>本币</v>
      </c>
      <c r="E79" s="1">
        <v>10</v>
      </c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1">
        <f t="shared" si="2"/>
        <v>79</v>
      </c>
      <c r="B80" s="1" t="s">
        <v>196</v>
      </c>
      <c r="C80" s="1"/>
      <c r="D80" s="1" t="e">
        <f>VLOOKUP(C80,货币使用情况!A:B,2,0)</f>
        <v>#N/A</v>
      </c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1">
        <f t="shared" si="2"/>
        <v>80</v>
      </c>
      <c r="B81" s="1" t="s">
        <v>198</v>
      </c>
      <c r="C81" s="1"/>
      <c r="D81" s="1" t="e">
        <f>VLOOKUP(C81,货币使用情况!A:B,2,0)</f>
        <v>#N/A</v>
      </c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1">
        <f t="shared" si="2"/>
        <v>81</v>
      </c>
      <c r="B82" s="1" t="s">
        <v>201</v>
      </c>
      <c r="C82" s="1"/>
      <c r="D82" s="1" t="e">
        <f>VLOOKUP(C82,货币使用情况!A:B,2,0)</f>
        <v>#N/A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1">
        <f t="shared" si="2"/>
        <v>82</v>
      </c>
      <c r="B83" s="1" t="s">
        <v>202</v>
      </c>
      <c r="C83" s="1" t="s">
        <v>400</v>
      </c>
      <c r="D83" s="1" t="str">
        <f>VLOOKUP(C83,货币使用情况!A:B,2,0)</f>
        <v>本币</v>
      </c>
      <c r="E83" s="1">
        <v>5</v>
      </c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1">
        <f t="shared" si="2"/>
        <v>83</v>
      </c>
      <c r="B84" s="1" t="s">
        <v>204</v>
      </c>
      <c r="C84" s="1" t="s">
        <v>400</v>
      </c>
      <c r="D84" s="1" t="str">
        <f>VLOOKUP(C84,货币使用情况!A:B,2,0)</f>
        <v>本币</v>
      </c>
      <c r="E84" s="1">
        <v>5</v>
      </c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1">
        <f t="shared" si="2"/>
        <v>84</v>
      </c>
      <c r="B85" s="1" t="s">
        <v>207</v>
      </c>
      <c r="C85" s="1"/>
      <c r="D85" s="1" t="e">
        <f>VLOOKUP(C85,货币使用情况!A:B,2,0)</f>
        <v>#N/A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1">
        <f t="shared" si="2"/>
        <v>85</v>
      </c>
      <c r="B86" s="1" t="s">
        <v>209</v>
      </c>
      <c r="C86" s="1"/>
      <c r="D86" s="1" t="e">
        <f>VLOOKUP(C86,货币使用情况!A:B,2,0)</f>
        <v>#N/A</v>
      </c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1">
        <f t="shared" si="2"/>
        <v>86</v>
      </c>
      <c r="B87" s="1" t="s">
        <v>211</v>
      </c>
      <c r="C87" s="1" t="s">
        <v>410</v>
      </c>
      <c r="D87" s="1" t="str">
        <f>VLOOKUP(C87,货币使用情况!A:B,2,0)</f>
        <v>外币</v>
      </c>
      <c r="E87" s="1">
        <v>3</v>
      </c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1">
        <f t="shared" si="2"/>
        <v>87</v>
      </c>
      <c r="B88" s="1" t="s">
        <v>212</v>
      </c>
      <c r="C88" s="1" t="s">
        <v>410</v>
      </c>
      <c r="D88" s="1" t="str">
        <f>VLOOKUP(C88,货币使用情况!A:B,2,0)</f>
        <v>外币</v>
      </c>
      <c r="E88" s="1">
        <v>3</v>
      </c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1">
        <f t="shared" si="2"/>
        <v>88</v>
      </c>
      <c r="B89" s="1" t="s">
        <v>214</v>
      </c>
      <c r="C89" s="1"/>
      <c r="D89" s="1" t="e">
        <f>VLOOKUP(C89,货币使用情况!A:B,2,0)</f>
        <v>#N/A</v>
      </c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1">
        <f t="shared" si="2"/>
        <v>89</v>
      </c>
      <c r="B90" s="1" t="s">
        <v>215</v>
      </c>
      <c r="C90" s="1"/>
      <c r="D90" s="1" t="e">
        <f>VLOOKUP(C90,货币使用情况!A:B,2,0)</f>
        <v>#N/A</v>
      </c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1">
        <f t="shared" si="2"/>
        <v>90</v>
      </c>
      <c r="B91" s="1" t="s">
        <v>217</v>
      </c>
      <c r="C91" s="1"/>
      <c r="D91" s="1" t="e">
        <f>VLOOKUP(C91,货币使用情况!A:B,2,0)</f>
        <v>#N/A</v>
      </c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1">
        <f t="shared" si="2"/>
        <v>91</v>
      </c>
      <c r="B92" s="1" t="s">
        <v>218</v>
      </c>
      <c r="C92" s="1"/>
      <c r="D92" s="1" t="e">
        <f>VLOOKUP(C92,货币使用情况!A:B,2,0)</f>
        <v>#N/A</v>
      </c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1">
        <f t="shared" si="2"/>
        <v>92</v>
      </c>
      <c r="B93" s="1" t="s">
        <v>220</v>
      </c>
      <c r="C93" s="1" t="s">
        <v>403</v>
      </c>
      <c r="D93" s="1" t="str">
        <f>VLOOKUP(C93,货币使用情况!A:B,2,0)</f>
        <v>本币</v>
      </c>
      <c r="E93" s="1">
        <v>5</v>
      </c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1">
        <f t="shared" si="2"/>
        <v>93</v>
      </c>
      <c r="B94" s="1" t="s">
        <v>35</v>
      </c>
      <c r="C94" s="1"/>
      <c r="D94" s="1" t="e">
        <f>VLOOKUP(C94,货币使用情况!A:B,2,0)</f>
        <v>#N/A</v>
      </c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1">
        <f t="shared" si="2"/>
        <v>94</v>
      </c>
      <c r="B95" s="1" t="s">
        <v>223</v>
      </c>
      <c r="C95" s="1"/>
      <c r="D95" s="1" t="e">
        <f>VLOOKUP(C95,货币使用情况!A:B,2,0)</f>
        <v>#N/A</v>
      </c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1">
        <f t="shared" si="2"/>
        <v>95</v>
      </c>
      <c r="B96" s="1" t="s">
        <v>224</v>
      </c>
      <c r="C96" s="1"/>
      <c r="D96" s="1" t="e">
        <f>VLOOKUP(C96,货币使用情况!A:B,2,0)</f>
        <v>#N/A</v>
      </c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1">
        <f t="shared" si="2"/>
        <v>96</v>
      </c>
      <c r="B97" s="1" t="s">
        <v>225</v>
      </c>
      <c r="C97" s="1"/>
      <c r="D97" s="1" t="e">
        <f>VLOOKUP(C97,货币使用情况!A:B,2,0)</f>
        <v>#N/A</v>
      </c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1">
        <f t="shared" si="2"/>
        <v>97</v>
      </c>
      <c r="B98" s="1" t="s">
        <v>226</v>
      </c>
      <c r="C98" s="1"/>
      <c r="D98" s="1" t="e">
        <f>VLOOKUP(C98,货币使用情况!A:B,2,0)</f>
        <v>#N/A</v>
      </c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1">
        <f t="shared" si="2"/>
        <v>98</v>
      </c>
      <c r="B99" s="1" t="s">
        <v>227</v>
      </c>
      <c r="C99" s="1"/>
      <c r="D99" s="1" t="e">
        <f>VLOOKUP(C99,货币使用情况!A:B,2,0)</f>
        <v>#N/A</v>
      </c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1">
        <f t="shared" si="2"/>
        <v>99</v>
      </c>
      <c r="B100" s="1" t="s">
        <v>229</v>
      </c>
      <c r="C100" s="1" t="s">
        <v>409</v>
      </c>
      <c r="D100" s="1" t="str">
        <f>VLOOKUP(C100,货币使用情况!A:B,2,0)</f>
        <v>外币</v>
      </c>
      <c r="E100" s="1">
        <v>3</v>
      </c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11">
        <f t="shared" si="2"/>
        <v>100</v>
      </c>
      <c r="B101" s="1" t="s">
        <v>231</v>
      </c>
      <c r="C101" s="1"/>
      <c r="D101" s="1" t="e">
        <f>VLOOKUP(C101,货币使用情况!A:B,2,0)</f>
        <v>#N/A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11">
        <f t="shared" si="2"/>
        <v>101</v>
      </c>
      <c r="B102" s="1" t="s">
        <v>232</v>
      </c>
      <c r="C102" s="1"/>
      <c r="D102" s="1" t="e">
        <f>VLOOKUP(C102,货币使用情况!A:B,2,0)</f>
        <v>#N/A</v>
      </c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11">
        <f t="shared" si="2"/>
        <v>102</v>
      </c>
      <c r="B103" s="1" t="s">
        <v>233</v>
      </c>
      <c r="C103" s="1"/>
      <c r="D103" s="1" t="e">
        <f>VLOOKUP(C103,货币使用情况!A:B,2,0)</f>
        <v>#N/A</v>
      </c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">
      <c r="A104" s="11">
        <f t="shared" si="2"/>
        <v>103</v>
      </c>
      <c r="B104" s="1" t="s">
        <v>234</v>
      </c>
      <c r="C104" s="1"/>
      <c r="D104" s="1" t="e">
        <f>VLOOKUP(C104,货币使用情况!A:B,2,0)</f>
        <v>#N/A</v>
      </c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">
      <c r="A105" s="11">
        <f t="shared" si="2"/>
        <v>104</v>
      </c>
      <c r="B105" s="1" t="s">
        <v>235</v>
      </c>
      <c r="C105" s="1"/>
      <c r="D105" s="1" t="e">
        <f>VLOOKUP(C105,货币使用情况!A:B,2,0)</f>
        <v>#N/A</v>
      </c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">
      <c r="A106" s="11">
        <f t="shared" si="2"/>
        <v>105</v>
      </c>
      <c r="B106" s="1" t="s">
        <v>238</v>
      </c>
      <c r="C106" s="1" t="s">
        <v>406</v>
      </c>
      <c r="D106" s="1" t="str">
        <f>VLOOKUP(C106,货币使用情况!A:B,2,0)</f>
        <v>本币</v>
      </c>
      <c r="E106" s="1">
        <v>10</v>
      </c>
      <c r="F106" s="1"/>
      <c r="G106" s="1"/>
      <c r="H106" s="1"/>
      <c r="I106" s="1"/>
      <c r="J106" s="1"/>
      <c r="K106" s="1"/>
      <c r="L106" s="1"/>
      <c r="M106" s="1"/>
    </row>
    <row r="107" spans="1:13" x14ac:dyDescent="0.3">
      <c r="A107" s="11">
        <f t="shared" si="2"/>
        <v>106</v>
      </c>
      <c r="B107" s="1" t="s">
        <v>239</v>
      </c>
      <c r="C107" s="1" t="s">
        <v>406</v>
      </c>
      <c r="D107" s="1" t="str">
        <f>VLOOKUP(C107,货币使用情况!A:B,2,0)</f>
        <v>本币</v>
      </c>
      <c r="E107" s="1">
        <v>10</v>
      </c>
      <c r="F107" s="1"/>
      <c r="G107" s="1"/>
      <c r="H107" s="1"/>
      <c r="I107" s="1"/>
      <c r="J107" s="1"/>
      <c r="K107" s="1"/>
      <c r="L107" s="1"/>
      <c r="M107" s="1"/>
    </row>
    <row r="108" spans="1:13" x14ac:dyDescent="0.3">
      <c r="A108" s="11">
        <f t="shared" si="2"/>
        <v>107</v>
      </c>
      <c r="B108" s="1" t="s">
        <v>240</v>
      </c>
      <c r="C108" s="1" t="s">
        <v>405</v>
      </c>
      <c r="D108" s="1" t="str">
        <f>VLOOKUP(C108,货币使用情况!A:B,2,0)</f>
        <v>本币</v>
      </c>
      <c r="E108" s="1">
        <v>10</v>
      </c>
      <c r="F108" s="1"/>
      <c r="G108" s="1"/>
      <c r="H108" s="1"/>
      <c r="I108" s="1"/>
      <c r="J108" s="1"/>
      <c r="K108" s="1"/>
      <c r="L108" s="1"/>
      <c r="M108" s="1"/>
    </row>
    <row r="109" spans="1:13" x14ac:dyDescent="0.3">
      <c r="A109" s="11">
        <f t="shared" si="2"/>
        <v>108</v>
      </c>
      <c r="B109" s="1" t="s">
        <v>241</v>
      </c>
      <c r="C109" s="1" t="s">
        <v>405</v>
      </c>
      <c r="D109" s="1" t="str">
        <f>VLOOKUP(C109,货币使用情况!A:B,2,0)</f>
        <v>本币</v>
      </c>
      <c r="E109" s="1">
        <v>10</v>
      </c>
      <c r="F109" s="1"/>
      <c r="G109" s="1"/>
      <c r="H109" s="1"/>
      <c r="I109" s="1"/>
      <c r="J109" s="1"/>
      <c r="K109" s="1"/>
      <c r="L109" s="1"/>
      <c r="M109" s="1"/>
    </row>
    <row r="110" spans="1:13" x14ac:dyDescent="0.3">
      <c r="A110" s="11">
        <f t="shared" si="2"/>
        <v>109</v>
      </c>
      <c r="B110" s="1" t="s">
        <v>243</v>
      </c>
      <c r="C110" s="1"/>
      <c r="D110" s="1" t="e">
        <f>VLOOKUP(C110,货币使用情况!A:B,2,0)</f>
        <v>#N/A</v>
      </c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">
      <c r="A111" s="11">
        <f t="shared" si="2"/>
        <v>110</v>
      </c>
      <c r="B111" s="1" t="s">
        <v>244</v>
      </c>
      <c r="C111" s="1" t="s">
        <v>407</v>
      </c>
      <c r="D111" s="1" t="str">
        <f>VLOOKUP(C111,货币使用情况!A:B,2,0)</f>
        <v>外币</v>
      </c>
      <c r="E111" s="1">
        <v>10</v>
      </c>
      <c r="F111" s="1"/>
      <c r="G111" s="1"/>
      <c r="H111" s="1"/>
      <c r="I111" s="1"/>
      <c r="J111" s="1"/>
      <c r="K111" s="1"/>
      <c r="L111" s="1"/>
      <c r="M111" s="1"/>
    </row>
    <row r="112" spans="1:13" x14ac:dyDescent="0.3">
      <c r="A112" s="11">
        <f t="shared" si="2"/>
        <v>111</v>
      </c>
      <c r="B112" s="1" t="s">
        <v>245</v>
      </c>
      <c r="C112" s="1"/>
      <c r="D112" s="1" t="e">
        <f>VLOOKUP(C112,货币使用情况!A:B,2,0)</f>
        <v>#N/A</v>
      </c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">
      <c r="A113" s="11">
        <f t="shared" si="2"/>
        <v>112</v>
      </c>
      <c r="B113" s="1" t="s">
        <v>246</v>
      </c>
      <c r="C113" s="1"/>
      <c r="D113" s="1" t="e">
        <f>VLOOKUP(C113,货币使用情况!A:B,2,0)</f>
        <v>#N/A</v>
      </c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">
      <c r="A114" s="11">
        <f t="shared" si="2"/>
        <v>113</v>
      </c>
      <c r="B114" s="1" t="s">
        <v>247</v>
      </c>
      <c r="C114" s="1"/>
      <c r="D114" s="1" t="e">
        <f>VLOOKUP(C114,货币使用情况!A:B,2,0)</f>
        <v>#N/A</v>
      </c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">
      <c r="A115" s="11">
        <f t="shared" si="2"/>
        <v>114</v>
      </c>
      <c r="B115" s="1" t="s">
        <v>248</v>
      </c>
      <c r="C115" s="1"/>
      <c r="D115" s="1" t="e">
        <f>VLOOKUP(C115,货币使用情况!A:B,2,0)</f>
        <v>#N/A</v>
      </c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">
      <c r="A116" s="11">
        <f t="shared" si="2"/>
        <v>115</v>
      </c>
      <c r="B116" s="1" t="s">
        <v>250</v>
      </c>
      <c r="C116" s="1"/>
      <c r="D116" s="1" t="e">
        <f>VLOOKUP(C116,货币使用情况!A:B,2,0)</f>
        <v>#N/A</v>
      </c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">
      <c r="A117" s="11">
        <f t="shared" si="2"/>
        <v>116</v>
      </c>
      <c r="B117" s="1" t="s">
        <v>251</v>
      </c>
      <c r="C117" s="1"/>
      <c r="D117" s="1" t="e">
        <f>VLOOKUP(C117,货币使用情况!A:B,2,0)</f>
        <v>#N/A</v>
      </c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">
      <c r="A118" s="11">
        <f t="shared" si="2"/>
        <v>117</v>
      </c>
      <c r="B118" s="1" t="s">
        <v>252</v>
      </c>
      <c r="C118" s="1"/>
      <c r="D118" s="1" t="e">
        <f>VLOOKUP(C118,货币使用情况!A:B,2,0)</f>
        <v>#N/A</v>
      </c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">
      <c r="A119" s="11">
        <f t="shared" si="2"/>
        <v>118</v>
      </c>
      <c r="B119" s="1" t="s">
        <v>253</v>
      </c>
      <c r="C119" s="1"/>
      <c r="D119" s="1" t="e">
        <f>VLOOKUP(C119,货币使用情况!A:B,2,0)</f>
        <v>#N/A</v>
      </c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">
      <c r="A120" s="11">
        <f t="shared" si="2"/>
        <v>119</v>
      </c>
      <c r="B120" s="1" t="s">
        <v>254</v>
      </c>
      <c r="C120" s="1"/>
      <c r="D120" s="1" t="e">
        <f>VLOOKUP(C120,货币使用情况!A:B,2,0)</f>
        <v>#N/A</v>
      </c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">
      <c r="A121" s="11">
        <f t="shared" si="2"/>
        <v>120</v>
      </c>
      <c r="B121" s="1" t="s">
        <v>255</v>
      </c>
      <c r="C121" s="1"/>
      <c r="D121" s="1" t="e">
        <f>VLOOKUP(C121,货币使用情况!A:B,2,0)</f>
        <v>#N/A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">
      <c r="A122" s="11">
        <f t="shared" si="2"/>
        <v>121</v>
      </c>
      <c r="B122" s="1" t="s">
        <v>256</v>
      </c>
      <c r="C122" s="1"/>
      <c r="D122" s="1" t="e">
        <f>VLOOKUP(C122,货币使用情况!A:B,2,0)</f>
        <v>#N/A</v>
      </c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">
      <c r="A123" s="11">
        <f t="shared" si="2"/>
        <v>122</v>
      </c>
      <c r="B123" s="1" t="s">
        <v>257</v>
      </c>
      <c r="C123" s="1"/>
      <c r="D123" s="1" t="e">
        <f>VLOOKUP(C123,货币使用情况!A:B,2,0)</f>
        <v>#N/A</v>
      </c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">
      <c r="A124" s="11">
        <f t="shared" si="2"/>
        <v>123</v>
      </c>
      <c r="B124" s="1" t="s">
        <v>258</v>
      </c>
      <c r="C124" s="1"/>
      <c r="D124" s="1" t="e">
        <f>VLOOKUP(C124,货币使用情况!A:B,2,0)</f>
        <v>#N/A</v>
      </c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">
      <c r="A125" s="11">
        <f t="shared" si="2"/>
        <v>124</v>
      </c>
      <c r="B125" s="1" t="s">
        <v>259</v>
      </c>
      <c r="C125" s="1"/>
      <c r="D125" s="1" t="e">
        <f>VLOOKUP(C125,货币使用情况!A:B,2,0)</f>
        <v>#N/A</v>
      </c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">
      <c r="A126" s="11">
        <f t="shared" si="2"/>
        <v>125</v>
      </c>
      <c r="B126" s="1" t="s">
        <v>260</v>
      </c>
      <c r="C126" s="1"/>
      <c r="D126" s="1" t="e">
        <f>VLOOKUP(C126,货币使用情况!A:B,2,0)</f>
        <v>#N/A</v>
      </c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">
      <c r="A127" s="11">
        <f t="shared" si="2"/>
        <v>126</v>
      </c>
      <c r="B127" s="1" t="s">
        <v>261</v>
      </c>
      <c r="C127" s="1"/>
      <c r="D127" s="1" t="e">
        <f>VLOOKUP(C127,货币使用情况!A:B,2,0)</f>
        <v>#N/A</v>
      </c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">
      <c r="A128" s="11">
        <f t="shared" si="2"/>
        <v>127</v>
      </c>
      <c r="B128" s="1" t="s">
        <v>262</v>
      </c>
      <c r="C128" s="1"/>
      <c r="D128" s="1" t="e">
        <f>VLOOKUP(C128,货币使用情况!A:B,2,0)</f>
        <v>#N/A</v>
      </c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">
      <c r="A129" s="11">
        <f t="shared" si="2"/>
        <v>128</v>
      </c>
      <c r="B129" s="1" t="s">
        <v>263</v>
      </c>
      <c r="C129" s="1"/>
      <c r="D129" s="1" t="e">
        <f>VLOOKUP(C129,货币使用情况!A:B,2,0)</f>
        <v>#N/A</v>
      </c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">
      <c r="A130" s="11">
        <f t="shared" ref="A130:A161" si="3">ROW()-1</f>
        <v>129</v>
      </c>
      <c r="B130" s="1" t="s">
        <v>264</v>
      </c>
      <c r="C130" s="1" t="s">
        <v>400</v>
      </c>
      <c r="D130" s="1" t="str">
        <f>VLOOKUP(C130,货币使用情况!A:B,2,0)</f>
        <v>本币</v>
      </c>
      <c r="E130" s="1">
        <v>30</v>
      </c>
      <c r="F130" s="1"/>
      <c r="G130" s="1"/>
      <c r="H130" s="1"/>
      <c r="I130" s="1"/>
      <c r="J130" s="1"/>
      <c r="K130" s="1"/>
      <c r="L130" s="1"/>
      <c r="M130" s="1"/>
    </row>
    <row r="131" spans="1:13" x14ac:dyDescent="0.3">
      <c r="A131" s="11">
        <f t="shared" si="3"/>
        <v>130</v>
      </c>
      <c r="B131" s="1" t="s">
        <v>265</v>
      </c>
      <c r="C131" s="1" t="s">
        <v>411</v>
      </c>
      <c r="D131" s="1" t="str">
        <f>VLOOKUP(C131,货币使用情况!A:B,2,0)</f>
        <v>外币</v>
      </c>
      <c r="E131" s="1">
        <v>10</v>
      </c>
      <c r="F131" s="1"/>
      <c r="G131" s="1"/>
      <c r="H131" s="1"/>
      <c r="I131" s="1"/>
      <c r="J131" s="1"/>
      <c r="K131" s="1"/>
      <c r="L131" s="1"/>
      <c r="M131" s="1"/>
    </row>
    <row r="132" spans="1:13" x14ac:dyDescent="0.3">
      <c r="A132" s="11">
        <f t="shared" si="3"/>
        <v>131</v>
      </c>
      <c r="B132" s="1" t="s">
        <v>266</v>
      </c>
      <c r="C132" s="1" t="s">
        <v>411</v>
      </c>
      <c r="D132" s="1" t="str">
        <f>VLOOKUP(C132,货币使用情况!A:B,2,0)</f>
        <v>外币</v>
      </c>
      <c r="E132" s="1">
        <v>10</v>
      </c>
      <c r="F132" s="1"/>
      <c r="G132" s="1"/>
      <c r="H132" s="1"/>
      <c r="I132" s="1"/>
      <c r="J132" s="1"/>
      <c r="K132" s="1"/>
      <c r="L132" s="1"/>
      <c r="M132" s="1"/>
    </row>
    <row r="133" spans="1:13" x14ac:dyDescent="0.3">
      <c r="A133" s="11">
        <f t="shared" si="3"/>
        <v>132</v>
      </c>
      <c r="B133" s="1" t="s">
        <v>267</v>
      </c>
      <c r="C133" s="1"/>
      <c r="D133" s="1" t="e">
        <f>VLOOKUP(C133,货币使用情况!A:B,2,0)</f>
        <v>#N/A</v>
      </c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">
      <c r="A134" s="11">
        <f t="shared" si="3"/>
        <v>133</v>
      </c>
      <c r="B134" s="1" t="s">
        <v>268</v>
      </c>
      <c r="C134" s="1"/>
      <c r="D134" s="1" t="e">
        <f>VLOOKUP(C134,货币使用情况!A:B,2,0)</f>
        <v>#N/A</v>
      </c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">
      <c r="A135" s="11">
        <f t="shared" si="3"/>
        <v>134</v>
      </c>
      <c r="B135" s="1" t="s">
        <v>269</v>
      </c>
      <c r="C135" s="1"/>
      <c r="D135" s="1" t="e">
        <f>VLOOKUP(C135,货币使用情况!A:B,2,0)</f>
        <v>#N/A</v>
      </c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">
      <c r="A136" s="11">
        <f t="shared" si="3"/>
        <v>135</v>
      </c>
      <c r="B136" s="1" t="s">
        <v>270</v>
      </c>
      <c r="C136" s="1"/>
      <c r="D136" s="1" t="e">
        <f>VLOOKUP(C136,货币使用情况!A:B,2,0)</f>
        <v>#N/A</v>
      </c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">
      <c r="A137" s="11">
        <f t="shared" si="3"/>
        <v>136</v>
      </c>
      <c r="B137" s="1" t="s">
        <v>271</v>
      </c>
      <c r="C137" s="1"/>
      <c r="D137" s="1" t="e">
        <f>VLOOKUP(C137,货币使用情况!A:B,2,0)</f>
        <v>#N/A</v>
      </c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">
      <c r="A138" s="11">
        <f t="shared" si="3"/>
        <v>137</v>
      </c>
      <c r="B138" s="1" t="s">
        <v>272</v>
      </c>
      <c r="C138" s="1"/>
      <c r="D138" s="1" t="e">
        <f>VLOOKUP(C138,货币使用情况!A:B,2,0)</f>
        <v>#N/A</v>
      </c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">
      <c r="A139" s="11">
        <f t="shared" si="3"/>
        <v>138</v>
      </c>
      <c r="B139" s="1" t="s">
        <v>273</v>
      </c>
      <c r="C139" s="1"/>
      <c r="D139" s="1" t="e">
        <f>VLOOKUP(C139,货币使用情况!A:B,2,0)</f>
        <v>#N/A</v>
      </c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">
      <c r="A140" s="11">
        <f t="shared" si="3"/>
        <v>139</v>
      </c>
      <c r="B140" s="1" t="s">
        <v>274</v>
      </c>
      <c r="C140" s="1"/>
      <c r="D140" s="1" t="e">
        <f>VLOOKUP(C140,货币使用情况!A:B,2,0)</f>
        <v>#N/A</v>
      </c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">
      <c r="A141" s="11">
        <f t="shared" si="3"/>
        <v>140</v>
      </c>
      <c r="B141" s="1" t="s">
        <v>275</v>
      </c>
      <c r="C141" s="1"/>
      <c r="D141" s="1" t="e">
        <f>VLOOKUP(C141,货币使用情况!A:B,2,0)</f>
        <v>#N/A</v>
      </c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">
      <c r="A142" s="11">
        <f t="shared" si="3"/>
        <v>141</v>
      </c>
      <c r="B142" s="1" t="s">
        <v>276</v>
      </c>
      <c r="C142" s="1"/>
      <c r="D142" s="1" t="e">
        <f>VLOOKUP(C142,货币使用情况!A:B,2,0)</f>
        <v>#N/A</v>
      </c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">
      <c r="A143" s="11">
        <f t="shared" si="3"/>
        <v>142</v>
      </c>
      <c r="B143" s="1" t="s">
        <v>277</v>
      </c>
      <c r="C143" s="1"/>
      <c r="D143" s="1" t="e">
        <f>VLOOKUP(C143,货币使用情况!A:B,2,0)</f>
        <v>#N/A</v>
      </c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">
      <c r="A144" s="11">
        <f t="shared" si="3"/>
        <v>143</v>
      </c>
      <c r="B144" s="1" t="s">
        <v>278</v>
      </c>
      <c r="C144" s="1"/>
      <c r="D144" s="1" t="e">
        <f>VLOOKUP(C144,货币使用情况!A:B,2,0)</f>
        <v>#N/A</v>
      </c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">
      <c r="A145" s="11">
        <f t="shared" si="3"/>
        <v>144</v>
      </c>
      <c r="B145" s="1" t="s">
        <v>279</v>
      </c>
      <c r="C145" s="1"/>
      <c r="D145" s="1" t="e">
        <f>VLOOKUP(C145,货币使用情况!A:B,2,0)</f>
        <v>#N/A</v>
      </c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">
      <c r="A146" s="11">
        <f t="shared" si="3"/>
        <v>145</v>
      </c>
      <c r="B146" s="1" t="s">
        <v>280</v>
      </c>
      <c r="C146" s="1"/>
      <c r="D146" s="1" t="e">
        <f>VLOOKUP(C146,货币使用情况!A:B,2,0)</f>
        <v>#N/A</v>
      </c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">
      <c r="A147" s="11">
        <f t="shared" si="3"/>
        <v>146</v>
      </c>
      <c r="B147" s="1" t="s">
        <v>281</v>
      </c>
      <c r="C147" s="1"/>
      <c r="D147" s="1" t="e">
        <f>VLOOKUP(C147,货币使用情况!A:B,2,0)</f>
        <v>#N/A</v>
      </c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">
      <c r="A148" s="11">
        <f t="shared" si="3"/>
        <v>147</v>
      </c>
      <c r="B148" s="1" t="s">
        <v>282</v>
      </c>
      <c r="C148" s="1"/>
      <c r="D148" s="1" t="e">
        <f>VLOOKUP(C148,货币使用情况!A:B,2,0)</f>
        <v>#N/A</v>
      </c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">
      <c r="A149" s="11">
        <f t="shared" si="3"/>
        <v>148</v>
      </c>
      <c r="B149" s="1" t="s">
        <v>284</v>
      </c>
      <c r="C149" s="1"/>
      <c r="D149" s="1" t="e">
        <f>VLOOKUP(C149,货币使用情况!A:B,2,0)</f>
        <v>#N/A</v>
      </c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">
      <c r="A150" s="11">
        <f t="shared" si="3"/>
        <v>149</v>
      </c>
      <c r="B150" s="1" t="s">
        <v>285</v>
      </c>
      <c r="C150" s="1"/>
      <c r="D150" s="1" t="e">
        <f>VLOOKUP(C150,货币使用情况!A:B,2,0)</f>
        <v>#N/A</v>
      </c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">
      <c r="A151" s="11">
        <f t="shared" si="3"/>
        <v>150</v>
      </c>
      <c r="B151" s="1" t="s">
        <v>287</v>
      </c>
      <c r="C151" s="1"/>
      <c r="D151" s="1" t="e">
        <f>VLOOKUP(C151,货币使用情况!A:B,2,0)</f>
        <v>#N/A</v>
      </c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">
      <c r="A152" s="11">
        <f t="shared" si="3"/>
        <v>151</v>
      </c>
      <c r="B152" s="1" t="s">
        <v>290</v>
      </c>
      <c r="C152" s="1"/>
      <c r="D152" s="1" t="e">
        <f>VLOOKUP(C152,货币使用情况!A:B,2,0)</f>
        <v>#N/A</v>
      </c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">
      <c r="A153" s="11">
        <f t="shared" si="3"/>
        <v>152</v>
      </c>
      <c r="B153" s="1" t="s">
        <v>292</v>
      </c>
      <c r="C153" s="1"/>
      <c r="D153" s="1" t="e">
        <f>VLOOKUP(C153,货币使用情况!A:B,2,0)</f>
        <v>#N/A</v>
      </c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">
      <c r="A154" s="11">
        <f t="shared" si="3"/>
        <v>153</v>
      </c>
      <c r="B154" s="1" t="s">
        <v>293</v>
      </c>
      <c r="C154" s="1"/>
      <c r="D154" s="1" t="e">
        <f>VLOOKUP(C154,货币使用情况!A:B,2,0)</f>
        <v>#N/A</v>
      </c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">
      <c r="A155" s="11">
        <f t="shared" si="3"/>
        <v>154</v>
      </c>
      <c r="B155" s="1" t="s">
        <v>294</v>
      </c>
      <c r="C155" s="1" t="s">
        <v>403</v>
      </c>
      <c r="D155" s="1" t="str">
        <f>VLOOKUP(C155,货币使用情况!A:B,2,0)</f>
        <v>本币</v>
      </c>
      <c r="E155" s="1">
        <v>5</v>
      </c>
      <c r="F155" s="1"/>
      <c r="G155" s="1"/>
      <c r="H155" s="1"/>
      <c r="I155" s="1"/>
      <c r="J155" s="1"/>
      <c r="K155" s="1"/>
      <c r="L155" s="1"/>
      <c r="M155" s="1"/>
    </row>
    <row r="156" spans="1:13" x14ac:dyDescent="0.3">
      <c r="A156" s="11">
        <f t="shared" si="3"/>
        <v>155</v>
      </c>
      <c r="B156" s="1" t="s">
        <v>296</v>
      </c>
      <c r="C156" s="1"/>
      <c r="D156" s="1" t="e">
        <f>VLOOKUP(C156,货币使用情况!A:B,2,0)</f>
        <v>#N/A</v>
      </c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">
      <c r="A157" s="11">
        <f t="shared" si="3"/>
        <v>156</v>
      </c>
      <c r="B157" s="1" t="s">
        <v>297</v>
      </c>
      <c r="C157" s="1"/>
      <c r="D157" s="1" t="e">
        <f>VLOOKUP(C157,货币使用情况!A:B,2,0)</f>
        <v>#N/A</v>
      </c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">
      <c r="A158" s="11">
        <f t="shared" si="3"/>
        <v>157</v>
      </c>
      <c r="B158" s="1" t="s">
        <v>300</v>
      </c>
      <c r="C158" s="1"/>
      <c r="D158" s="1" t="e">
        <f>VLOOKUP(C158,货币使用情况!A:B,2,0)</f>
        <v>#N/A</v>
      </c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">
      <c r="A159" s="11">
        <f t="shared" si="3"/>
        <v>158</v>
      </c>
      <c r="B159" s="1" t="s">
        <v>301</v>
      </c>
      <c r="C159" s="1" t="s">
        <v>411</v>
      </c>
      <c r="D159" s="1" t="str">
        <f>VLOOKUP(C159,货币使用情况!A:B,2,0)</f>
        <v>外币</v>
      </c>
      <c r="E159" s="1">
        <v>3</v>
      </c>
      <c r="F159" s="1"/>
      <c r="G159" s="1"/>
      <c r="H159" s="1"/>
      <c r="I159" s="1"/>
      <c r="J159" s="1"/>
      <c r="K159" s="1"/>
      <c r="L159" s="1"/>
      <c r="M159" s="1"/>
    </row>
    <row r="160" spans="1:13" x14ac:dyDescent="0.3">
      <c r="A160" s="11">
        <f t="shared" si="3"/>
        <v>159</v>
      </c>
      <c r="B160" s="1" t="s">
        <v>303</v>
      </c>
      <c r="C160" s="1"/>
      <c r="D160" s="1" t="e">
        <f>VLOOKUP(C160,货币使用情况!A:B,2,0)</f>
        <v>#N/A</v>
      </c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">
      <c r="A161" s="11">
        <f t="shared" si="3"/>
        <v>160</v>
      </c>
      <c r="B161" s="1" t="s">
        <v>304</v>
      </c>
      <c r="C161" s="1"/>
      <c r="D161" s="1" t="e">
        <f>VLOOKUP(C161,货币使用情况!A:B,2,0)</f>
        <v>#N/A</v>
      </c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">
      <c r="A162" s="11">
        <f t="shared" ref="A162:A177" si="4">ROW()-1</f>
        <v>161</v>
      </c>
      <c r="B162" s="1" t="s">
        <v>161</v>
      </c>
      <c r="C162" s="1" t="s">
        <v>406</v>
      </c>
      <c r="D162" s="1" t="str">
        <f>VLOOKUP(C162,货币使用情况!A:B,2,0)</f>
        <v>本币</v>
      </c>
      <c r="E162" s="1">
        <v>3</v>
      </c>
      <c r="F162" s="1"/>
      <c r="G162" s="1"/>
      <c r="H162" s="1"/>
      <c r="I162" s="1"/>
      <c r="J162" s="1"/>
      <c r="K162" s="1"/>
      <c r="L162" s="1"/>
      <c r="M162" s="1"/>
    </row>
    <row r="163" spans="1:13" x14ac:dyDescent="0.3">
      <c r="A163" s="11">
        <f t="shared" si="4"/>
        <v>162</v>
      </c>
      <c r="B163" s="1" t="s">
        <v>151</v>
      </c>
      <c r="C163" s="1" t="s">
        <v>406</v>
      </c>
      <c r="D163" s="1" t="str">
        <f>VLOOKUP(C163,货币使用情况!A:B,2,0)</f>
        <v>本币</v>
      </c>
      <c r="E163" s="1">
        <v>10</v>
      </c>
      <c r="F163" s="1"/>
      <c r="G163" s="1"/>
      <c r="H163" s="1"/>
      <c r="I163" s="1"/>
      <c r="J163" s="1"/>
      <c r="K163" s="1"/>
      <c r="L163" s="1"/>
      <c r="M163" s="1"/>
    </row>
    <row r="164" spans="1:13" x14ac:dyDescent="0.3">
      <c r="A164" s="11">
        <f t="shared" si="4"/>
        <v>163</v>
      </c>
      <c r="B164" s="1" t="s">
        <v>152</v>
      </c>
      <c r="C164" s="1" t="s">
        <v>406</v>
      </c>
      <c r="D164" s="1" t="str">
        <f>VLOOKUP(C164,货币使用情况!A:B,2,0)</f>
        <v>本币</v>
      </c>
      <c r="E164" s="1">
        <v>10</v>
      </c>
      <c r="F164" s="1"/>
      <c r="G164" s="1"/>
      <c r="H164" s="1"/>
      <c r="I164" s="1"/>
      <c r="J164" s="1"/>
      <c r="K164" s="1"/>
      <c r="L164" s="1"/>
      <c r="M164" s="1"/>
    </row>
    <row r="165" spans="1:13" x14ac:dyDescent="0.3">
      <c r="A165" s="11">
        <f t="shared" si="4"/>
        <v>164</v>
      </c>
      <c r="B165" s="1" t="s">
        <v>48</v>
      </c>
      <c r="C165" s="1" t="s">
        <v>407</v>
      </c>
      <c r="D165" s="1" t="str">
        <f>VLOOKUP(C165,货币使用情况!A:B,2,0)</f>
        <v>外币</v>
      </c>
      <c r="E165" s="1">
        <v>3</v>
      </c>
      <c r="F165" s="1"/>
      <c r="G165" s="1"/>
      <c r="H165" s="1"/>
      <c r="I165" s="1"/>
      <c r="J165" s="1"/>
      <c r="K165" s="1"/>
      <c r="L165" s="1"/>
      <c r="M165" s="1"/>
    </row>
    <row r="166" spans="1:13" x14ac:dyDescent="0.3">
      <c r="A166" s="11">
        <f t="shared" si="4"/>
        <v>165</v>
      </c>
      <c r="B166" s="1" t="s">
        <v>50</v>
      </c>
      <c r="C166" s="1" t="s">
        <v>407</v>
      </c>
      <c r="D166" s="1" t="str">
        <f>VLOOKUP(C166,货币使用情况!A:B,2,0)</f>
        <v>外币</v>
      </c>
      <c r="E166" s="1">
        <v>3</v>
      </c>
      <c r="F166" s="1"/>
      <c r="G166" s="1"/>
      <c r="H166" s="1"/>
      <c r="I166" s="1"/>
      <c r="J166" s="1"/>
      <c r="K166" s="1"/>
      <c r="L166" s="1"/>
      <c r="M166" s="1"/>
    </row>
    <row r="167" spans="1:13" x14ac:dyDescent="0.3">
      <c r="A167" s="11">
        <f t="shared" si="4"/>
        <v>166</v>
      </c>
      <c r="B167" s="1" t="s">
        <v>32</v>
      </c>
      <c r="C167" s="1" t="s">
        <v>409</v>
      </c>
      <c r="D167" s="1" t="str">
        <f>VLOOKUP(C167,货币使用情况!A:B,2,0)</f>
        <v>外币</v>
      </c>
      <c r="E167" s="1">
        <v>3</v>
      </c>
      <c r="F167" s="1"/>
      <c r="G167" s="1"/>
      <c r="H167" s="1"/>
      <c r="I167" s="1"/>
      <c r="J167" s="1">
        <f>VLOOKUP(B167,生产成本!D:K,7,0)*E167</f>
        <v>2910</v>
      </c>
      <c r="K167" s="1">
        <f>VLOOKUP(B167,生产成本!D:K,8,0)*E167</f>
        <v>0</v>
      </c>
      <c r="L167" s="1">
        <f>G167-K167</f>
        <v>0</v>
      </c>
      <c r="M167" s="1">
        <f>IF(J167&lt;&gt;0,L167/J167,"生产人工成本为0，无法计算")</f>
        <v>0</v>
      </c>
    </row>
    <row r="168" spans="1:13" x14ac:dyDescent="0.3">
      <c r="A168" s="11">
        <f t="shared" si="4"/>
        <v>167</v>
      </c>
      <c r="B168" s="1" t="s">
        <v>220</v>
      </c>
      <c r="C168" s="1" t="s">
        <v>409</v>
      </c>
      <c r="D168" s="1" t="str">
        <f>VLOOKUP(C168,货币使用情况!A:B,2,0)</f>
        <v>外币</v>
      </c>
      <c r="E168" s="1">
        <v>5</v>
      </c>
      <c r="F168" s="1"/>
      <c r="G168" s="1"/>
      <c r="H168" s="1"/>
      <c r="I168" s="1"/>
      <c r="J168" s="1"/>
      <c r="K168" s="1"/>
      <c r="L168" s="1"/>
      <c r="M168" s="1"/>
    </row>
    <row r="169" spans="1:13" x14ac:dyDescent="0.3">
      <c r="A169" s="11">
        <f t="shared" si="4"/>
        <v>168</v>
      </c>
      <c r="B169" s="1" t="s">
        <v>244</v>
      </c>
      <c r="C169" s="1" t="s">
        <v>409</v>
      </c>
      <c r="D169" s="1" t="str">
        <f>VLOOKUP(C169,货币使用情况!A:B,2,0)</f>
        <v>外币</v>
      </c>
      <c r="E169" s="1">
        <v>10</v>
      </c>
      <c r="F169" s="1"/>
      <c r="G169" s="1"/>
      <c r="H169" s="1"/>
      <c r="I169" s="1"/>
      <c r="J169" s="1"/>
      <c r="K169" s="1"/>
      <c r="L169" s="1"/>
      <c r="M169" s="1"/>
    </row>
    <row r="170" spans="1:13" x14ac:dyDescent="0.3">
      <c r="A170" s="11">
        <f t="shared" si="4"/>
        <v>169</v>
      </c>
      <c r="B170" s="1" t="s">
        <v>244</v>
      </c>
      <c r="C170" s="1" t="s">
        <v>411</v>
      </c>
      <c r="D170" s="1" t="str">
        <f>VLOOKUP(C170,货币使用情况!A:B,2,0)</f>
        <v>外币</v>
      </c>
      <c r="E170" s="1">
        <v>10</v>
      </c>
      <c r="F170" s="1"/>
      <c r="G170" s="1"/>
      <c r="H170" s="1"/>
      <c r="I170" s="1"/>
      <c r="J170" s="1"/>
      <c r="K170" s="1"/>
      <c r="L170" s="1"/>
      <c r="M170" s="1"/>
    </row>
    <row r="171" spans="1:13" x14ac:dyDescent="0.3">
      <c r="A171" s="11">
        <f t="shared" si="4"/>
        <v>170</v>
      </c>
      <c r="B171" s="1" t="s">
        <v>183</v>
      </c>
      <c r="C171" s="1" t="s">
        <v>411</v>
      </c>
      <c r="D171" s="1" t="str">
        <f>VLOOKUP(C171,货币使用情况!A:B,2,0)</f>
        <v>外币</v>
      </c>
      <c r="E171" s="1">
        <v>3</v>
      </c>
      <c r="F171" s="1"/>
      <c r="G171" s="1"/>
      <c r="H171" s="1"/>
      <c r="I171" s="1"/>
      <c r="J171" s="1"/>
      <c r="K171" s="1"/>
      <c r="L171" s="1"/>
      <c r="M171" s="1"/>
    </row>
    <row r="172" spans="1:13" x14ac:dyDescent="0.3">
      <c r="A172" s="11">
        <f t="shared" si="4"/>
        <v>171</v>
      </c>
      <c r="B172" s="1" t="s">
        <v>161</v>
      </c>
      <c r="C172" s="1" t="s">
        <v>411</v>
      </c>
      <c r="D172" s="1" t="str">
        <f>VLOOKUP(C172,货币使用情况!A:B,2,0)</f>
        <v>外币</v>
      </c>
      <c r="E172" s="1">
        <v>3</v>
      </c>
      <c r="F172" s="1"/>
      <c r="G172" s="1"/>
      <c r="H172" s="1"/>
      <c r="I172" s="1"/>
      <c r="J172" s="1"/>
      <c r="K172" s="1"/>
      <c r="L172" s="1"/>
      <c r="M172" s="1"/>
    </row>
    <row r="173" spans="1:13" x14ac:dyDescent="0.3">
      <c r="A173" s="11">
        <f t="shared" si="4"/>
        <v>172</v>
      </c>
      <c r="B173" s="1" t="s">
        <v>135</v>
      </c>
      <c r="C173" s="1" t="s">
        <v>425</v>
      </c>
      <c r="D173" s="1" t="e">
        <f>VLOOKUP(C173,货币使用情况!A:B,2,0)</f>
        <v>#N/A</v>
      </c>
      <c r="E173" s="1">
        <v>3</v>
      </c>
      <c r="G173" s="1"/>
      <c r="I173" s="1"/>
      <c r="J173" s="1"/>
      <c r="K173" s="1"/>
      <c r="L173" s="1"/>
      <c r="M173" s="1"/>
    </row>
    <row r="174" spans="1:13" x14ac:dyDescent="0.3">
      <c r="A174" s="11">
        <f t="shared" si="4"/>
        <v>173</v>
      </c>
      <c r="B174" s="1" t="s">
        <v>109</v>
      </c>
      <c r="C174" s="1" t="s">
        <v>425</v>
      </c>
      <c r="D174" s="1" t="e">
        <f>VLOOKUP(C174,货币使用情况!A:B,2,0)</f>
        <v>#N/A</v>
      </c>
      <c r="E174" s="1">
        <v>10</v>
      </c>
      <c r="G174" s="1"/>
      <c r="I174" s="1"/>
      <c r="J174" s="1"/>
      <c r="K174" s="1"/>
      <c r="L174" s="1"/>
      <c r="M174" s="1"/>
    </row>
    <row r="175" spans="1:13" x14ac:dyDescent="0.3">
      <c r="A175" s="11">
        <f t="shared" si="4"/>
        <v>174</v>
      </c>
      <c r="B175" s="1" t="s">
        <v>124</v>
      </c>
      <c r="C175" s="1" t="s">
        <v>425</v>
      </c>
      <c r="D175" s="1" t="e">
        <f>VLOOKUP(C175,货币使用情况!A:B,2,0)</f>
        <v>#N/A</v>
      </c>
      <c r="E175" s="1">
        <v>10</v>
      </c>
      <c r="G175" s="1"/>
      <c r="I175" s="1"/>
      <c r="J175" s="1"/>
      <c r="K175" s="1"/>
      <c r="L175" s="1"/>
      <c r="M175" s="1"/>
    </row>
    <row r="176" spans="1:13" x14ac:dyDescent="0.3">
      <c r="A176" s="11">
        <f t="shared" si="4"/>
        <v>175</v>
      </c>
      <c r="B176" s="1" t="s">
        <v>220</v>
      </c>
      <c r="C176" s="1" t="s">
        <v>412</v>
      </c>
      <c r="D176" s="1" t="str">
        <f>VLOOKUP(C176,货币使用情况!A:B,2,0)</f>
        <v>外币</v>
      </c>
      <c r="E176" s="1">
        <v>5</v>
      </c>
      <c r="G176" s="1"/>
      <c r="I176" s="1"/>
      <c r="J176" s="1"/>
      <c r="K176" s="1"/>
      <c r="L176" s="1"/>
      <c r="M176" s="1"/>
    </row>
    <row r="177" spans="1:13" x14ac:dyDescent="0.3">
      <c r="A177" s="11">
        <f t="shared" si="4"/>
        <v>176</v>
      </c>
      <c r="B177" s="1" t="s">
        <v>164</v>
      </c>
      <c r="C177" s="1" t="s">
        <v>412</v>
      </c>
      <c r="D177" s="1" t="str">
        <f>VLOOKUP(C177,货币使用情况!A:B,2,0)</f>
        <v>外币</v>
      </c>
      <c r="E177" s="1">
        <v>3</v>
      </c>
      <c r="G177" s="1"/>
      <c r="I177" s="1"/>
      <c r="J177" s="1"/>
      <c r="K177" s="1"/>
      <c r="L177" s="1"/>
      <c r="M177" s="1"/>
    </row>
  </sheetData>
  <autoFilter ref="A1:M177" xr:uid="{00000000-0009-0000-0000-000003000000}"/>
  <phoneticPr fontId="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4"/>
  <sheetViews>
    <sheetView workbookViewId="0">
      <pane ySplit="1" topLeftCell="A2" activePane="bottomLeft" state="frozen"/>
      <selection pane="bottomLeft" activeCell="K105" sqref="K105"/>
    </sheetView>
  </sheetViews>
  <sheetFormatPr defaultColWidth="9" defaultRowHeight="14" x14ac:dyDescent="0.3"/>
  <cols>
    <col min="1" max="1" width="8.6640625" style="7"/>
    <col min="2" max="2" width="25.4140625" customWidth="1"/>
    <col min="3" max="3" width="10.4140625" customWidth="1"/>
    <col min="4" max="4" width="8.5" customWidth="1"/>
    <col min="5" max="7" width="12.33203125" customWidth="1"/>
    <col min="8" max="8" width="17.33203125" hidden="1" customWidth="1"/>
    <col min="9" max="9" width="18.58203125" customWidth="1"/>
    <col min="10" max="10" width="17.33203125" hidden="1" customWidth="1"/>
    <col min="11" max="11" width="18.75" customWidth="1"/>
  </cols>
  <sheetData>
    <row r="1" spans="1:11" x14ac:dyDescent="0.3">
      <c r="A1" s="6" t="s">
        <v>12</v>
      </c>
      <c r="B1" s="8" t="s">
        <v>426</v>
      </c>
      <c r="C1" s="9" t="s">
        <v>427</v>
      </c>
      <c r="D1" s="9" t="s">
        <v>428</v>
      </c>
      <c r="E1" s="10" t="s">
        <v>429</v>
      </c>
      <c r="F1" s="10" t="s">
        <v>415</v>
      </c>
      <c r="G1" s="10" t="s">
        <v>416</v>
      </c>
      <c r="H1" s="10" t="s">
        <v>417</v>
      </c>
      <c r="I1" s="9" t="s">
        <v>418</v>
      </c>
      <c r="J1" s="10" t="s">
        <v>419</v>
      </c>
      <c r="K1" s="9" t="s">
        <v>420</v>
      </c>
    </row>
    <row r="2" spans="1:11" x14ac:dyDescent="0.3">
      <c r="A2" s="11">
        <f>ROW()-1</f>
        <v>1</v>
      </c>
      <c r="B2" s="1" t="str">
        <f>C2&amp;"("&amp;E2&amp;"贸易)"</f>
        <v>珊瑚石(贸易)</v>
      </c>
      <c r="C2" s="1" t="s">
        <v>430</v>
      </c>
      <c r="D2" s="1" t="s">
        <v>30</v>
      </c>
      <c r="E2" s="2"/>
      <c r="F2" s="2" t="e">
        <f>VLOOKUP(E2,货币使用情况!A:B,2,0)</f>
        <v>#N/A</v>
      </c>
      <c r="G2" s="2"/>
      <c r="H2" s="2"/>
      <c r="I2" s="1"/>
      <c r="J2" s="1"/>
      <c r="K2" s="1"/>
    </row>
    <row r="3" spans="1:11" x14ac:dyDescent="0.3">
      <c r="A3" s="11">
        <f t="shared" ref="A3:A66" si="0">ROW()-1</f>
        <v>2</v>
      </c>
      <c r="B3" s="1" t="str">
        <f t="shared" ref="B3:B66" si="1">C3&amp;"("&amp;E3&amp;"贸易)"</f>
        <v>蝙蝠(贸易)</v>
      </c>
      <c r="C3" s="1" t="s">
        <v>431</v>
      </c>
      <c r="D3" s="1" t="s">
        <v>30</v>
      </c>
      <c r="E3" s="2"/>
      <c r="F3" s="2" t="e">
        <f>VLOOKUP(E3,货币使用情况!A:B,2,0)</f>
        <v>#N/A</v>
      </c>
      <c r="G3" s="2"/>
      <c r="H3" s="2"/>
      <c r="I3" s="1"/>
      <c r="J3" s="1"/>
      <c r="K3" s="1"/>
    </row>
    <row r="4" spans="1:11" x14ac:dyDescent="0.3">
      <c r="A4" s="11">
        <f t="shared" si="0"/>
        <v>3</v>
      </c>
      <c r="B4" s="1" t="str">
        <f t="shared" si="1"/>
        <v>蝙蝠体液(毒牙城贸易)</v>
      </c>
      <c r="C4" s="1" t="s">
        <v>295</v>
      </c>
      <c r="D4" s="1" t="s">
        <v>30</v>
      </c>
      <c r="E4" s="2" t="s">
        <v>407</v>
      </c>
      <c r="F4" s="2" t="str">
        <f>VLOOKUP(E4,货币使用情况!A:B,2,0)</f>
        <v>外币</v>
      </c>
      <c r="G4" s="2">
        <v>10</v>
      </c>
      <c r="H4" s="2"/>
      <c r="I4" s="1"/>
      <c r="J4" s="1"/>
      <c r="K4" s="1"/>
    </row>
    <row r="5" spans="1:11" x14ac:dyDescent="0.3">
      <c r="A5" s="11">
        <f t="shared" si="0"/>
        <v>4</v>
      </c>
      <c r="B5" s="1" t="str">
        <f t="shared" si="1"/>
        <v>玻璃工艺品(贸易)</v>
      </c>
      <c r="C5" s="1" t="s">
        <v>432</v>
      </c>
      <c r="D5" s="1" t="s">
        <v>30</v>
      </c>
      <c r="E5" s="2"/>
      <c r="F5" s="2" t="e">
        <f>VLOOKUP(E5,货币使用情况!A:B,2,0)</f>
        <v>#N/A</v>
      </c>
      <c r="G5" s="2"/>
      <c r="H5" s="2"/>
      <c r="I5" s="1"/>
      <c r="J5" s="1"/>
      <c r="K5" s="1"/>
    </row>
    <row r="6" spans="1:11" x14ac:dyDescent="0.3">
      <c r="A6" s="11">
        <f t="shared" si="0"/>
        <v>5</v>
      </c>
      <c r="B6" s="1" t="str">
        <f t="shared" si="1"/>
        <v>玻璃瓶(贸易)</v>
      </c>
      <c r="C6" s="1" t="s">
        <v>81</v>
      </c>
      <c r="D6" s="1" t="s">
        <v>30</v>
      </c>
      <c r="E6" s="2"/>
      <c r="F6" s="2" t="e">
        <f>VLOOKUP(E6,货币使用情况!A:B,2,0)</f>
        <v>#N/A</v>
      </c>
      <c r="G6" s="2"/>
      <c r="H6" s="2"/>
      <c r="I6" s="1"/>
      <c r="J6" s="1"/>
      <c r="K6" s="1"/>
    </row>
    <row r="7" spans="1:11" x14ac:dyDescent="0.3">
      <c r="A7" s="11">
        <f t="shared" si="0"/>
        <v>6</v>
      </c>
      <c r="B7" s="1" t="str">
        <f t="shared" si="1"/>
        <v>叶子(弗拉特斯塔贸易)</v>
      </c>
      <c r="C7" s="1" t="s">
        <v>87</v>
      </c>
      <c r="D7" s="1" t="s">
        <v>30</v>
      </c>
      <c r="E7" s="2" t="s">
        <v>409</v>
      </c>
      <c r="F7" s="2" t="str">
        <f>VLOOKUP(E7,货币使用情况!A:B,2,0)</f>
        <v>外币</v>
      </c>
      <c r="G7" s="2">
        <v>30</v>
      </c>
      <c r="H7" s="2"/>
      <c r="I7" s="1"/>
      <c r="J7" s="1"/>
      <c r="K7" s="1"/>
    </row>
    <row r="8" spans="1:11" x14ac:dyDescent="0.3">
      <c r="A8" s="11">
        <f t="shared" si="0"/>
        <v>7</v>
      </c>
      <c r="B8" s="1" t="str">
        <f t="shared" si="1"/>
        <v>肥皂(贸易)</v>
      </c>
      <c r="C8" s="1" t="s">
        <v>433</v>
      </c>
      <c r="D8" s="1" t="s">
        <v>61</v>
      </c>
      <c r="E8" s="2"/>
      <c r="F8" s="2" t="e">
        <f>VLOOKUP(E8,货币使用情况!A:B,2,0)</f>
        <v>#N/A</v>
      </c>
      <c r="G8" s="2"/>
      <c r="H8" s="2"/>
      <c r="I8" s="1"/>
      <c r="J8" s="1"/>
      <c r="K8" s="1"/>
    </row>
    <row r="9" spans="1:11" x14ac:dyDescent="0.3">
      <c r="A9" s="11">
        <f t="shared" si="0"/>
        <v>8</v>
      </c>
      <c r="B9" s="1" t="str">
        <f t="shared" si="1"/>
        <v>化妆品(贸易)</v>
      </c>
      <c r="C9" s="1" t="s">
        <v>434</v>
      </c>
      <c r="D9" s="1" t="s">
        <v>61</v>
      </c>
      <c r="E9" s="2"/>
      <c r="F9" s="2" t="e">
        <f>VLOOKUP(E9,货币使用情况!A:B,2,0)</f>
        <v>#N/A</v>
      </c>
      <c r="G9" s="2"/>
      <c r="H9" s="2"/>
      <c r="I9" s="1"/>
      <c r="J9" s="1"/>
      <c r="K9" s="1"/>
    </row>
    <row r="10" spans="1:11" x14ac:dyDescent="0.3">
      <c r="A10" s="11">
        <f t="shared" si="0"/>
        <v>9</v>
      </c>
      <c r="B10" s="1" t="str">
        <f t="shared" si="1"/>
        <v>香水(贸易)</v>
      </c>
      <c r="C10" s="1" t="s">
        <v>435</v>
      </c>
      <c r="D10" s="1" t="s">
        <v>61</v>
      </c>
      <c r="E10" s="2"/>
      <c r="F10" s="2" t="e">
        <f>VLOOKUP(E10,货币使用情况!A:B,2,0)</f>
        <v>#N/A</v>
      </c>
      <c r="G10" s="2"/>
      <c r="H10" s="2"/>
      <c r="I10" s="1"/>
      <c r="J10" s="1"/>
      <c r="K10" s="1"/>
    </row>
    <row r="11" spans="1:11" x14ac:dyDescent="0.3">
      <c r="A11" s="11">
        <f t="shared" si="0"/>
        <v>10</v>
      </c>
      <c r="B11" s="1" t="str">
        <f t="shared" si="1"/>
        <v>布料(贸易)</v>
      </c>
      <c r="C11" s="1" t="s">
        <v>291</v>
      </c>
      <c r="D11" s="1" t="s">
        <v>30</v>
      </c>
      <c r="E11" s="2"/>
      <c r="F11" s="2" t="e">
        <f>VLOOKUP(E11,货币使用情况!A:B,2,0)</f>
        <v>#N/A</v>
      </c>
      <c r="G11" s="2"/>
      <c r="H11" s="2"/>
      <c r="I11" s="1"/>
      <c r="J11" s="1"/>
      <c r="K11" s="1"/>
    </row>
    <row r="12" spans="1:11" x14ac:dyDescent="0.3">
      <c r="A12" s="11">
        <f t="shared" si="0"/>
        <v>11</v>
      </c>
      <c r="B12" s="1" t="str">
        <f t="shared" si="1"/>
        <v>绳子(贸易)</v>
      </c>
      <c r="C12" s="1" t="s">
        <v>205</v>
      </c>
      <c r="D12" s="1" t="s">
        <v>30</v>
      </c>
      <c r="E12" s="2"/>
      <c r="F12" s="2" t="e">
        <f>VLOOKUP(E12,货币使用情况!A:B,2,0)</f>
        <v>#N/A</v>
      </c>
      <c r="G12" s="2"/>
      <c r="H12" s="2"/>
      <c r="I12" s="1"/>
      <c r="J12" s="1"/>
      <c r="K12" s="1"/>
    </row>
    <row r="13" spans="1:11" x14ac:dyDescent="0.3">
      <c r="A13" s="11">
        <f t="shared" si="0"/>
        <v>12</v>
      </c>
      <c r="B13" s="1" t="str">
        <f t="shared" si="1"/>
        <v>丝绸(索尔德姆贸易)</v>
      </c>
      <c r="C13" s="1" t="s">
        <v>286</v>
      </c>
      <c r="D13" s="1" t="s">
        <v>30</v>
      </c>
      <c r="E13" s="2" t="s">
        <v>400</v>
      </c>
      <c r="F13" s="2" t="str">
        <f>VLOOKUP(E13,货币使用情况!A:B,2,0)</f>
        <v>本币</v>
      </c>
      <c r="G13" s="2">
        <v>10</v>
      </c>
      <c r="H13" s="2"/>
      <c r="I13" s="1"/>
      <c r="J13" s="1"/>
      <c r="K13" s="1"/>
    </row>
    <row r="14" spans="1:11" x14ac:dyDescent="0.3">
      <c r="A14" s="11">
        <f t="shared" si="0"/>
        <v>13</v>
      </c>
      <c r="B14" s="1" t="str">
        <f t="shared" si="1"/>
        <v>莓果(弗拉特斯塔贸易)</v>
      </c>
      <c r="C14" s="1" t="s">
        <v>40</v>
      </c>
      <c r="D14" s="1" t="s">
        <v>96</v>
      </c>
      <c r="E14" s="2" t="s">
        <v>409</v>
      </c>
      <c r="F14" s="2" t="str">
        <f>VLOOKUP(E14,货币使用情况!A:B,2,0)</f>
        <v>外币</v>
      </c>
      <c r="G14" s="2">
        <v>10</v>
      </c>
      <c r="H14" s="2"/>
      <c r="I14" s="1"/>
      <c r="J14" s="1"/>
      <c r="K14" s="1"/>
    </row>
    <row r="15" spans="1:11" x14ac:dyDescent="0.3">
      <c r="A15" s="11">
        <f t="shared" si="0"/>
        <v>14</v>
      </c>
      <c r="B15" s="1" t="str">
        <f t="shared" si="1"/>
        <v>花朵(弗拉特斯塔贸易)</v>
      </c>
      <c r="C15" s="1" t="s">
        <v>70</v>
      </c>
      <c r="D15" s="1" t="s">
        <v>30</v>
      </c>
      <c r="E15" s="2" t="s">
        <v>409</v>
      </c>
      <c r="F15" s="2" t="str">
        <f>VLOOKUP(E15,货币使用情况!A:B,2,0)</f>
        <v>外币</v>
      </c>
      <c r="G15" s="2">
        <v>20</v>
      </c>
      <c r="H15" s="2"/>
      <c r="I15" s="1"/>
      <c r="J15" s="1"/>
      <c r="K15" s="1"/>
    </row>
    <row r="16" spans="1:11" x14ac:dyDescent="0.3">
      <c r="A16" s="11">
        <f t="shared" si="0"/>
        <v>15</v>
      </c>
      <c r="B16" s="1" t="str">
        <f t="shared" si="1"/>
        <v>蘑菇(毒牙城贸易)</v>
      </c>
      <c r="C16" s="1" t="s">
        <v>128</v>
      </c>
      <c r="D16" s="1" t="s">
        <v>96</v>
      </c>
      <c r="E16" s="2" t="s">
        <v>407</v>
      </c>
      <c r="F16" s="2" t="str">
        <f>VLOOKUP(E16,货币使用情况!A:B,2,0)</f>
        <v>外币</v>
      </c>
      <c r="G16" s="2">
        <v>10</v>
      </c>
      <c r="H16" s="2"/>
      <c r="I16" s="1"/>
      <c r="J16" s="1"/>
      <c r="K16" s="1"/>
    </row>
    <row r="17" spans="1:11" x14ac:dyDescent="0.3">
      <c r="A17" s="11">
        <f t="shared" si="0"/>
        <v>16</v>
      </c>
      <c r="B17" s="1" t="str">
        <f t="shared" si="1"/>
        <v>肉(弗蕾亚贸易)</v>
      </c>
      <c r="C17" s="1" t="s">
        <v>38</v>
      </c>
      <c r="D17" s="1" t="s">
        <v>96</v>
      </c>
      <c r="E17" s="2" t="s">
        <v>405</v>
      </c>
      <c r="F17" s="2" t="str">
        <f>VLOOKUP(E17,货币使用情况!A:B,2,0)</f>
        <v>本币</v>
      </c>
      <c r="G17" s="2">
        <v>10</v>
      </c>
      <c r="H17" s="2"/>
      <c r="I17" s="1"/>
      <c r="J17" s="1"/>
      <c r="K17" s="1"/>
    </row>
    <row r="18" spans="1:11" x14ac:dyDescent="0.3">
      <c r="A18" s="11">
        <f t="shared" si="0"/>
        <v>17</v>
      </c>
      <c r="B18" s="1" t="str">
        <f t="shared" si="1"/>
        <v>蜂蜜(弗蕾亚贸易)</v>
      </c>
      <c r="C18" s="1" t="s">
        <v>75</v>
      </c>
      <c r="D18" s="1" t="s">
        <v>96</v>
      </c>
      <c r="E18" s="2" t="s">
        <v>405</v>
      </c>
      <c r="F18" s="2" t="str">
        <f>VLOOKUP(E18,货币使用情况!A:B,2,0)</f>
        <v>本币</v>
      </c>
      <c r="G18" s="2">
        <v>10</v>
      </c>
      <c r="H18" s="2"/>
      <c r="I18" s="1"/>
      <c r="J18" s="1"/>
      <c r="K18" s="1"/>
    </row>
    <row r="19" spans="1:11" x14ac:dyDescent="0.3">
      <c r="A19" s="11">
        <f t="shared" si="0"/>
        <v>18</v>
      </c>
      <c r="B19" s="1" t="str">
        <f t="shared" si="1"/>
        <v>谷物(贸易)</v>
      </c>
      <c r="C19" s="1" t="s">
        <v>138</v>
      </c>
      <c r="D19" s="1" t="s">
        <v>96</v>
      </c>
      <c r="E19" s="2"/>
      <c r="F19" s="2" t="e">
        <f>VLOOKUP(E19,货币使用情况!A:B,2,0)</f>
        <v>#N/A</v>
      </c>
      <c r="G19" s="2"/>
      <c r="H19" s="2"/>
      <c r="I19" s="1"/>
      <c r="J19" s="1"/>
      <c r="K19" s="1"/>
    </row>
    <row r="20" spans="1:11" x14ac:dyDescent="0.3">
      <c r="A20" s="11">
        <f t="shared" si="0"/>
        <v>19</v>
      </c>
      <c r="B20" s="1" t="str">
        <f t="shared" si="1"/>
        <v>牛奶(弗蕾亚贸易)</v>
      </c>
      <c r="C20" s="1" t="s">
        <v>131</v>
      </c>
      <c r="D20" s="1" t="s">
        <v>96</v>
      </c>
      <c r="E20" s="2" t="s">
        <v>405</v>
      </c>
      <c r="F20" s="2" t="str">
        <f>VLOOKUP(E20,货币使用情况!A:B,2,0)</f>
        <v>本币</v>
      </c>
      <c r="G20" s="2">
        <v>10</v>
      </c>
      <c r="H20" s="2"/>
      <c r="I20" s="1"/>
      <c r="J20" s="1"/>
      <c r="K20" s="1"/>
    </row>
    <row r="21" spans="1:11" x14ac:dyDescent="0.3">
      <c r="A21" s="11">
        <f t="shared" si="0"/>
        <v>20</v>
      </c>
      <c r="B21" s="1" t="str">
        <f t="shared" si="1"/>
        <v>烤鱼(斯托基特贸易)</v>
      </c>
      <c r="C21" s="1" t="s">
        <v>436</v>
      </c>
      <c r="D21" s="1" t="s">
        <v>96</v>
      </c>
      <c r="E21" s="2" t="s">
        <v>406</v>
      </c>
      <c r="F21" s="2" t="str">
        <f>VLOOKUP(E21,货币使用情况!A:B,2,0)</f>
        <v>本币</v>
      </c>
      <c r="G21" s="2">
        <v>5</v>
      </c>
      <c r="H21" s="2"/>
      <c r="I21" s="1"/>
      <c r="J21" s="1"/>
      <c r="K21" s="1"/>
    </row>
    <row r="22" spans="1:11" x14ac:dyDescent="0.3">
      <c r="A22" s="11">
        <f t="shared" si="0"/>
        <v>21</v>
      </c>
      <c r="B22" s="1" t="str">
        <f t="shared" si="1"/>
        <v>烤蘑菇(贸易)</v>
      </c>
      <c r="C22" s="1" t="s">
        <v>437</v>
      </c>
      <c r="D22" s="1" t="s">
        <v>96</v>
      </c>
      <c r="E22" s="2"/>
      <c r="F22" s="2" t="e">
        <f>VLOOKUP(E22,货币使用情况!A:B,2,0)</f>
        <v>#N/A</v>
      </c>
      <c r="G22" s="2"/>
      <c r="H22" s="2"/>
      <c r="I22" s="1"/>
      <c r="J22" s="1"/>
      <c r="K22" s="1"/>
    </row>
    <row r="23" spans="1:11" x14ac:dyDescent="0.3">
      <c r="A23" s="11">
        <f t="shared" si="0"/>
        <v>22</v>
      </c>
      <c r="B23" s="1" t="str">
        <f t="shared" si="1"/>
        <v>芝士(弗蕾亚贸易)</v>
      </c>
      <c r="C23" s="1" t="s">
        <v>236</v>
      </c>
      <c r="D23" s="1" t="s">
        <v>96</v>
      </c>
      <c r="E23" s="2" t="s">
        <v>405</v>
      </c>
      <c r="F23" s="2" t="str">
        <f>VLOOKUP(E23,货币使用情况!A:B,2,0)</f>
        <v>本币</v>
      </c>
      <c r="G23" s="2">
        <v>5</v>
      </c>
      <c r="H23" s="2"/>
      <c r="I23" s="1"/>
      <c r="J23" s="1"/>
      <c r="K23" s="1"/>
    </row>
    <row r="24" spans="1:11" x14ac:dyDescent="0.3">
      <c r="A24" s="11">
        <f t="shared" si="0"/>
        <v>23</v>
      </c>
      <c r="B24" s="1" t="str">
        <f t="shared" si="1"/>
        <v>骨粉(贸易)</v>
      </c>
      <c r="C24" s="1" t="s">
        <v>122</v>
      </c>
      <c r="D24" s="1" t="s">
        <v>30</v>
      </c>
      <c r="E24" s="2"/>
      <c r="F24" s="2" t="e">
        <f>VLOOKUP(E24,货币使用情况!A:B,2,0)</f>
        <v>#N/A</v>
      </c>
      <c r="G24" s="2"/>
      <c r="H24" s="2"/>
      <c r="I24" s="1"/>
      <c r="J24" s="1"/>
      <c r="K24" s="1"/>
    </row>
    <row r="25" spans="1:11" x14ac:dyDescent="0.3">
      <c r="A25" s="11">
        <f t="shared" si="0"/>
        <v>24</v>
      </c>
      <c r="B25" s="1" t="str">
        <f t="shared" si="1"/>
        <v>欢乐花粉末(贸易)</v>
      </c>
      <c r="C25" s="1" t="s">
        <v>199</v>
      </c>
      <c r="D25" s="1" t="s">
        <v>30</v>
      </c>
      <c r="E25" s="2"/>
      <c r="F25" s="2" t="e">
        <f>VLOOKUP(E25,货币使用情况!A:B,2,0)</f>
        <v>#N/A</v>
      </c>
      <c r="G25" s="2"/>
      <c r="H25" s="2"/>
      <c r="I25" s="1"/>
      <c r="J25" s="1"/>
      <c r="K25" s="1"/>
    </row>
    <row r="26" spans="1:11" x14ac:dyDescent="0.3">
      <c r="A26" s="11">
        <f t="shared" si="0"/>
        <v>25</v>
      </c>
      <c r="B26" s="1" t="str">
        <f t="shared" si="1"/>
        <v>粮粉(贸易)</v>
      </c>
      <c r="C26" s="1" t="s">
        <v>221</v>
      </c>
      <c r="D26" s="1" t="s">
        <v>30</v>
      </c>
      <c r="E26" s="2"/>
      <c r="F26" s="2" t="e">
        <f>VLOOKUP(E26,货币使用情况!A:B,2,0)</f>
        <v>#N/A</v>
      </c>
      <c r="G26" s="2"/>
      <c r="H26" s="2"/>
      <c r="I26" s="1"/>
      <c r="J26" s="1"/>
      <c r="K26" s="1"/>
    </row>
    <row r="27" spans="1:11" x14ac:dyDescent="0.3">
      <c r="A27" s="11">
        <f t="shared" si="0"/>
        <v>26</v>
      </c>
      <c r="B27" s="1" t="str">
        <f t="shared" si="1"/>
        <v>石灰粉(暗影堡贸易)</v>
      </c>
      <c r="C27" s="1" t="s">
        <v>182</v>
      </c>
      <c r="D27" s="1" t="s">
        <v>30</v>
      </c>
      <c r="E27" s="2" t="s">
        <v>411</v>
      </c>
      <c r="F27" s="2" t="str">
        <f>VLOOKUP(E27,货币使用情况!A:B,2,0)</f>
        <v>外币</v>
      </c>
      <c r="G27" s="2">
        <v>10</v>
      </c>
      <c r="H27" s="2"/>
      <c r="I27" s="1"/>
      <c r="J27" s="1"/>
      <c r="K27" s="1"/>
    </row>
    <row r="28" spans="1:11" x14ac:dyDescent="0.3">
      <c r="A28" s="11">
        <f t="shared" si="0"/>
        <v>27</v>
      </c>
      <c r="B28" s="1" t="str">
        <f t="shared" si="1"/>
        <v>食盐(斯托基特贸易)</v>
      </c>
      <c r="C28" s="1" t="s">
        <v>73</v>
      </c>
      <c r="D28" s="1" t="s">
        <v>30</v>
      </c>
      <c r="E28" s="2" t="s">
        <v>406</v>
      </c>
      <c r="F28" s="2" t="str">
        <f>VLOOKUP(E28,货币使用情况!A:B,2,0)</f>
        <v>本币</v>
      </c>
      <c r="G28" s="2">
        <v>20</v>
      </c>
      <c r="H28" s="2"/>
      <c r="I28" s="1"/>
      <c r="J28" s="1"/>
      <c r="K28" s="1"/>
    </row>
    <row r="29" spans="1:11" x14ac:dyDescent="0.3">
      <c r="A29" s="11">
        <f t="shared" si="0"/>
        <v>28</v>
      </c>
      <c r="B29" s="1" t="str">
        <f t="shared" si="1"/>
        <v>油(斯托基特贸易)</v>
      </c>
      <c r="C29" s="1" t="s">
        <v>67</v>
      </c>
      <c r="D29" s="1" t="s">
        <v>144</v>
      </c>
      <c r="E29" s="2" t="s">
        <v>406</v>
      </c>
      <c r="F29" s="2" t="str">
        <f>VLOOKUP(E29,货币使用情况!A:B,2,0)</f>
        <v>本币</v>
      </c>
      <c r="G29" s="2">
        <v>10</v>
      </c>
      <c r="H29" s="2"/>
      <c r="I29" s="1"/>
      <c r="J29" s="1"/>
      <c r="K29" s="1"/>
    </row>
    <row r="30" spans="1:11" x14ac:dyDescent="0.3">
      <c r="A30" s="11">
        <f t="shared" si="0"/>
        <v>29</v>
      </c>
      <c r="B30" s="1" t="str">
        <f t="shared" si="1"/>
        <v>冰淇淋(贸易)</v>
      </c>
      <c r="C30" s="1" t="s">
        <v>438</v>
      </c>
      <c r="D30" s="1" t="s">
        <v>96</v>
      </c>
      <c r="E30" s="2"/>
      <c r="F30" s="2" t="e">
        <f>VLOOKUP(E30,货币使用情况!A:B,2,0)</f>
        <v>#N/A</v>
      </c>
      <c r="G30" s="2"/>
      <c r="H30" s="2"/>
      <c r="I30" s="1"/>
      <c r="J30" s="1"/>
      <c r="K30" s="1"/>
    </row>
    <row r="31" spans="1:11" x14ac:dyDescent="0.3">
      <c r="A31" s="11">
        <f t="shared" si="0"/>
        <v>30</v>
      </c>
      <c r="B31" s="1" t="str">
        <f t="shared" si="1"/>
        <v>木材(天空木园贸易)</v>
      </c>
      <c r="C31" s="1" t="s">
        <v>157</v>
      </c>
      <c r="D31" s="1" t="s">
        <v>30</v>
      </c>
      <c r="E31" s="2" t="s">
        <v>403</v>
      </c>
      <c r="F31" s="2" t="str">
        <f>VLOOKUP(E31,货币使用情况!A:B,2,0)</f>
        <v>本币</v>
      </c>
      <c r="G31" s="2">
        <v>10</v>
      </c>
      <c r="H31" s="2"/>
      <c r="I31" s="1"/>
      <c r="J31" s="1"/>
      <c r="K31" s="1"/>
    </row>
    <row r="32" spans="1:11" x14ac:dyDescent="0.3">
      <c r="A32" s="11">
        <f t="shared" si="0"/>
        <v>31</v>
      </c>
      <c r="B32" s="1" t="str">
        <f t="shared" si="1"/>
        <v>木棍(贸易)</v>
      </c>
      <c r="C32" s="1" t="s">
        <v>90</v>
      </c>
      <c r="D32" s="1" t="s">
        <v>30</v>
      </c>
      <c r="E32" s="2"/>
      <c r="F32" s="2" t="e">
        <f>VLOOKUP(E32,货币使用情况!A:B,2,0)</f>
        <v>#N/A</v>
      </c>
      <c r="G32" s="2"/>
      <c r="H32" s="2"/>
      <c r="I32" s="1"/>
      <c r="J32" s="1"/>
      <c r="K32" s="1"/>
    </row>
    <row r="33" spans="1:11" x14ac:dyDescent="0.3">
      <c r="A33" s="11">
        <f t="shared" si="0"/>
        <v>32</v>
      </c>
      <c r="B33" s="1" t="str">
        <f t="shared" si="1"/>
        <v>齿轮(贸易)</v>
      </c>
      <c r="C33" s="1" t="s">
        <v>439</v>
      </c>
      <c r="D33" s="1" t="s">
        <v>30</v>
      </c>
      <c r="E33" s="2"/>
      <c r="F33" s="2" t="e">
        <f>VLOOKUP(E33,货币使用情况!A:B,2,0)</f>
        <v>#N/A</v>
      </c>
      <c r="G33" s="2"/>
      <c r="H33" s="2"/>
      <c r="I33" s="1"/>
      <c r="J33" s="1"/>
      <c r="K33" s="1"/>
    </row>
    <row r="34" spans="1:11" x14ac:dyDescent="0.3">
      <c r="A34" s="11">
        <f t="shared" si="0"/>
        <v>33</v>
      </c>
      <c r="B34" s="1" t="str">
        <f t="shared" si="1"/>
        <v>工具(贸易)</v>
      </c>
      <c r="C34" s="1" t="s">
        <v>174</v>
      </c>
      <c r="D34" s="1" t="s">
        <v>30</v>
      </c>
      <c r="E34" s="2"/>
      <c r="F34" s="2" t="e">
        <f>VLOOKUP(E34,货币使用情况!A:B,2,0)</f>
        <v>#N/A</v>
      </c>
      <c r="G34" s="2"/>
      <c r="H34" s="2"/>
      <c r="I34" s="1"/>
      <c r="J34" s="1"/>
      <c r="K34" s="1"/>
    </row>
    <row r="35" spans="1:11" x14ac:dyDescent="0.3">
      <c r="A35" s="11">
        <f t="shared" si="0"/>
        <v>34</v>
      </c>
      <c r="B35" s="1" t="str">
        <f t="shared" si="1"/>
        <v>酒桶(贸易)</v>
      </c>
      <c r="C35" s="1" t="s">
        <v>165</v>
      </c>
      <c r="D35" s="1" t="s">
        <v>30</v>
      </c>
      <c r="E35" s="2"/>
      <c r="F35" s="2" t="e">
        <f>VLOOKUP(E35,货币使用情况!A:B,2,0)</f>
        <v>#N/A</v>
      </c>
      <c r="G35" s="2"/>
      <c r="H35" s="2"/>
      <c r="I35" s="1"/>
      <c r="J35" s="1"/>
      <c r="K35" s="1"/>
    </row>
    <row r="36" spans="1:11" x14ac:dyDescent="0.3">
      <c r="A36" s="11">
        <f t="shared" si="0"/>
        <v>35</v>
      </c>
      <c r="B36" s="1" t="str">
        <f t="shared" si="1"/>
        <v>实木家具(贸易)</v>
      </c>
      <c r="C36" s="1" t="s">
        <v>440</v>
      </c>
      <c r="D36" s="1" t="s">
        <v>30</v>
      </c>
      <c r="E36" s="2"/>
      <c r="F36" s="2" t="e">
        <f>VLOOKUP(E36,货币使用情况!A:B,2,0)</f>
        <v>#N/A</v>
      </c>
      <c r="G36" s="2"/>
      <c r="H36" s="2"/>
      <c r="I36" s="1"/>
      <c r="J36" s="1"/>
      <c r="K36" s="1"/>
    </row>
    <row r="37" spans="1:11" x14ac:dyDescent="0.3">
      <c r="A37" s="11">
        <f t="shared" si="0"/>
        <v>36</v>
      </c>
      <c r="B37" s="1" t="str">
        <f t="shared" si="1"/>
        <v>果酒(贸易)</v>
      </c>
      <c r="C37" s="1" t="s">
        <v>441</v>
      </c>
      <c r="D37" s="1" t="s">
        <v>162</v>
      </c>
      <c r="E37" s="2"/>
      <c r="F37" s="2" t="e">
        <f>VLOOKUP(E37,货币使用情况!A:B,2,0)</f>
        <v>#N/A</v>
      </c>
      <c r="G37" s="2"/>
      <c r="H37" s="2"/>
      <c r="I37" s="1"/>
      <c r="J37" s="1"/>
      <c r="K37" s="1"/>
    </row>
    <row r="38" spans="1:11" x14ac:dyDescent="0.3">
      <c r="A38" s="11">
        <f t="shared" si="0"/>
        <v>37</v>
      </c>
      <c r="B38" s="1" t="str">
        <f t="shared" si="1"/>
        <v>啤酒(贸易)</v>
      </c>
      <c r="C38" s="1" t="s">
        <v>442</v>
      </c>
      <c r="D38" s="1" t="s">
        <v>162</v>
      </c>
      <c r="E38" s="2"/>
      <c r="F38" s="2" t="e">
        <f>VLOOKUP(E38,货币使用情况!A:B,2,0)</f>
        <v>#N/A</v>
      </c>
      <c r="G38" s="2"/>
      <c r="H38" s="2"/>
      <c r="I38" s="1"/>
      <c r="J38" s="1"/>
      <c r="K38" s="1"/>
    </row>
    <row r="39" spans="1:11" x14ac:dyDescent="0.3">
      <c r="A39" s="11">
        <f t="shared" si="0"/>
        <v>38</v>
      </c>
      <c r="B39" s="1" t="str">
        <f t="shared" si="1"/>
        <v>纸(贸易)</v>
      </c>
      <c r="C39" s="1" t="s">
        <v>288</v>
      </c>
      <c r="D39" s="1" t="s">
        <v>30</v>
      </c>
      <c r="E39" s="2"/>
      <c r="F39" s="2" t="e">
        <f>VLOOKUP(E39,货币使用情况!A:B,2,0)</f>
        <v>#N/A</v>
      </c>
      <c r="G39" s="2"/>
      <c r="H39" s="2"/>
      <c r="I39" s="1"/>
      <c r="J39" s="1"/>
      <c r="K39" s="1"/>
    </row>
    <row r="40" spans="1:11" x14ac:dyDescent="0.3">
      <c r="A40" s="11">
        <f t="shared" si="0"/>
        <v>39</v>
      </c>
      <c r="B40" s="1" t="str">
        <f t="shared" si="1"/>
        <v>皮包(贸易)</v>
      </c>
      <c r="C40" s="1" t="s">
        <v>443</v>
      </c>
      <c r="D40" s="1" t="s">
        <v>61</v>
      </c>
      <c r="E40" s="2"/>
      <c r="F40" s="2" t="e">
        <f>VLOOKUP(E40,货币使用情况!A:B,2,0)</f>
        <v>#N/A</v>
      </c>
      <c r="G40" s="2"/>
      <c r="H40" s="2"/>
      <c r="I40" s="1"/>
      <c r="J40" s="1"/>
      <c r="K40" s="1"/>
    </row>
    <row r="41" spans="1:11" x14ac:dyDescent="0.3">
      <c r="A41" s="11">
        <f t="shared" si="0"/>
        <v>40</v>
      </c>
      <c r="B41" s="1" t="str">
        <f t="shared" si="1"/>
        <v>皮鞋(贸易)</v>
      </c>
      <c r="C41" s="1" t="s">
        <v>444</v>
      </c>
      <c r="D41" s="1" t="s">
        <v>61</v>
      </c>
      <c r="E41" s="2"/>
      <c r="F41" s="2" t="e">
        <f>VLOOKUP(E41,货币使用情况!A:B,2,0)</f>
        <v>#N/A</v>
      </c>
      <c r="G41" s="2"/>
      <c r="H41" s="2"/>
      <c r="I41" s="1"/>
      <c r="J41" s="1"/>
      <c r="K41" s="1"/>
    </row>
    <row r="42" spans="1:11" x14ac:dyDescent="0.3">
      <c r="A42" s="11">
        <f t="shared" si="0"/>
        <v>41</v>
      </c>
      <c r="B42" s="1" t="str">
        <f t="shared" si="1"/>
        <v>染料(贸易)</v>
      </c>
      <c r="C42" s="1" t="s">
        <v>76</v>
      </c>
      <c r="D42" s="1" t="s">
        <v>30</v>
      </c>
      <c r="E42" s="2"/>
      <c r="F42" s="2" t="e">
        <f>VLOOKUP(E42,货币使用情况!A:B,2,0)</f>
        <v>#N/A</v>
      </c>
      <c r="G42" s="2"/>
      <c r="H42" s="2"/>
      <c r="I42" s="1"/>
      <c r="J42" s="1"/>
      <c r="K42" s="1"/>
    </row>
    <row r="43" spans="1:11" x14ac:dyDescent="0.3">
      <c r="A43" s="11">
        <f t="shared" si="0"/>
        <v>42</v>
      </c>
      <c r="B43" s="1" t="str">
        <f t="shared" si="1"/>
        <v>玻璃(索尔德姆贸易)</v>
      </c>
      <c r="C43" s="1" t="s">
        <v>49</v>
      </c>
      <c r="D43" s="1" t="s">
        <v>30</v>
      </c>
      <c r="E43" s="2" t="s">
        <v>400</v>
      </c>
      <c r="F43" s="2" t="str">
        <f>VLOOKUP(E43,货币使用情况!A:B,2,0)</f>
        <v>本币</v>
      </c>
      <c r="G43" s="2">
        <v>5</v>
      </c>
      <c r="H43" s="2"/>
      <c r="I43" s="1"/>
      <c r="J43" s="1"/>
      <c r="K43" s="1"/>
    </row>
    <row r="44" spans="1:11" x14ac:dyDescent="0.3">
      <c r="A44" s="11">
        <f t="shared" si="0"/>
        <v>43</v>
      </c>
      <c r="B44" s="1" t="str">
        <f t="shared" si="1"/>
        <v>金块(贸易)</v>
      </c>
      <c r="C44" s="1" t="s">
        <v>208</v>
      </c>
      <c r="D44" s="1" t="s">
        <v>30</v>
      </c>
      <c r="E44" s="2"/>
      <c r="F44" s="2" t="e">
        <f>VLOOKUP(E44,货币使用情况!A:B,2,0)</f>
        <v>#N/A</v>
      </c>
      <c r="G44" s="2"/>
      <c r="H44" s="2"/>
      <c r="I44" s="1"/>
      <c r="J44" s="1"/>
      <c r="K44" s="1"/>
    </row>
    <row r="45" spans="1:11" x14ac:dyDescent="0.3">
      <c r="A45" s="11">
        <f t="shared" si="0"/>
        <v>44</v>
      </c>
      <c r="B45" s="1" t="str">
        <f t="shared" si="1"/>
        <v>沙子(贸易)</v>
      </c>
      <c r="C45" s="1" t="s">
        <v>181</v>
      </c>
      <c r="D45" s="1" t="s">
        <v>30</v>
      </c>
      <c r="E45" s="2"/>
      <c r="F45" s="2" t="e">
        <f>VLOOKUP(E45,货币使用情况!A:B,2,0)</f>
        <v>#N/A</v>
      </c>
      <c r="G45" s="2"/>
      <c r="H45" s="2"/>
      <c r="I45" s="1"/>
      <c r="J45" s="1"/>
      <c r="K45" s="1"/>
    </row>
    <row r="46" spans="1:11" x14ac:dyDescent="0.3">
      <c r="A46" s="11">
        <f t="shared" si="0"/>
        <v>45</v>
      </c>
      <c r="B46" s="1" t="str">
        <f t="shared" si="1"/>
        <v>铁块(贸易)</v>
      </c>
      <c r="C46" s="1" t="s">
        <v>445</v>
      </c>
      <c r="D46" s="1" t="s">
        <v>30</v>
      </c>
      <c r="E46" s="2"/>
      <c r="F46" s="2" t="e">
        <f>VLOOKUP(E46,货币使用情况!A:B,2,0)</f>
        <v>#N/A</v>
      </c>
      <c r="G46" s="2"/>
      <c r="H46" s="2"/>
      <c r="I46" s="1"/>
      <c r="J46" s="1"/>
      <c r="K46" s="1"/>
    </row>
    <row r="47" spans="1:11" x14ac:dyDescent="0.3">
      <c r="A47" s="11">
        <f t="shared" si="0"/>
        <v>46</v>
      </c>
      <c r="B47" s="1" t="str">
        <f t="shared" si="1"/>
        <v>铜块(贸易)</v>
      </c>
      <c r="C47" s="1" t="s">
        <v>158</v>
      </c>
      <c r="D47" s="1" t="s">
        <v>30</v>
      </c>
      <c r="E47" s="2"/>
      <c r="F47" s="2" t="e">
        <f>VLOOKUP(E47,货币使用情况!A:B,2,0)</f>
        <v>#N/A</v>
      </c>
      <c r="G47" s="2"/>
      <c r="H47" s="2"/>
      <c r="I47" s="1"/>
      <c r="J47" s="1"/>
      <c r="K47" s="1"/>
    </row>
    <row r="48" spans="1:11" x14ac:dyDescent="0.3">
      <c r="A48" s="11">
        <f t="shared" si="0"/>
        <v>47</v>
      </c>
      <c r="B48" s="1" t="str">
        <f t="shared" si="1"/>
        <v>石材(暗影堡贸易)</v>
      </c>
      <c r="C48" s="1" t="s">
        <v>446</v>
      </c>
      <c r="D48" s="1" t="s">
        <v>30</v>
      </c>
      <c r="E48" s="2" t="s">
        <v>411</v>
      </c>
      <c r="F48" s="2" t="str">
        <f>VLOOKUP(E48,货币使用情况!A:B,2,0)</f>
        <v>外币</v>
      </c>
      <c r="G48" s="2">
        <v>10</v>
      </c>
      <c r="H48" s="2"/>
      <c r="I48" s="1"/>
      <c r="J48" s="1"/>
      <c r="K48" s="1"/>
    </row>
    <row r="49" spans="1:11" x14ac:dyDescent="0.3">
      <c r="A49" s="11">
        <f t="shared" si="0"/>
        <v>48</v>
      </c>
      <c r="B49" s="1" t="str">
        <f t="shared" si="1"/>
        <v>口香糖(贸易)</v>
      </c>
      <c r="C49" s="1" t="s">
        <v>447</v>
      </c>
      <c r="D49" s="1" t="s">
        <v>61</v>
      </c>
      <c r="E49" s="2"/>
      <c r="F49" s="2" t="e">
        <f>VLOOKUP(E49,货币使用情况!A:B,2,0)</f>
        <v>#N/A</v>
      </c>
      <c r="G49" s="2"/>
      <c r="H49" s="2"/>
      <c r="I49" s="1"/>
      <c r="J49" s="1"/>
      <c r="K49" s="1"/>
    </row>
    <row r="50" spans="1:11" x14ac:dyDescent="0.3">
      <c r="A50" s="11">
        <f t="shared" si="0"/>
        <v>49</v>
      </c>
      <c r="B50" s="1" t="str">
        <f t="shared" si="1"/>
        <v>蜡烛(贸易)</v>
      </c>
      <c r="C50" s="1" t="s">
        <v>448</v>
      </c>
      <c r="D50" s="1" t="s">
        <v>61</v>
      </c>
      <c r="E50" s="2"/>
      <c r="F50" s="2" t="e">
        <f>VLOOKUP(E50,货币使用情况!A:B,2,0)</f>
        <v>#N/A</v>
      </c>
      <c r="G50" s="2"/>
      <c r="H50" s="2"/>
      <c r="I50" s="1"/>
      <c r="J50" s="1"/>
      <c r="K50" s="1"/>
    </row>
    <row r="51" spans="1:11" x14ac:dyDescent="0.3">
      <c r="A51" s="11">
        <f t="shared" si="0"/>
        <v>50</v>
      </c>
      <c r="B51" s="1" t="str">
        <f t="shared" si="1"/>
        <v>金首饰(暗影堡贸易)</v>
      </c>
      <c r="C51" s="1" t="s">
        <v>449</v>
      </c>
      <c r="D51" s="1" t="s">
        <v>61</v>
      </c>
      <c r="E51" s="2" t="s">
        <v>411</v>
      </c>
      <c r="F51" s="2" t="str">
        <f>VLOOKUP(E51,货币使用情况!A:B,2,0)</f>
        <v>外币</v>
      </c>
      <c r="G51" s="2">
        <v>3</v>
      </c>
      <c r="H51" s="2"/>
      <c r="I51" s="1"/>
      <c r="J51" s="1"/>
      <c r="K51" s="1"/>
    </row>
    <row r="52" spans="1:11" x14ac:dyDescent="0.3">
      <c r="A52" s="11">
        <f t="shared" si="0"/>
        <v>51</v>
      </c>
      <c r="B52" s="1" t="str">
        <f t="shared" si="1"/>
        <v>哑铃(贸易)</v>
      </c>
      <c r="C52" s="1" t="s">
        <v>450</v>
      </c>
      <c r="D52" s="1" t="s">
        <v>61</v>
      </c>
      <c r="E52" s="2"/>
      <c r="F52" s="2" t="e">
        <f>VLOOKUP(E52,货币使用情况!A:B,2,0)</f>
        <v>#N/A</v>
      </c>
      <c r="G52" s="2">
        <v>3</v>
      </c>
      <c r="H52" s="2"/>
      <c r="I52" s="1"/>
      <c r="J52" s="1"/>
      <c r="K52" s="1"/>
    </row>
    <row r="53" spans="1:11" x14ac:dyDescent="0.3">
      <c r="A53" s="11">
        <f t="shared" si="0"/>
        <v>52</v>
      </c>
      <c r="B53" s="1" t="str">
        <f t="shared" si="1"/>
        <v>骨头(天空木园贸易)</v>
      </c>
      <c r="C53" s="1" t="s">
        <v>134</v>
      </c>
      <c r="D53" s="1" t="s">
        <v>30</v>
      </c>
      <c r="E53" s="2" t="s">
        <v>403</v>
      </c>
      <c r="F53" s="2" t="str">
        <f>VLOOKUP(E53,货币使用情况!A:B,2,0)</f>
        <v>本币</v>
      </c>
      <c r="G53" s="2">
        <v>10</v>
      </c>
      <c r="H53" s="2"/>
      <c r="I53" s="1"/>
      <c r="J53" s="1"/>
      <c r="K53" s="1"/>
    </row>
    <row r="54" spans="1:11" x14ac:dyDescent="0.3">
      <c r="A54" s="11">
        <f t="shared" si="0"/>
        <v>53</v>
      </c>
      <c r="B54" s="1" t="str">
        <f t="shared" si="1"/>
        <v>皮革(弗蕾亚贸易)</v>
      </c>
      <c r="C54" s="1" t="s">
        <v>171</v>
      </c>
      <c r="D54" s="1" t="s">
        <v>30</v>
      </c>
      <c r="E54" s="2" t="s">
        <v>405</v>
      </c>
      <c r="F54" s="2" t="str">
        <f>VLOOKUP(E54,货币使用情况!A:B,2,0)</f>
        <v>本币</v>
      </c>
      <c r="G54" s="2">
        <v>10</v>
      </c>
      <c r="H54" s="2"/>
      <c r="I54" s="1"/>
      <c r="J54" s="1"/>
      <c r="K54" s="1"/>
    </row>
    <row r="55" spans="1:11" x14ac:dyDescent="0.3">
      <c r="A55" s="11">
        <f t="shared" si="0"/>
        <v>54</v>
      </c>
      <c r="B55" s="1" t="str">
        <f t="shared" si="1"/>
        <v>烤肉(贸易)</v>
      </c>
      <c r="C55" s="1" t="s">
        <v>451</v>
      </c>
      <c r="D55" s="1" t="s">
        <v>96</v>
      </c>
      <c r="E55" s="2"/>
      <c r="F55" s="2" t="e">
        <f>VLOOKUP(E55,货币使用情况!A:B,2,0)</f>
        <v>#N/A</v>
      </c>
      <c r="G55" s="2"/>
      <c r="H55" s="2"/>
      <c r="I55" s="1"/>
      <c r="J55" s="1"/>
      <c r="K55" s="1"/>
    </row>
    <row r="56" spans="1:11" x14ac:dyDescent="0.3">
      <c r="A56" s="11">
        <f t="shared" si="0"/>
        <v>55</v>
      </c>
      <c r="B56" s="1" t="str">
        <f t="shared" si="1"/>
        <v>面包(贸易)</v>
      </c>
      <c r="C56" s="1" t="s">
        <v>452</v>
      </c>
      <c r="D56" s="1" t="s">
        <v>96</v>
      </c>
      <c r="E56" s="2"/>
      <c r="F56" s="2" t="e">
        <f>VLOOKUP(E56,货币使用情况!A:B,2,0)</f>
        <v>#N/A</v>
      </c>
      <c r="G56" s="2"/>
      <c r="H56" s="2"/>
      <c r="I56" s="1"/>
      <c r="J56" s="1"/>
      <c r="K56" s="1"/>
    </row>
    <row r="57" spans="1:11" x14ac:dyDescent="0.3">
      <c r="A57" s="11">
        <f t="shared" si="0"/>
        <v>56</v>
      </c>
      <c r="B57" s="1" t="str">
        <f t="shared" si="1"/>
        <v>无(贸易)</v>
      </c>
      <c r="C57" s="1" t="s">
        <v>35</v>
      </c>
      <c r="D57" s="1" t="s">
        <v>35</v>
      </c>
      <c r="E57" s="2"/>
      <c r="F57" s="2" t="e">
        <f>VLOOKUP(E57,货币使用情况!A:B,2,0)</f>
        <v>#N/A</v>
      </c>
      <c r="G57" s="2"/>
      <c r="H57" s="2"/>
      <c r="I57" s="1"/>
      <c r="J57" s="1"/>
      <c r="K57" s="1"/>
    </row>
    <row r="58" spans="1:11" x14ac:dyDescent="0.3">
      <c r="A58" s="11">
        <f t="shared" si="0"/>
        <v>57</v>
      </c>
      <c r="B58" s="1" t="str">
        <f t="shared" si="1"/>
        <v>蚕(贸易)</v>
      </c>
      <c r="C58" s="1" t="s">
        <v>453</v>
      </c>
      <c r="D58" s="1" t="s">
        <v>30</v>
      </c>
      <c r="E58" s="2"/>
      <c r="F58" s="2" t="e">
        <f>VLOOKUP(E58,货币使用情况!A:B,2,0)</f>
        <v>#N/A</v>
      </c>
      <c r="G58" s="2"/>
      <c r="H58" s="2"/>
      <c r="I58" s="1"/>
      <c r="J58" s="1"/>
      <c r="K58" s="1"/>
    </row>
    <row r="59" spans="1:11" x14ac:dyDescent="0.3">
      <c r="A59" s="11">
        <f t="shared" si="0"/>
        <v>58</v>
      </c>
      <c r="B59" s="1" t="str">
        <f t="shared" si="1"/>
        <v>蚕茧(天空木园贸易)</v>
      </c>
      <c r="C59" s="1" t="s">
        <v>95</v>
      </c>
      <c r="D59" s="1" t="s">
        <v>30</v>
      </c>
      <c r="E59" s="2" t="s">
        <v>403</v>
      </c>
      <c r="F59" s="2" t="str">
        <f>VLOOKUP(E59,货币使用情况!A:B,2,0)</f>
        <v>本币</v>
      </c>
      <c r="G59" s="2">
        <v>10</v>
      </c>
      <c r="H59" s="2"/>
      <c r="I59" s="1"/>
      <c r="J59" s="1"/>
      <c r="K59" s="1"/>
    </row>
    <row r="60" spans="1:11" x14ac:dyDescent="0.3">
      <c r="A60" s="11">
        <f t="shared" si="0"/>
        <v>59</v>
      </c>
      <c r="B60" s="1" t="str">
        <f t="shared" si="1"/>
        <v>意大利面(贸易)</v>
      </c>
      <c r="C60" s="1" t="s">
        <v>454</v>
      </c>
      <c r="D60" s="1" t="s">
        <v>96</v>
      </c>
      <c r="E60" s="2"/>
      <c r="F60" s="2" t="e">
        <f>VLOOKUP(E60,货币使用情况!A:B,2,0)</f>
        <v>#N/A</v>
      </c>
      <c r="G60" s="2"/>
      <c r="H60" s="2"/>
      <c r="I60" s="1"/>
      <c r="J60" s="1"/>
      <c r="K60" s="1"/>
    </row>
    <row r="61" spans="1:11" x14ac:dyDescent="0.3">
      <c r="A61" s="11">
        <f t="shared" si="0"/>
        <v>60</v>
      </c>
      <c r="B61" s="1" t="str">
        <f t="shared" si="1"/>
        <v>蛋糕(贸易)</v>
      </c>
      <c r="C61" s="1" t="s">
        <v>455</v>
      </c>
      <c r="D61" s="1" t="s">
        <v>96</v>
      </c>
      <c r="E61" s="2"/>
      <c r="F61" s="2" t="e">
        <f>VLOOKUP(E61,货币使用情况!A:B,2,0)</f>
        <v>#N/A</v>
      </c>
      <c r="G61" s="2"/>
      <c r="H61" s="2"/>
      <c r="I61" s="1"/>
      <c r="J61" s="1"/>
      <c r="K61" s="1"/>
    </row>
    <row r="62" spans="1:11" x14ac:dyDescent="0.3">
      <c r="A62" s="11">
        <f t="shared" si="0"/>
        <v>61</v>
      </c>
      <c r="B62" s="1" t="str">
        <f t="shared" si="1"/>
        <v>蜂蜡(贸易)</v>
      </c>
      <c r="C62" s="1" t="s">
        <v>203</v>
      </c>
      <c r="D62" s="1" t="s">
        <v>30</v>
      </c>
      <c r="E62" s="2"/>
      <c r="F62" s="2" t="e">
        <f>VLOOKUP(E62,货币使用情况!A:B,2,0)</f>
        <v>#N/A</v>
      </c>
      <c r="G62" s="2"/>
      <c r="H62" s="2"/>
      <c r="I62" s="1"/>
      <c r="J62" s="1"/>
      <c r="K62" s="1"/>
    </row>
    <row r="63" spans="1:11" x14ac:dyDescent="0.3">
      <c r="A63" s="11">
        <f t="shared" si="0"/>
        <v>62</v>
      </c>
      <c r="B63" s="1" t="str">
        <f t="shared" si="1"/>
        <v>蜜蜂(贸易)</v>
      </c>
      <c r="C63" s="1" t="s">
        <v>456</v>
      </c>
      <c r="D63" s="1" t="s">
        <v>30</v>
      </c>
      <c r="E63" s="2"/>
      <c r="F63" s="2" t="e">
        <f>VLOOKUP(E63,货币使用情况!A:B,2,0)</f>
        <v>#N/A</v>
      </c>
      <c r="G63" s="2"/>
      <c r="H63" s="2"/>
      <c r="I63" s="1"/>
      <c r="J63" s="1"/>
      <c r="K63" s="1"/>
    </row>
    <row r="64" spans="1:11" x14ac:dyDescent="0.3">
      <c r="A64" s="11">
        <f t="shared" si="0"/>
        <v>63</v>
      </c>
      <c r="B64" s="1" t="str">
        <f t="shared" si="1"/>
        <v>兔子(贸易)</v>
      </c>
      <c r="C64" s="1" t="s">
        <v>39</v>
      </c>
      <c r="D64" s="1" t="s">
        <v>30</v>
      </c>
      <c r="E64" s="2"/>
      <c r="F64" s="2" t="e">
        <f>VLOOKUP(E64,货币使用情况!A:B,2,0)</f>
        <v>#N/A</v>
      </c>
      <c r="G64" s="2"/>
      <c r="H64" s="2"/>
      <c r="I64" s="1"/>
      <c r="J64" s="1"/>
      <c r="K64" s="1"/>
    </row>
    <row r="65" spans="1:11" x14ac:dyDescent="0.3">
      <c r="A65" s="11">
        <f t="shared" si="0"/>
        <v>64</v>
      </c>
      <c r="B65" s="1" t="str">
        <f t="shared" si="1"/>
        <v>木炭(贸易)</v>
      </c>
      <c r="C65" s="1" t="s">
        <v>69</v>
      </c>
      <c r="D65" s="1" t="s">
        <v>30</v>
      </c>
      <c r="E65" s="2"/>
      <c r="F65" s="2" t="e">
        <f>VLOOKUP(E65,货币使用情况!A:B,2,0)</f>
        <v>#N/A</v>
      </c>
      <c r="G65" s="2"/>
      <c r="H65" s="2"/>
      <c r="I65" s="1"/>
      <c r="J65" s="1"/>
      <c r="K65" s="1"/>
    </row>
    <row r="66" spans="1:11" x14ac:dyDescent="0.3">
      <c r="A66" s="11">
        <f t="shared" si="0"/>
        <v>65</v>
      </c>
      <c r="B66" s="1" t="str">
        <f t="shared" si="1"/>
        <v>陶瓷(贸易)</v>
      </c>
      <c r="C66" s="1" t="s">
        <v>457</v>
      </c>
      <c r="D66" s="1" t="s">
        <v>61</v>
      </c>
      <c r="E66" s="2"/>
      <c r="F66" s="2" t="e">
        <f>VLOOKUP(E66,货币使用情况!A:B,2,0)</f>
        <v>#N/A</v>
      </c>
      <c r="G66" s="2"/>
      <c r="H66" s="2"/>
      <c r="I66" s="1"/>
      <c r="J66" s="1"/>
      <c r="K66" s="1"/>
    </row>
    <row r="67" spans="1:11" x14ac:dyDescent="0.3">
      <c r="A67" s="11">
        <f t="shared" ref="A67:A104" si="2">ROW()-1</f>
        <v>66</v>
      </c>
      <c r="B67" s="1" t="str">
        <f t="shared" ref="B67:B104" si="3">C67&amp;"("&amp;E67&amp;"贸易)"</f>
        <v>灯笼鱼(贸易)</v>
      </c>
      <c r="C67" s="1" t="s">
        <v>119</v>
      </c>
      <c r="D67" s="1" t="s">
        <v>30</v>
      </c>
      <c r="E67" s="2"/>
      <c r="F67" s="2" t="e">
        <f>VLOOKUP(E67,货币使用情况!A:B,2,0)</f>
        <v>#N/A</v>
      </c>
      <c r="G67" s="2"/>
      <c r="H67" s="2"/>
      <c r="I67" s="1"/>
      <c r="J67" s="1"/>
      <c r="K67" s="1"/>
    </row>
    <row r="68" spans="1:11" x14ac:dyDescent="0.3">
      <c r="A68" s="11">
        <f t="shared" si="2"/>
        <v>67</v>
      </c>
      <c r="B68" s="1" t="str">
        <f t="shared" si="3"/>
        <v>发光体(贸易)</v>
      </c>
      <c r="C68" s="1" t="s">
        <v>68</v>
      </c>
      <c r="D68" s="1" t="s">
        <v>30</v>
      </c>
      <c r="E68" s="2"/>
      <c r="F68" s="2" t="e">
        <f>VLOOKUP(E68,货币使用情况!A:B,2,0)</f>
        <v>#N/A</v>
      </c>
      <c r="G68" s="2"/>
      <c r="H68" s="2"/>
      <c r="I68" s="1"/>
      <c r="J68" s="1"/>
      <c r="K68" s="1"/>
    </row>
    <row r="69" spans="1:11" x14ac:dyDescent="0.3">
      <c r="A69" s="11">
        <f t="shared" si="2"/>
        <v>68</v>
      </c>
      <c r="B69" s="1" t="str">
        <f t="shared" si="3"/>
        <v>欢乐花(毒牙城贸易)</v>
      </c>
      <c r="C69" s="1" t="s">
        <v>136</v>
      </c>
      <c r="D69" s="1" t="s">
        <v>30</v>
      </c>
      <c r="E69" s="2" t="s">
        <v>407</v>
      </c>
      <c r="F69" s="2" t="str">
        <f>VLOOKUP(E69,货币使用情况!A:B,2,0)</f>
        <v>外币</v>
      </c>
      <c r="G69" s="2">
        <v>3</v>
      </c>
      <c r="H69" s="2"/>
      <c r="I69" s="1"/>
      <c r="J69" s="1"/>
      <c r="K69" s="1"/>
    </row>
    <row r="70" spans="1:11" x14ac:dyDescent="0.3">
      <c r="A70" s="11">
        <f t="shared" si="2"/>
        <v>69</v>
      </c>
      <c r="B70" s="1" t="str">
        <f t="shared" si="3"/>
        <v>寄居蟹(贸易)</v>
      </c>
      <c r="C70" s="1" t="s">
        <v>228</v>
      </c>
      <c r="D70" s="1" t="s">
        <v>30</v>
      </c>
      <c r="E70" s="2"/>
      <c r="F70" s="2" t="e">
        <f>VLOOKUP(E70,货币使用情况!A:B,2,0)</f>
        <v>#N/A</v>
      </c>
      <c r="G70" s="2"/>
      <c r="H70" s="2"/>
      <c r="I70" s="1"/>
      <c r="J70" s="1"/>
      <c r="K70" s="1"/>
    </row>
    <row r="71" spans="1:11" x14ac:dyDescent="0.3">
      <c r="A71" s="11">
        <f t="shared" si="2"/>
        <v>70</v>
      </c>
      <c r="B71" s="1" t="str">
        <f t="shared" si="3"/>
        <v>金矿石(贸易)</v>
      </c>
      <c r="C71" s="1" t="s">
        <v>184</v>
      </c>
      <c r="D71" s="1" t="s">
        <v>30</v>
      </c>
      <c r="E71" s="2"/>
      <c r="F71" s="2" t="e">
        <f>VLOOKUP(E71,货币使用情况!A:B,2,0)</f>
        <v>#N/A</v>
      </c>
      <c r="G71" s="2"/>
      <c r="H71" s="2"/>
      <c r="I71" s="1"/>
      <c r="J71" s="1"/>
      <c r="K71" s="1"/>
    </row>
    <row r="72" spans="1:11" x14ac:dyDescent="0.3">
      <c r="A72" s="11">
        <f t="shared" si="2"/>
        <v>71</v>
      </c>
      <c r="B72" s="1" t="str">
        <f t="shared" si="3"/>
        <v>荆棘(贸易)</v>
      </c>
      <c r="C72" s="1" t="s">
        <v>91</v>
      </c>
      <c r="D72" s="1" t="s">
        <v>30</v>
      </c>
      <c r="E72" s="2"/>
      <c r="F72" s="2" t="e">
        <f>VLOOKUP(E72,货币使用情况!A:B,2,0)</f>
        <v>#N/A</v>
      </c>
      <c r="G72" s="2"/>
      <c r="H72" s="2"/>
      <c r="I72" s="1"/>
      <c r="J72" s="1"/>
      <c r="K72" s="1"/>
    </row>
    <row r="73" spans="1:11" x14ac:dyDescent="0.3">
      <c r="A73" s="11">
        <f t="shared" si="2"/>
        <v>72</v>
      </c>
      <c r="B73" s="1" t="str">
        <f t="shared" si="3"/>
        <v>木头(毒牙城贸易)</v>
      </c>
      <c r="C73" s="1" t="s">
        <v>105</v>
      </c>
      <c r="D73" s="1" t="s">
        <v>30</v>
      </c>
      <c r="E73" s="2" t="s">
        <v>407</v>
      </c>
      <c r="F73" s="2" t="str">
        <f>VLOOKUP(E73,货币使用情况!A:B,2,0)</f>
        <v>外币</v>
      </c>
      <c r="G73" s="2">
        <v>20</v>
      </c>
      <c r="H73" s="2"/>
      <c r="I73" s="1"/>
      <c r="J73" s="1"/>
      <c r="K73" s="1"/>
    </row>
    <row r="74" spans="1:11" x14ac:dyDescent="0.3">
      <c r="A74" s="11">
        <f t="shared" si="2"/>
        <v>73</v>
      </c>
      <c r="B74" s="1" t="str">
        <f t="shared" si="3"/>
        <v>泥土(贸易)</v>
      </c>
      <c r="C74" s="1" t="s">
        <v>57</v>
      </c>
      <c r="D74" s="1" t="s">
        <v>30</v>
      </c>
      <c r="E74" s="2"/>
      <c r="F74" s="2" t="e">
        <f>VLOOKUP(E74,货币使用情况!A:B,2,0)</f>
        <v>#N/A</v>
      </c>
      <c r="G74" s="2"/>
      <c r="H74" s="2"/>
      <c r="I74" s="1"/>
      <c r="J74" s="1"/>
      <c r="K74" s="1"/>
    </row>
    <row r="75" spans="1:11" x14ac:dyDescent="0.3">
      <c r="A75" s="11">
        <f t="shared" si="2"/>
        <v>74</v>
      </c>
      <c r="B75" s="1" t="str">
        <f t="shared" si="3"/>
        <v>黏土(贸易)</v>
      </c>
      <c r="C75" s="1" t="s">
        <v>242</v>
      </c>
      <c r="D75" s="1" t="s">
        <v>30</v>
      </c>
      <c r="E75" s="2"/>
      <c r="F75" s="2" t="e">
        <f>VLOOKUP(E75,货币使用情况!A:B,2,0)</f>
        <v>#N/A</v>
      </c>
      <c r="G75" s="2"/>
      <c r="H75" s="2"/>
      <c r="I75" s="1"/>
      <c r="J75" s="1"/>
      <c r="K75" s="1"/>
    </row>
    <row r="76" spans="1:11" x14ac:dyDescent="0.3">
      <c r="A76" s="11">
        <f t="shared" si="2"/>
        <v>75</v>
      </c>
      <c r="B76" s="1" t="str">
        <f t="shared" si="3"/>
        <v>青蛙(贸易)</v>
      </c>
      <c r="C76" s="1" t="s">
        <v>82</v>
      </c>
      <c r="D76" s="1" t="s">
        <v>30</v>
      </c>
      <c r="E76" s="2"/>
      <c r="F76" s="2" t="e">
        <f>VLOOKUP(E76,货币使用情况!A:B,2,0)</f>
        <v>#N/A</v>
      </c>
      <c r="G76" s="2"/>
      <c r="H76" s="2"/>
      <c r="I76" s="1"/>
      <c r="J76" s="1"/>
      <c r="K76" s="1"/>
    </row>
    <row r="77" spans="1:11" x14ac:dyDescent="0.3">
      <c r="A77" s="11">
        <f t="shared" si="2"/>
        <v>76</v>
      </c>
      <c r="B77" s="1" t="str">
        <f t="shared" si="3"/>
        <v>犰狳(贸易)</v>
      </c>
      <c r="C77" s="1" t="s">
        <v>216</v>
      </c>
      <c r="D77" s="1" t="s">
        <v>30</v>
      </c>
      <c r="E77" s="2"/>
      <c r="F77" s="2" t="e">
        <f>VLOOKUP(E77,货币使用情况!A:B,2,0)</f>
        <v>#N/A</v>
      </c>
      <c r="G77" s="2"/>
      <c r="H77" s="2"/>
      <c r="I77" s="1"/>
      <c r="J77" s="1"/>
      <c r="K77" s="1"/>
    </row>
    <row r="78" spans="1:11" x14ac:dyDescent="0.3">
      <c r="A78" s="11">
        <f t="shared" si="2"/>
        <v>77</v>
      </c>
      <c r="B78" s="1" t="str">
        <f t="shared" si="3"/>
        <v>砂岩(索尔德姆贸易)</v>
      </c>
      <c r="C78" s="1" t="s">
        <v>186</v>
      </c>
      <c r="D78" s="1" t="s">
        <v>30</v>
      </c>
      <c r="E78" s="2" t="s">
        <v>400</v>
      </c>
      <c r="F78" s="2" t="str">
        <f>VLOOKUP(E78,货币使用情况!A:B,2,0)</f>
        <v>本币</v>
      </c>
      <c r="G78" s="2">
        <v>20</v>
      </c>
      <c r="H78" s="2"/>
      <c r="I78" s="1"/>
      <c r="J78" s="1"/>
      <c r="K78" s="1"/>
    </row>
    <row r="79" spans="1:11" x14ac:dyDescent="0.3">
      <c r="A79" s="11">
        <f t="shared" si="2"/>
        <v>78</v>
      </c>
      <c r="B79" s="1" t="str">
        <f t="shared" si="3"/>
        <v>莎纸草(索尔德姆贸易)</v>
      </c>
      <c r="C79" s="1" t="s">
        <v>197</v>
      </c>
      <c r="D79" s="1" t="s">
        <v>30</v>
      </c>
      <c r="E79" s="2" t="s">
        <v>400</v>
      </c>
      <c r="F79" s="2" t="str">
        <f>VLOOKUP(E79,货币使用情况!A:B,2,0)</f>
        <v>本币</v>
      </c>
      <c r="G79" s="2">
        <v>10</v>
      </c>
      <c r="H79" s="2"/>
      <c r="I79" s="1"/>
      <c r="J79" s="1"/>
      <c r="K79" s="1"/>
    </row>
    <row r="80" spans="1:11" x14ac:dyDescent="0.3">
      <c r="A80" s="11">
        <f t="shared" si="2"/>
        <v>79</v>
      </c>
      <c r="B80" s="1" t="str">
        <f t="shared" si="3"/>
        <v>珊瑚(斯托基特贸易)</v>
      </c>
      <c r="C80" s="1" t="s">
        <v>33</v>
      </c>
      <c r="D80" s="1" t="s">
        <v>30</v>
      </c>
      <c r="E80" s="2" t="s">
        <v>406</v>
      </c>
      <c r="F80" s="2" t="str">
        <f>VLOOKUP(E80,货币使用情况!A:B,2,0)</f>
        <v>本币</v>
      </c>
      <c r="G80" s="2">
        <v>5</v>
      </c>
      <c r="H80" s="2"/>
      <c r="I80" s="1"/>
      <c r="J80" s="1"/>
      <c r="K80" s="1"/>
    </row>
    <row r="81" spans="1:11" x14ac:dyDescent="0.3">
      <c r="A81" s="11">
        <f t="shared" si="2"/>
        <v>80</v>
      </c>
      <c r="B81" s="1" t="str">
        <f t="shared" si="3"/>
        <v>石灰岩(贸易)</v>
      </c>
      <c r="C81" s="1" t="s">
        <v>141</v>
      </c>
      <c r="D81" s="1" t="s">
        <v>30</v>
      </c>
      <c r="E81" s="2"/>
      <c r="F81" s="2" t="e">
        <f>VLOOKUP(E81,货币使用情况!A:B,2,0)</f>
        <v>#N/A</v>
      </c>
      <c r="G81" s="2"/>
      <c r="H81" s="2"/>
      <c r="I81" s="1"/>
      <c r="J81" s="1"/>
      <c r="K81" s="1"/>
    </row>
    <row r="82" spans="1:11" x14ac:dyDescent="0.3">
      <c r="A82" s="11">
        <f t="shared" si="2"/>
        <v>81</v>
      </c>
      <c r="B82" s="1" t="str">
        <f t="shared" si="3"/>
        <v>石头(约通哈默尔贸易)</v>
      </c>
      <c r="C82" s="1" t="s">
        <v>194</v>
      </c>
      <c r="D82" s="1" t="s">
        <v>30</v>
      </c>
      <c r="E82" s="2" t="s">
        <v>410</v>
      </c>
      <c r="F82" s="2" t="str">
        <f>VLOOKUP(E82,货币使用情况!A:B,2,0)</f>
        <v>外币</v>
      </c>
      <c r="G82" s="2">
        <v>20</v>
      </c>
      <c r="H82" s="2"/>
      <c r="I82" s="1"/>
      <c r="J82" s="1"/>
      <c r="K82" s="1"/>
    </row>
    <row r="83" spans="1:11" x14ac:dyDescent="0.3">
      <c r="A83" s="11">
        <f t="shared" si="2"/>
        <v>82</v>
      </c>
      <c r="B83" s="1" t="str">
        <f t="shared" si="3"/>
        <v>水(暗影堡贸易)</v>
      </c>
      <c r="C83" s="1" t="s">
        <v>56</v>
      </c>
      <c r="D83" s="1" t="s">
        <v>30</v>
      </c>
      <c r="E83" s="2" t="s">
        <v>411</v>
      </c>
      <c r="F83" s="2" t="str">
        <f>VLOOKUP(E83,货币使用情况!A:B,2,0)</f>
        <v>外币</v>
      </c>
      <c r="G83" s="2">
        <v>30</v>
      </c>
      <c r="H83" s="2"/>
      <c r="I83" s="1"/>
      <c r="J83" s="1"/>
      <c r="K83" s="1"/>
    </row>
    <row r="84" spans="1:11" x14ac:dyDescent="0.3">
      <c r="A84" s="11">
        <f t="shared" si="2"/>
        <v>83</v>
      </c>
      <c r="B84" s="1" t="str">
        <f t="shared" si="3"/>
        <v>水晶(贸易)</v>
      </c>
      <c r="C84" s="1" t="s">
        <v>51</v>
      </c>
      <c r="D84" s="1" t="s">
        <v>30</v>
      </c>
      <c r="E84" s="2"/>
      <c r="F84" s="2" t="e">
        <f>VLOOKUP(E84,货币使用情况!A:B,2,0)</f>
        <v>#N/A</v>
      </c>
      <c r="G84" s="2"/>
      <c r="H84" s="2"/>
      <c r="I84" s="1"/>
      <c r="J84" s="1"/>
      <c r="K84" s="1"/>
    </row>
    <row r="85" spans="1:11" x14ac:dyDescent="0.3">
      <c r="A85" s="11">
        <f t="shared" si="2"/>
        <v>84</v>
      </c>
      <c r="B85" s="1" t="str">
        <f t="shared" si="3"/>
        <v>藤蔓(天空木园贸易)</v>
      </c>
      <c r="C85" s="1" t="s">
        <v>93</v>
      </c>
      <c r="D85" s="1" t="s">
        <v>30</v>
      </c>
      <c r="E85" s="2" t="s">
        <v>403</v>
      </c>
      <c r="F85" s="2" t="str">
        <f>VLOOKUP(E85,货币使用情况!A:B,2,0)</f>
        <v>本币</v>
      </c>
      <c r="G85" s="2">
        <v>20</v>
      </c>
      <c r="H85" s="2"/>
      <c r="I85" s="1"/>
      <c r="J85" s="1"/>
      <c r="K85" s="1"/>
    </row>
    <row r="86" spans="1:11" x14ac:dyDescent="0.3">
      <c r="A86" s="11">
        <f t="shared" si="2"/>
        <v>85</v>
      </c>
      <c r="B86" s="1" t="str">
        <f t="shared" si="3"/>
        <v>铁矿石(约通哈默尔贸易)</v>
      </c>
      <c r="C86" s="1" t="s">
        <v>188</v>
      </c>
      <c r="D86" s="1" t="s">
        <v>30</v>
      </c>
      <c r="E86" s="2" t="s">
        <v>410</v>
      </c>
      <c r="F86" s="2" t="str">
        <f>VLOOKUP(E86,货币使用情况!A:B,2,0)</f>
        <v>外币</v>
      </c>
      <c r="G86" s="2">
        <v>10</v>
      </c>
      <c r="H86" s="2"/>
      <c r="I86" s="1"/>
      <c r="J86" s="1"/>
      <c r="K86" s="1"/>
    </row>
    <row r="87" spans="1:11" x14ac:dyDescent="0.3">
      <c r="A87" s="11">
        <f t="shared" si="2"/>
        <v>86</v>
      </c>
      <c r="B87" s="1" t="str">
        <f t="shared" si="3"/>
        <v>铜矿石(约通哈默尔贸易)</v>
      </c>
      <c r="C87" s="1" t="s">
        <v>191</v>
      </c>
      <c r="D87" s="1" t="s">
        <v>30</v>
      </c>
      <c r="E87" s="2" t="s">
        <v>410</v>
      </c>
      <c r="F87" s="2" t="str">
        <f>VLOOKUP(E87,货币使用情况!A:B,2,0)</f>
        <v>外币</v>
      </c>
      <c r="G87" s="2">
        <v>10</v>
      </c>
      <c r="H87" s="2"/>
      <c r="I87" s="1"/>
      <c r="J87" s="1"/>
      <c r="K87" s="1"/>
    </row>
    <row r="88" spans="1:11" x14ac:dyDescent="0.3">
      <c r="A88" s="11">
        <f t="shared" si="2"/>
        <v>87</v>
      </c>
      <c r="B88" s="1" t="str">
        <f t="shared" si="3"/>
        <v>蜗牛(贸易)</v>
      </c>
      <c r="C88" s="1" t="s">
        <v>78</v>
      </c>
      <c r="D88" s="1" t="s">
        <v>30</v>
      </c>
      <c r="E88" s="2"/>
      <c r="F88" s="2" t="e">
        <f>VLOOKUP(E88,货币使用情况!A:B,2,0)</f>
        <v>#N/A</v>
      </c>
      <c r="G88" s="2"/>
      <c r="H88" s="2"/>
      <c r="I88" s="1"/>
      <c r="J88" s="1"/>
      <c r="K88" s="1"/>
    </row>
    <row r="89" spans="1:11" x14ac:dyDescent="0.3">
      <c r="A89" s="11">
        <f t="shared" si="2"/>
        <v>88</v>
      </c>
      <c r="B89" s="1" t="str">
        <f t="shared" si="3"/>
        <v>仙人掌花(索尔德姆贸易)</v>
      </c>
      <c r="C89" s="1" t="s">
        <v>64</v>
      </c>
      <c r="D89" s="1" t="s">
        <v>30</v>
      </c>
      <c r="E89" s="2" t="s">
        <v>400</v>
      </c>
      <c r="F89" s="2" t="str">
        <f>VLOOKUP(E89,货币使用情况!A:B,2,0)</f>
        <v>本币</v>
      </c>
      <c r="G89" s="2">
        <v>10</v>
      </c>
      <c r="H89" s="2"/>
      <c r="I89" s="1"/>
      <c r="J89" s="1"/>
      <c r="K89" s="1"/>
    </row>
    <row r="90" spans="1:11" x14ac:dyDescent="0.3">
      <c r="A90" s="11">
        <f t="shared" si="2"/>
        <v>89</v>
      </c>
      <c r="B90" s="1" t="str">
        <f t="shared" si="3"/>
        <v>雪(贸易)</v>
      </c>
      <c r="C90" s="1" t="s">
        <v>149</v>
      </c>
      <c r="D90" s="1" t="s">
        <v>30</v>
      </c>
      <c r="E90" s="2"/>
      <c r="F90" s="2" t="e">
        <f>VLOOKUP(E90,货币使用情况!A:B,2,0)</f>
        <v>#N/A</v>
      </c>
      <c r="G90" s="2"/>
      <c r="H90" s="2"/>
      <c r="I90" s="1"/>
      <c r="J90" s="1"/>
      <c r="K90" s="1"/>
    </row>
    <row r="91" spans="1:11" x14ac:dyDescent="0.3">
      <c r="A91" s="11">
        <f t="shared" si="2"/>
        <v>90</v>
      </c>
      <c r="B91" s="1" t="str">
        <f t="shared" si="3"/>
        <v>岩盐(天凝城贸易)</v>
      </c>
      <c r="C91" s="1" t="s">
        <v>143</v>
      </c>
      <c r="D91" s="1" t="s">
        <v>30</v>
      </c>
      <c r="E91" s="2" t="s">
        <v>412</v>
      </c>
      <c r="F91" s="2" t="str">
        <f>VLOOKUP(E91,货币使用情况!A:B,2,0)</f>
        <v>外币</v>
      </c>
      <c r="G91" s="2"/>
      <c r="H91" s="2"/>
      <c r="I91" s="1"/>
      <c r="J91" s="1"/>
      <c r="K91" s="1"/>
    </row>
    <row r="92" spans="1:11" x14ac:dyDescent="0.3">
      <c r="A92" s="11">
        <f t="shared" si="2"/>
        <v>91</v>
      </c>
      <c r="B92" s="1" t="str">
        <f t="shared" si="3"/>
        <v>鱼(斯托基特贸易)</v>
      </c>
      <c r="C92" s="1" t="s">
        <v>126</v>
      </c>
      <c r="D92" s="1" t="s">
        <v>30</v>
      </c>
      <c r="E92" s="2" t="s">
        <v>406</v>
      </c>
      <c r="F92" s="2" t="str">
        <f>VLOOKUP(E92,货币使用情况!A:B,2,0)</f>
        <v>本币</v>
      </c>
      <c r="G92" s="2">
        <v>10</v>
      </c>
      <c r="H92" s="2"/>
      <c r="I92" s="1"/>
      <c r="J92" s="1"/>
      <c r="K92" s="1"/>
    </row>
    <row r="93" spans="1:11" x14ac:dyDescent="0.3">
      <c r="A93" s="11">
        <f t="shared" si="2"/>
        <v>92</v>
      </c>
      <c r="B93" s="1" t="str">
        <f t="shared" si="3"/>
        <v>诺克斯林(贸易)</v>
      </c>
      <c r="C93" s="1" t="s">
        <v>298</v>
      </c>
      <c r="D93" s="1" t="s">
        <v>30</v>
      </c>
      <c r="E93" s="2"/>
      <c r="F93" s="2" t="e">
        <f>VLOOKUP(E93,货币使用情况!A:B,2,0)</f>
        <v>#N/A</v>
      </c>
      <c r="G93" s="2"/>
      <c r="H93" s="2"/>
      <c r="I93" s="1"/>
      <c r="J93" s="1"/>
      <c r="K93" s="1"/>
    </row>
    <row r="94" spans="1:11" x14ac:dyDescent="0.3">
      <c r="A94" s="11">
        <f t="shared" si="2"/>
        <v>93</v>
      </c>
      <c r="B94" s="1" t="str">
        <f t="shared" si="3"/>
        <v>没药(贸易)</v>
      </c>
      <c r="C94" s="1" t="s">
        <v>65</v>
      </c>
      <c r="D94" s="1" t="s">
        <v>30</v>
      </c>
      <c r="E94" s="2"/>
      <c r="F94" s="2" t="e">
        <f>VLOOKUP(E94,货币使用情况!A:B,2,0)</f>
        <v>#N/A</v>
      </c>
      <c r="G94" s="2"/>
      <c r="H94" s="2"/>
      <c r="I94" s="1"/>
      <c r="J94" s="1"/>
      <c r="K94" s="1"/>
    </row>
    <row r="95" spans="1:11" x14ac:dyDescent="0.3">
      <c r="A95" s="11">
        <f t="shared" si="2"/>
        <v>94</v>
      </c>
      <c r="B95" s="1" t="str">
        <f t="shared" si="3"/>
        <v>树液(贸易)</v>
      </c>
      <c r="C95" s="1" t="s">
        <v>112</v>
      </c>
      <c r="D95" s="1" t="s">
        <v>30</v>
      </c>
      <c r="E95" s="2"/>
      <c r="F95" s="2" t="e">
        <f>VLOOKUP(E95,货币使用情况!A:B,2,0)</f>
        <v>#N/A</v>
      </c>
      <c r="G95" s="2"/>
      <c r="H95" s="2"/>
      <c r="I95" s="1"/>
      <c r="J95" s="1"/>
      <c r="K95" s="1"/>
    </row>
    <row r="96" spans="1:11" x14ac:dyDescent="0.3">
      <c r="A96" s="11">
        <f t="shared" si="2"/>
        <v>95</v>
      </c>
      <c r="B96" s="1" t="str">
        <f t="shared" si="3"/>
        <v>橡胶(贸易)</v>
      </c>
      <c r="C96" s="1" t="s">
        <v>200</v>
      </c>
      <c r="D96" s="1" t="s">
        <v>30</v>
      </c>
      <c r="E96" s="2"/>
      <c r="F96" s="2" t="e">
        <f>VLOOKUP(E96,货币使用情况!A:B,2,0)</f>
        <v>#N/A</v>
      </c>
      <c r="G96" s="2"/>
      <c r="H96" s="2"/>
      <c r="I96" s="1"/>
      <c r="J96" s="1"/>
      <c r="K96" s="1"/>
    </row>
    <row r="97" spans="1:11" x14ac:dyDescent="0.3">
      <c r="A97" s="11">
        <f t="shared" si="2"/>
        <v>96</v>
      </c>
      <c r="B97" s="1" t="str">
        <f t="shared" si="3"/>
        <v>牛排(贸易)</v>
      </c>
      <c r="C97" s="1" t="s">
        <v>458</v>
      </c>
      <c r="D97" s="1" t="s">
        <v>96</v>
      </c>
      <c r="E97" s="2"/>
      <c r="F97" s="2" t="e">
        <f>VLOOKUP(E97,货币使用情况!A:B,2,0)</f>
        <v>#N/A</v>
      </c>
      <c r="G97" s="2"/>
      <c r="H97" s="2"/>
      <c r="I97" s="1"/>
      <c r="J97" s="1"/>
      <c r="K97" s="1"/>
    </row>
    <row r="98" spans="1:11" x14ac:dyDescent="0.3">
      <c r="A98" s="11">
        <f t="shared" si="2"/>
        <v>97</v>
      </c>
      <c r="B98" s="1" t="str">
        <f t="shared" si="3"/>
        <v>书(贸易)</v>
      </c>
      <c r="C98" s="1" t="s">
        <v>459</v>
      </c>
      <c r="D98" s="1" t="s">
        <v>61</v>
      </c>
      <c r="E98" s="2"/>
      <c r="F98" s="2" t="e">
        <f>VLOOKUP(E98,货币使用情况!A:B,2,0)</f>
        <v>#N/A</v>
      </c>
      <c r="G98" s="2"/>
      <c r="H98" s="2"/>
      <c r="I98" s="1"/>
      <c r="J98" s="1"/>
      <c r="K98" s="1"/>
    </row>
    <row r="99" spans="1:11" x14ac:dyDescent="0.3">
      <c r="A99" s="11">
        <f t="shared" si="2"/>
        <v>98</v>
      </c>
      <c r="B99" s="1" t="str">
        <f t="shared" si="3"/>
        <v>药品(贸易)</v>
      </c>
      <c r="C99" s="1" t="s">
        <v>460</v>
      </c>
      <c r="D99" s="1" t="s">
        <v>30</v>
      </c>
      <c r="E99" s="2"/>
      <c r="F99" s="2" t="e">
        <f>VLOOKUP(E99,货币使用情况!A:B,2,0)</f>
        <v>#N/A</v>
      </c>
      <c r="G99" s="2"/>
      <c r="H99" s="2"/>
      <c r="I99" s="1"/>
      <c r="J99" s="1"/>
      <c r="K99" s="1"/>
    </row>
    <row r="100" spans="1:11" x14ac:dyDescent="0.3">
      <c r="A100" s="11">
        <f t="shared" si="2"/>
        <v>99</v>
      </c>
      <c r="B100" s="1" t="str">
        <f t="shared" si="3"/>
        <v>蝙蝠药水(贸易)</v>
      </c>
      <c r="C100" s="1" t="s">
        <v>461</v>
      </c>
      <c r="D100" s="1" t="s">
        <v>61</v>
      </c>
      <c r="E100" s="2"/>
      <c r="F100" s="2" t="e">
        <f>VLOOKUP(E100,货币使用情况!A:B,2,0)</f>
        <v>#N/A</v>
      </c>
      <c r="G100" s="2"/>
      <c r="H100" s="2"/>
      <c r="I100" s="1"/>
      <c r="J100" s="1"/>
      <c r="K100" s="1"/>
    </row>
    <row r="101" spans="1:11" x14ac:dyDescent="0.3">
      <c r="A101" s="11">
        <f t="shared" si="2"/>
        <v>100</v>
      </c>
      <c r="B101" s="1" t="str">
        <f t="shared" si="3"/>
        <v>再生灵药(贸易)</v>
      </c>
      <c r="C101" s="1" t="s">
        <v>462</v>
      </c>
      <c r="D101" s="1" t="s">
        <v>61</v>
      </c>
      <c r="E101" s="2"/>
      <c r="F101" s="2" t="e">
        <f>VLOOKUP(E101,货币使用情况!A:B,2,0)</f>
        <v>#N/A</v>
      </c>
      <c r="G101" s="2"/>
      <c r="H101" s="2"/>
      <c r="I101" s="1"/>
      <c r="J101" s="1"/>
      <c r="K101" s="1"/>
    </row>
    <row r="102" spans="1:11" x14ac:dyDescent="0.3">
      <c r="A102" s="11">
        <f t="shared" si="2"/>
        <v>101</v>
      </c>
      <c r="B102" s="1" t="str">
        <f t="shared" si="3"/>
        <v>布衣(贸易)</v>
      </c>
      <c r="C102" s="1" t="s">
        <v>463</v>
      </c>
      <c r="D102" s="1" t="s">
        <v>61</v>
      </c>
      <c r="E102" s="2"/>
      <c r="F102" s="2" t="e">
        <f>VLOOKUP(E102,货币使用情况!A:B,2,0)</f>
        <v>#N/A</v>
      </c>
      <c r="G102" s="2"/>
      <c r="H102" s="2"/>
      <c r="I102" s="1"/>
      <c r="J102" s="1"/>
      <c r="K102" s="1"/>
    </row>
    <row r="103" spans="1:11" x14ac:dyDescent="0.3">
      <c r="A103" s="11">
        <f t="shared" si="2"/>
        <v>102</v>
      </c>
      <c r="B103" s="1" t="str">
        <f t="shared" si="3"/>
        <v>丝绸衣(贸易)</v>
      </c>
      <c r="C103" s="1" t="s">
        <v>464</v>
      </c>
      <c r="D103" s="1" t="s">
        <v>61</v>
      </c>
      <c r="E103" s="2"/>
      <c r="F103" s="2" t="e">
        <f>VLOOKUP(E103,货币使用情况!A:B,2,0)</f>
        <v>#N/A</v>
      </c>
      <c r="G103" s="2"/>
      <c r="H103" s="2"/>
      <c r="I103" s="1"/>
      <c r="J103" s="1"/>
      <c r="K103" s="1"/>
    </row>
    <row r="104" spans="1:11" x14ac:dyDescent="0.3">
      <c r="A104" s="11">
        <f t="shared" si="2"/>
        <v>103</v>
      </c>
      <c r="B104" s="1" t="str">
        <f t="shared" si="3"/>
        <v>宝石(贸易)</v>
      </c>
      <c r="C104" s="1" t="s">
        <v>210</v>
      </c>
      <c r="D104" s="1" t="s">
        <v>30</v>
      </c>
      <c r="E104" s="2"/>
      <c r="F104" s="2" t="e">
        <f>VLOOKUP(E104,货币使用情况!A:B,2,0)</f>
        <v>#N/A</v>
      </c>
      <c r="G104" s="2"/>
      <c r="H104" s="2"/>
      <c r="I104" s="1"/>
      <c r="J104" s="1"/>
      <c r="K104" s="1"/>
    </row>
    <row r="105" spans="1:11" x14ac:dyDescent="0.3">
      <c r="A105" s="11">
        <f t="shared" ref="A105:A114" si="4">ROW()-1</f>
        <v>104</v>
      </c>
      <c r="B105" s="1" t="str">
        <f t="shared" ref="B105:B114" si="5">C105&amp;"("&amp;E105&amp;"贸易)"</f>
        <v>蜘蛛网(天空木园贸易)</v>
      </c>
      <c r="C105" s="1" t="s">
        <v>465</v>
      </c>
      <c r="D105" s="1" t="s">
        <v>30</v>
      </c>
      <c r="E105" s="2" t="s">
        <v>403</v>
      </c>
      <c r="F105" s="2" t="str">
        <f>VLOOKUP(E105,货币使用情况!A:B,2,0)</f>
        <v>本币</v>
      </c>
      <c r="G105" s="2">
        <v>10</v>
      </c>
      <c r="H105" s="2"/>
      <c r="I105" s="1"/>
      <c r="J105" s="1"/>
      <c r="K105" s="1"/>
    </row>
    <row r="106" spans="1:11" x14ac:dyDescent="0.3">
      <c r="A106" s="11">
        <f t="shared" si="4"/>
        <v>105</v>
      </c>
      <c r="B106" s="1" t="str">
        <f t="shared" si="5"/>
        <v>黏板岩(毒牙城贸易)</v>
      </c>
      <c r="C106" s="1" t="s">
        <v>466</v>
      </c>
      <c r="D106" s="1" t="s">
        <v>30</v>
      </c>
      <c r="E106" s="2" t="s">
        <v>407</v>
      </c>
      <c r="F106" s="2" t="str">
        <f>VLOOKUP(E106,货币使用情况!A:B,2,0)</f>
        <v>外币</v>
      </c>
      <c r="G106" s="2">
        <v>20</v>
      </c>
      <c r="H106" s="2"/>
      <c r="I106" s="1"/>
      <c r="J106" s="1"/>
      <c r="K106" s="1"/>
    </row>
    <row r="107" spans="1:11" x14ac:dyDescent="0.3">
      <c r="A107" s="11">
        <f t="shared" si="4"/>
        <v>106</v>
      </c>
      <c r="B107" s="1" t="str">
        <f t="shared" si="5"/>
        <v>木头(弗拉特斯塔贸易)</v>
      </c>
      <c r="C107" s="1" t="s">
        <v>105</v>
      </c>
      <c r="D107" s="1" t="s">
        <v>30</v>
      </c>
      <c r="E107" s="2" t="s">
        <v>409</v>
      </c>
      <c r="F107" s="2" t="str">
        <f>VLOOKUP(E107,货币使用情况!A:B,2,0)</f>
        <v>外币</v>
      </c>
      <c r="G107" s="2">
        <v>20</v>
      </c>
      <c r="H107" s="2"/>
      <c r="I107" s="1"/>
      <c r="J107" s="1"/>
      <c r="K107" s="1"/>
    </row>
    <row r="108" spans="1:11" x14ac:dyDescent="0.3">
      <c r="A108" s="11">
        <f t="shared" si="4"/>
        <v>107</v>
      </c>
      <c r="B108" s="1" t="str">
        <f t="shared" si="5"/>
        <v>蚕茧(弗拉特斯塔贸易)</v>
      </c>
      <c r="C108" s="1" t="s">
        <v>95</v>
      </c>
      <c r="D108" s="1" t="s">
        <v>30</v>
      </c>
      <c r="E108" s="2" t="s">
        <v>409</v>
      </c>
      <c r="F108" s="2" t="str">
        <f>VLOOKUP(E108,货币使用情况!A:B,2,0)</f>
        <v>外币</v>
      </c>
      <c r="G108" s="2">
        <v>10</v>
      </c>
      <c r="H108" s="2"/>
      <c r="I108" s="1"/>
      <c r="J108" s="1"/>
      <c r="K108" s="1"/>
    </row>
    <row r="109" spans="1:11" x14ac:dyDescent="0.3">
      <c r="A109" s="11">
        <f t="shared" si="4"/>
        <v>108</v>
      </c>
      <c r="B109" s="1" t="str">
        <f t="shared" si="5"/>
        <v>蘑菇(约通哈默尔贸易)</v>
      </c>
      <c r="C109" s="1" t="s">
        <v>128</v>
      </c>
      <c r="D109" s="1" t="s">
        <v>96</v>
      </c>
      <c r="E109" s="2" t="s">
        <v>410</v>
      </c>
      <c r="F109" s="2" t="str">
        <f>VLOOKUP(E109,货币使用情况!A:B,2,0)</f>
        <v>外币</v>
      </c>
      <c r="G109" s="2">
        <v>10</v>
      </c>
      <c r="H109" s="2"/>
      <c r="I109" s="1"/>
      <c r="J109" s="1"/>
      <c r="K109" s="1"/>
    </row>
    <row r="110" spans="1:11" x14ac:dyDescent="0.3">
      <c r="A110" s="11">
        <f t="shared" si="4"/>
        <v>109</v>
      </c>
      <c r="B110" s="1" t="str">
        <f t="shared" si="5"/>
        <v>蝙蝠体液(约通哈默尔贸易)</v>
      </c>
      <c r="C110" s="1" t="s">
        <v>295</v>
      </c>
      <c r="D110" s="1" t="s">
        <v>30</v>
      </c>
      <c r="E110" s="2" t="s">
        <v>410</v>
      </c>
      <c r="F110" s="2" t="str">
        <f>VLOOKUP(E110,货币使用情况!A:B,2,0)</f>
        <v>外币</v>
      </c>
      <c r="G110" s="2">
        <v>10</v>
      </c>
      <c r="H110" s="2"/>
      <c r="I110" s="1"/>
      <c r="J110" s="1"/>
      <c r="K110" s="1"/>
    </row>
    <row r="111" spans="1:11" x14ac:dyDescent="0.3">
      <c r="A111" s="11">
        <f t="shared" si="4"/>
        <v>110</v>
      </c>
      <c r="B111" s="1" t="str">
        <f t="shared" si="5"/>
        <v>水(天凝城贸易)</v>
      </c>
      <c r="C111" s="1" t="s">
        <v>56</v>
      </c>
      <c r="D111" s="1" t="s">
        <v>30</v>
      </c>
      <c r="E111" s="2" t="s">
        <v>412</v>
      </c>
      <c r="F111" s="2" t="str">
        <f>VLOOKUP(E111,货币使用情况!A:B,2,0)</f>
        <v>外币</v>
      </c>
      <c r="G111" s="2">
        <v>30</v>
      </c>
      <c r="I111" s="1"/>
      <c r="K111" s="1"/>
    </row>
    <row r="112" spans="1:11" x14ac:dyDescent="0.3">
      <c r="A112" s="11">
        <f t="shared" si="4"/>
        <v>111</v>
      </c>
      <c r="B112" s="1" t="str">
        <f t="shared" si="5"/>
        <v>蘑菇(天凝城贸易)</v>
      </c>
      <c r="C112" s="1" t="s">
        <v>128</v>
      </c>
      <c r="D112" s="1" t="s">
        <v>96</v>
      </c>
      <c r="E112" s="2" t="s">
        <v>412</v>
      </c>
      <c r="F112" s="2" t="str">
        <f>VLOOKUP(E112,货币使用情况!A:B,2,0)</f>
        <v>外币</v>
      </c>
      <c r="G112" s="2">
        <v>10</v>
      </c>
      <c r="I112" s="1"/>
      <c r="K112" s="1"/>
    </row>
    <row r="113" spans="1:11" x14ac:dyDescent="0.3">
      <c r="A113" s="11">
        <f t="shared" si="4"/>
        <v>112</v>
      </c>
      <c r="B113" s="1" t="str">
        <f t="shared" si="5"/>
        <v>铜矿石(天凝城贸易)</v>
      </c>
      <c r="C113" s="1" t="s">
        <v>191</v>
      </c>
      <c r="D113" s="1" t="s">
        <v>30</v>
      </c>
      <c r="E113" s="2" t="s">
        <v>412</v>
      </c>
      <c r="F113" s="2" t="str">
        <f>VLOOKUP(E113,货币使用情况!A:B,2,0)</f>
        <v>外币</v>
      </c>
      <c r="G113" s="2">
        <v>10</v>
      </c>
      <c r="I113" s="1"/>
      <c r="K113" s="1"/>
    </row>
    <row r="114" spans="1:11" x14ac:dyDescent="0.3">
      <c r="A114" s="11">
        <f t="shared" si="4"/>
        <v>113</v>
      </c>
      <c r="B114" s="1" t="str">
        <f t="shared" si="5"/>
        <v>铁矿石(盐矿贸易)</v>
      </c>
      <c r="C114" s="1" t="s">
        <v>188</v>
      </c>
      <c r="D114" s="1" t="s">
        <v>30</v>
      </c>
      <c r="E114" s="2" t="s">
        <v>425</v>
      </c>
      <c r="F114" s="2" t="e">
        <f>VLOOKUP(E114,货币使用情况!A:B,2,0)</f>
        <v>#N/A</v>
      </c>
      <c r="G114" s="2">
        <v>10</v>
      </c>
      <c r="I114" s="1"/>
      <c r="K114" s="1"/>
    </row>
  </sheetData>
  <autoFilter ref="A1:K114" xr:uid="{00000000-0009-0000-0000-000004000000}"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activeCell="J8" sqref="J8"/>
    </sheetView>
  </sheetViews>
  <sheetFormatPr defaultColWidth="9" defaultRowHeight="14" x14ac:dyDescent="0.3"/>
  <cols>
    <col min="1" max="1" width="4.83203125" customWidth="1"/>
    <col min="2" max="2" width="25.25" customWidth="1"/>
    <col min="3" max="4" width="16.25" customWidth="1"/>
    <col min="5" max="5" width="10.4140625" customWidth="1"/>
    <col min="6" max="6" width="16.25" customWidth="1"/>
    <col min="7" max="7" width="8.5" customWidth="1"/>
    <col min="8" max="8" width="12.33203125" customWidth="1"/>
  </cols>
  <sheetData>
    <row r="1" spans="1:8" x14ac:dyDescent="0.3">
      <c r="A1" s="6" t="s">
        <v>12</v>
      </c>
      <c r="B1" s="2" t="s">
        <v>467</v>
      </c>
      <c r="C1" s="2" t="s">
        <v>468</v>
      </c>
      <c r="D1" s="2" t="s">
        <v>469</v>
      </c>
      <c r="E1" s="2" t="s">
        <v>470</v>
      </c>
      <c r="F1" s="2" t="s">
        <v>471</v>
      </c>
      <c r="G1" s="2" t="s">
        <v>472</v>
      </c>
      <c r="H1" s="2" t="s">
        <v>473</v>
      </c>
    </row>
    <row r="2" spans="1:8" x14ac:dyDescent="0.3">
      <c r="A2" s="1">
        <f>ROW()-1</f>
        <v>1</v>
      </c>
      <c r="B2" s="1" t="s">
        <v>148</v>
      </c>
      <c r="C2" s="17">
        <f>VLOOKUP(B2,生产成本!D:K,7,0)</f>
        <v>490.5555555555556</v>
      </c>
      <c r="D2" s="1">
        <f>VLOOKUP(B2,生产成本!D:K,8,0)</f>
        <v>0</v>
      </c>
      <c r="E2" s="1"/>
      <c r="F2" s="17" t="e">
        <f>(C2+D2/汇率相关!$B$3)/E2</f>
        <v>#DIV/0!</v>
      </c>
      <c r="G2" s="1"/>
      <c r="H2" s="1"/>
    </row>
    <row r="3" spans="1:8" x14ac:dyDescent="0.3">
      <c r="A3" s="1">
        <f t="shared" ref="A3:A25" si="0">ROW()-1</f>
        <v>2</v>
      </c>
      <c r="B3" s="1" t="s">
        <v>229</v>
      </c>
      <c r="C3" s="17">
        <f>VLOOKUP(B3,生产成本!D:K,7,0)</f>
        <v>622.77777777777771</v>
      </c>
      <c r="D3" s="1">
        <f>VLOOKUP(B3,生产成本!D:K,8,0)</f>
        <v>0</v>
      </c>
      <c r="E3" s="1"/>
      <c r="F3" s="17" t="e">
        <f>(C3+D3/汇率相关!$B$3)/E3</f>
        <v>#DIV/0!</v>
      </c>
      <c r="G3" s="1"/>
      <c r="H3" s="1"/>
    </row>
    <row r="4" spans="1:8" x14ac:dyDescent="0.3">
      <c r="A4" s="1">
        <f t="shared" si="0"/>
        <v>3</v>
      </c>
      <c r="B4" s="1" t="s">
        <v>127</v>
      </c>
      <c r="C4" s="17">
        <f>VLOOKUP(B4,生产成本!D:K,7,0)</f>
        <v>253.33333333333334</v>
      </c>
      <c r="D4" s="1">
        <f>VLOOKUP(B4,生产成本!D:K,8,0)</f>
        <v>0</v>
      </c>
      <c r="E4" s="1"/>
      <c r="F4" s="17" t="e">
        <f>(C4+D4/汇率相关!$B$3)/E4</f>
        <v>#DIV/0!</v>
      </c>
      <c r="G4" s="1"/>
      <c r="H4" s="1"/>
    </row>
    <row r="5" spans="1:8" x14ac:dyDescent="0.3">
      <c r="A5" s="1">
        <f t="shared" si="0"/>
        <v>4</v>
      </c>
      <c r="B5" s="1" t="s">
        <v>218</v>
      </c>
      <c r="C5" s="17">
        <f>VLOOKUP(B5,生产成本!D:K,7,0)</f>
        <v>401.66666666666669</v>
      </c>
      <c r="D5" s="1">
        <f>VLOOKUP(B5,生产成本!D:K,8,0)</f>
        <v>0</v>
      </c>
      <c r="E5" s="1"/>
      <c r="F5" s="17" t="e">
        <f>(C5+D5/汇率相关!$B$3)/E5</f>
        <v>#DIV/0!</v>
      </c>
      <c r="G5" s="1"/>
      <c r="H5" s="1"/>
    </row>
    <row r="6" spans="1:8" x14ac:dyDescent="0.3">
      <c r="A6" s="1">
        <f t="shared" si="0"/>
        <v>5</v>
      </c>
      <c r="B6" s="1" t="s">
        <v>118</v>
      </c>
      <c r="C6" s="17">
        <f>VLOOKUP(B6,生产成本!D:K,7,0)</f>
        <v>333.33333333333331</v>
      </c>
      <c r="D6" s="1">
        <f>VLOOKUP(B6,生产成本!D:K,8,0)</f>
        <v>0</v>
      </c>
      <c r="E6" s="1"/>
      <c r="F6" s="17" t="e">
        <f>(C6+D6/汇率相关!$B$3)/E6</f>
        <v>#DIV/0!</v>
      </c>
      <c r="G6" s="1"/>
      <c r="H6" s="1"/>
    </row>
    <row r="7" spans="1:8" x14ac:dyDescent="0.3">
      <c r="A7" s="1">
        <f t="shared" si="0"/>
        <v>6</v>
      </c>
      <c r="B7" s="1" t="s">
        <v>125</v>
      </c>
      <c r="C7" s="17">
        <f>VLOOKUP(B7,生产成本!D:K,7,0)</f>
        <v>450</v>
      </c>
      <c r="D7" s="1">
        <f>VLOOKUP(B7,生产成本!D:K,8,0)</f>
        <v>0</v>
      </c>
      <c r="E7" s="1"/>
      <c r="F7" s="17" t="e">
        <f>(C7+D7/汇率相关!$B$3)/E7</f>
        <v>#DIV/0!</v>
      </c>
      <c r="G7" s="1"/>
      <c r="H7" s="1"/>
    </row>
    <row r="8" spans="1:8" x14ac:dyDescent="0.3">
      <c r="A8" s="1">
        <f t="shared" si="0"/>
        <v>7</v>
      </c>
      <c r="B8" s="1" t="s">
        <v>282</v>
      </c>
      <c r="C8" s="17">
        <f>VLOOKUP(B8,生产成本!D:K,7,0)</f>
        <v>710</v>
      </c>
      <c r="D8" s="1">
        <f>VLOOKUP(B8,生产成本!D:K,8,0)</f>
        <v>0</v>
      </c>
      <c r="E8" s="1"/>
      <c r="F8" s="17" t="e">
        <f>(C8+D8/汇率相关!$B$3)/E8</f>
        <v>#DIV/0!</v>
      </c>
      <c r="G8" s="1"/>
      <c r="H8" s="1"/>
    </row>
    <row r="9" spans="1:8" x14ac:dyDescent="0.3">
      <c r="A9" s="1">
        <f t="shared" si="0"/>
        <v>8</v>
      </c>
      <c r="B9" s="1" t="s">
        <v>227</v>
      </c>
      <c r="C9" s="17">
        <f>VLOOKUP(B9,生产成本!D:K,7,0)</f>
        <v>627.77777777777771</v>
      </c>
      <c r="D9" s="1">
        <f>VLOOKUP(B9,生产成本!D:K,8,0)</f>
        <v>0</v>
      </c>
      <c r="E9" s="1"/>
      <c r="F9" s="17" t="e">
        <f>(C9+D9/汇率相关!$B$3)/E9</f>
        <v>#DIV/0!</v>
      </c>
      <c r="G9" s="1"/>
      <c r="H9" s="1"/>
    </row>
    <row r="10" spans="1:8" x14ac:dyDescent="0.3">
      <c r="A10" s="1">
        <f t="shared" si="0"/>
        <v>9</v>
      </c>
      <c r="B10" s="1" t="s">
        <v>235</v>
      </c>
      <c r="C10" s="17">
        <f>VLOOKUP(B10,生产成本!D:K,7,0)</f>
        <v>647.77777777777771</v>
      </c>
      <c r="D10" s="1">
        <f>VLOOKUP(B10,生产成本!D:K,8,0)</f>
        <v>0</v>
      </c>
      <c r="E10" s="1"/>
      <c r="F10" s="17" t="e">
        <f>(C10+D10/汇率相关!$B$3)/E10</f>
        <v>#DIV/0!</v>
      </c>
      <c r="G10" s="1"/>
      <c r="H10" s="1"/>
    </row>
    <row r="11" spans="1:8" x14ac:dyDescent="0.3">
      <c r="A11" s="1">
        <f t="shared" si="0"/>
        <v>10</v>
      </c>
      <c r="B11" s="1" t="s">
        <v>130</v>
      </c>
      <c r="C11" s="17">
        <f>VLOOKUP(B11,生产成本!D:K,7,0)</f>
        <v>363.33333333333331</v>
      </c>
      <c r="D11" s="1">
        <f>VLOOKUP(B11,生产成本!D:K,8,0)</f>
        <v>0</v>
      </c>
      <c r="E11" s="1"/>
      <c r="F11" s="17" t="e">
        <f>(C11+D11/汇率相关!$B$3)/E11</f>
        <v>#DIV/0!</v>
      </c>
      <c r="G11" s="1"/>
      <c r="H11" s="1"/>
    </row>
    <row r="12" spans="1:8" x14ac:dyDescent="0.3">
      <c r="A12" s="1">
        <f t="shared" si="0"/>
        <v>11</v>
      </c>
      <c r="B12" s="2" t="s">
        <v>121</v>
      </c>
      <c r="C12" s="17">
        <f>VLOOKUP(B12,生产成本!D:K,7,0)</f>
        <v>189.375</v>
      </c>
      <c r="D12" s="1">
        <f>VLOOKUP(B12,生产成本!D:K,8,0)</f>
        <v>0</v>
      </c>
      <c r="E12" s="1"/>
      <c r="F12" s="17" t="e">
        <f>(C12+D12/汇率相关!$B$3)/E12</f>
        <v>#DIV/0!</v>
      </c>
      <c r="G12" s="1"/>
      <c r="H12" s="1"/>
    </row>
    <row r="13" spans="1:8" x14ac:dyDescent="0.3">
      <c r="A13" s="1">
        <f t="shared" si="0"/>
        <v>12</v>
      </c>
      <c r="B13" s="1" t="s">
        <v>220</v>
      </c>
      <c r="C13" s="17">
        <f>VLOOKUP(B13,生产成本!D:K,7,0)</f>
        <v>416.66666666666663</v>
      </c>
      <c r="D13" s="1">
        <f>VLOOKUP(B13,生产成本!D:K,8,0)</f>
        <v>0</v>
      </c>
      <c r="E13" s="1"/>
      <c r="F13" s="17" t="e">
        <f>(C13+D13/汇率相关!$B$3)/E13</f>
        <v>#DIV/0!</v>
      </c>
      <c r="G13" s="1"/>
      <c r="H13" s="1"/>
    </row>
    <row r="14" spans="1:8" x14ac:dyDescent="0.3">
      <c r="A14" s="1">
        <f t="shared" si="0"/>
        <v>13</v>
      </c>
      <c r="B14" s="2" t="s">
        <v>104</v>
      </c>
      <c r="C14" s="17">
        <f>VLOOKUP(B14,生产成本!D:K,7,0)</f>
        <v>120</v>
      </c>
      <c r="D14" s="1">
        <f>VLOOKUP(B14,生产成本!D:K,8,0)</f>
        <v>0</v>
      </c>
      <c r="E14" s="1"/>
      <c r="F14" s="17" t="e">
        <f>(C14+D14/汇率相关!$B$3)/E14</f>
        <v>#DIV/0!</v>
      </c>
      <c r="G14" s="1"/>
      <c r="H14" s="1"/>
    </row>
    <row r="15" spans="1:8" x14ac:dyDescent="0.3">
      <c r="A15" s="1">
        <f t="shared" si="0"/>
        <v>14</v>
      </c>
      <c r="B15" s="1" t="s">
        <v>109</v>
      </c>
      <c r="C15" s="17">
        <f>VLOOKUP(B15,生产成本!D:K,7,0)</f>
        <v>250</v>
      </c>
      <c r="D15" s="1">
        <f>VLOOKUP(B15,生产成本!D:K,8,0)</f>
        <v>0</v>
      </c>
      <c r="E15" s="1"/>
      <c r="F15" s="17" t="e">
        <f>(C15+D15/汇率相关!$B$3)/E15</f>
        <v>#DIV/0!</v>
      </c>
      <c r="G15" s="1"/>
      <c r="H15" s="1"/>
    </row>
    <row r="16" spans="1:8" x14ac:dyDescent="0.3">
      <c r="A16" s="1">
        <f t="shared" si="0"/>
        <v>15</v>
      </c>
      <c r="B16" s="1" t="s">
        <v>124</v>
      </c>
      <c r="C16" s="17">
        <f>VLOOKUP(B16,生产成本!D:K,7,0)</f>
        <v>240</v>
      </c>
      <c r="D16" s="1">
        <f>VLOOKUP(B16,生产成本!D:K,8,0)</f>
        <v>0</v>
      </c>
      <c r="E16" s="1"/>
      <c r="F16" s="17" t="e">
        <f>(C16+D16/汇率相关!$B$3)/E16</f>
        <v>#DIV/0!</v>
      </c>
      <c r="G16" s="1"/>
      <c r="H16" s="1"/>
    </row>
    <row r="17" spans="1:8" x14ac:dyDescent="0.3">
      <c r="A17" s="1">
        <f t="shared" si="0"/>
        <v>16</v>
      </c>
      <c r="B17" s="1" t="s">
        <v>123</v>
      </c>
      <c r="C17" s="17">
        <f>VLOOKUP(B17,生产成本!D:K,7,0)</f>
        <v>225</v>
      </c>
      <c r="D17" s="1">
        <f>VLOOKUP(B17,生产成本!D:K,8,0)</f>
        <v>0</v>
      </c>
      <c r="E17" s="1"/>
      <c r="F17" s="17" t="e">
        <f>(C17+D17/汇率相关!$B$3)/E17</f>
        <v>#DIV/0!</v>
      </c>
      <c r="G17" s="1"/>
      <c r="H17" s="1"/>
    </row>
    <row r="18" spans="1:8" x14ac:dyDescent="0.3">
      <c r="A18" s="1">
        <f t="shared" si="0"/>
        <v>17</v>
      </c>
      <c r="B18" s="2" t="s">
        <v>111</v>
      </c>
      <c r="C18" s="17">
        <f>VLOOKUP(B18,生产成本!D:K,7,0)</f>
        <v>325</v>
      </c>
      <c r="D18" s="1">
        <f>VLOOKUP(B18,生产成本!D:K,8,0)</f>
        <v>0</v>
      </c>
      <c r="E18" s="1"/>
      <c r="F18" s="17" t="e">
        <f>(C18+D18/汇率相关!$B$3)/E18</f>
        <v>#DIV/0!</v>
      </c>
      <c r="G18" s="1"/>
      <c r="H18" s="1"/>
    </row>
    <row r="19" spans="1:8" x14ac:dyDescent="0.3">
      <c r="A19" s="1">
        <f t="shared" si="0"/>
        <v>18</v>
      </c>
      <c r="B19" s="1" t="s">
        <v>116</v>
      </c>
      <c r="C19" s="17">
        <f>VLOOKUP(B19,生产成本!D:K,7,0)</f>
        <v>171.66666666666666</v>
      </c>
      <c r="D19" s="1">
        <f>VLOOKUP(B19,生产成本!D:K,8,0)</f>
        <v>0</v>
      </c>
      <c r="E19" s="1"/>
      <c r="F19" s="17" t="e">
        <f>(C19+D19/汇率相关!$B$3)/E19</f>
        <v>#DIV/0!</v>
      </c>
      <c r="G19" s="1"/>
      <c r="H19" s="1"/>
    </row>
    <row r="20" spans="1:8" x14ac:dyDescent="0.3">
      <c r="A20" s="1">
        <f t="shared" si="0"/>
        <v>19</v>
      </c>
      <c r="B20" s="2" t="s">
        <v>114</v>
      </c>
      <c r="C20" s="17">
        <f>VLOOKUP(B20,生产成本!D:K,7,0)</f>
        <v>100</v>
      </c>
      <c r="D20" s="1">
        <f>VLOOKUP(B20,生产成本!D:K,8,0)</f>
        <v>0</v>
      </c>
      <c r="E20" s="1"/>
      <c r="F20" s="17" t="e">
        <f>(C20+D20/汇率相关!$B$3)/E20</f>
        <v>#DIV/0!</v>
      </c>
      <c r="G20" s="1"/>
      <c r="H20" s="1"/>
    </row>
    <row r="21" spans="1:8" x14ac:dyDescent="0.3">
      <c r="A21" s="1">
        <f t="shared" si="0"/>
        <v>20</v>
      </c>
      <c r="B21" s="2" t="s">
        <v>113</v>
      </c>
      <c r="C21" s="17">
        <f>VLOOKUP(B21,生产成本!D:K,7,0)</f>
        <v>100</v>
      </c>
      <c r="D21" s="1">
        <f>VLOOKUP(B21,生产成本!D:K,8,0)</f>
        <v>0</v>
      </c>
      <c r="E21" s="1"/>
      <c r="F21" s="17" t="e">
        <f>(C21+D21/汇率相关!$B$3)/E21</f>
        <v>#DIV/0!</v>
      </c>
      <c r="G21" s="1"/>
      <c r="H21" s="1"/>
    </row>
    <row r="22" spans="1:8" x14ac:dyDescent="0.3">
      <c r="A22" s="1">
        <f t="shared" si="0"/>
        <v>21</v>
      </c>
      <c r="B22" s="2" t="s">
        <v>98</v>
      </c>
      <c r="C22" s="17">
        <f>VLOOKUP(B22,生产成本!D:K,7,0)</f>
        <v>100</v>
      </c>
      <c r="D22" s="1">
        <f>VLOOKUP(B22,生产成本!D:K,8,0)</f>
        <v>0</v>
      </c>
      <c r="E22" s="1"/>
      <c r="F22" s="17" t="e">
        <f>(C22+D22/汇率相关!$B$3)/E22</f>
        <v>#DIV/0!</v>
      </c>
      <c r="G22" s="1"/>
      <c r="H22" s="1"/>
    </row>
    <row r="23" spans="1:8" x14ac:dyDescent="0.3">
      <c r="A23" s="1">
        <f t="shared" si="0"/>
        <v>22</v>
      </c>
      <c r="B23" s="2" t="s">
        <v>97</v>
      </c>
      <c r="C23" s="17">
        <f>VLOOKUP(B23,生产成本!D:K,7,0)</f>
        <v>100</v>
      </c>
      <c r="D23" s="1">
        <f>VLOOKUP(B23,生产成本!D:K,8,0)</f>
        <v>0</v>
      </c>
      <c r="E23" s="1"/>
      <c r="F23" s="17" t="e">
        <f>(C23+D23/汇率相关!$B$3)/E23</f>
        <v>#DIV/0!</v>
      </c>
      <c r="G23" s="1"/>
      <c r="H23" s="1"/>
    </row>
    <row r="24" spans="1:8" x14ac:dyDescent="0.3">
      <c r="A24" s="1">
        <f t="shared" si="0"/>
        <v>23</v>
      </c>
      <c r="B24" s="2" t="s">
        <v>107</v>
      </c>
      <c r="C24" s="17">
        <f>VLOOKUP(B24,生产成本!D:K,7,0)</f>
        <v>100</v>
      </c>
      <c r="D24" s="1">
        <f>VLOOKUP(B24,生产成本!D:K,8,0)</f>
        <v>0</v>
      </c>
      <c r="E24" s="1"/>
      <c r="F24" s="17" t="e">
        <f>(C24+D24/汇率相关!$B$3)/E24</f>
        <v>#DIV/0!</v>
      </c>
      <c r="G24" s="1"/>
      <c r="H24" s="1"/>
    </row>
    <row r="25" spans="1:8" x14ac:dyDescent="0.3">
      <c r="A25" s="1">
        <f t="shared" si="0"/>
        <v>24</v>
      </c>
      <c r="B25" s="2" t="s">
        <v>106</v>
      </c>
      <c r="C25" s="17">
        <f>VLOOKUP(B25,生产成本!D:K,7,0)</f>
        <v>100</v>
      </c>
      <c r="D25" s="1">
        <f>VLOOKUP(B25,生产成本!D:K,8,0)</f>
        <v>0</v>
      </c>
      <c r="E25" s="1"/>
      <c r="F25" s="17" t="e">
        <f>(C25+D25/汇率相关!$B$3)/E25</f>
        <v>#DIV/0!</v>
      </c>
      <c r="G25" s="1"/>
      <c r="H25" s="1"/>
    </row>
  </sheetData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" x14ac:dyDescent="0.3"/>
  <sheetData/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9"/>
  <sheetViews>
    <sheetView topLeftCell="B38" workbookViewId="0">
      <selection activeCell="E1" sqref="E1:J45"/>
    </sheetView>
  </sheetViews>
  <sheetFormatPr defaultColWidth="9" defaultRowHeight="14" x14ac:dyDescent="0.3"/>
  <cols>
    <col min="1" max="1" width="25.25" customWidth="1"/>
    <col min="2" max="2" width="20.25" customWidth="1"/>
    <col min="3" max="3" width="18.6640625" customWidth="1"/>
    <col min="5" max="5" width="10.4140625" customWidth="1"/>
    <col min="7" max="8" width="20.25" customWidth="1"/>
    <col min="9" max="9" width="18.25" customWidth="1"/>
  </cols>
  <sheetData>
    <row r="1" spans="1:10" x14ac:dyDescent="0.3">
      <c r="A1" s="1" t="s">
        <v>431</v>
      </c>
      <c r="B1" s="5" t="s">
        <v>474</v>
      </c>
      <c r="C1" t="e">
        <f t="array" aca="1" ref="C1" ca="1">_xlfn.TEXTJOIN(",",TRUE,IF($A$1:$A$119=A1,$B$1:$B$119,""))</f>
        <v>#NAME?</v>
      </c>
      <c r="E1" t="s">
        <v>431</v>
      </c>
      <c r="F1" t="s">
        <v>474</v>
      </c>
      <c r="G1" t="s">
        <v>79</v>
      </c>
      <c r="H1" t="s">
        <v>475</v>
      </c>
    </row>
    <row r="2" spans="1:10" x14ac:dyDescent="0.3">
      <c r="A2" s="2" t="s">
        <v>431</v>
      </c>
      <c r="B2" t="s">
        <v>79</v>
      </c>
      <c r="C2" t="e">
        <f t="array" aca="1" ref="C2" ca="1">_xlfn.TEXTJOIN(",",TRUE,IF($A$1:$A$119=A2,$B$1:$B$119,""))</f>
        <v>#NAME?</v>
      </c>
      <c r="E2" t="s">
        <v>295</v>
      </c>
      <c r="F2" t="s">
        <v>40</v>
      </c>
      <c r="G2" t="s">
        <v>38</v>
      </c>
    </row>
    <row r="3" spans="1:10" x14ac:dyDescent="0.3">
      <c r="A3" s="2" t="s">
        <v>431</v>
      </c>
      <c r="B3" t="s">
        <v>475</v>
      </c>
      <c r="C3" t="e">
        <f t="array" aca="1" ref="C3" ca="1">_xlfn.TEXTJOIN(",",TRUE,IF($A$1:$A$119=A3,$B$1:$B$119,""))</f>
        <v>#NAME?</v>
      </c>
      <c r="E3" t="s">
        <v>432</v>
      </c>
      <c r="F3" t="s">
        <v>49</v>
      </c>
      <c r="G3" t="s">
        <v>51</v>
      </c>
    </row>
    <row r="4" spans="1:10" x14ac:dyDescent="0.3">
      <c r="A4" s="1" t="s">
        <v>295</v>
      </c>
      <c r="B4" t="s">
        <v>40</v>
      </c>
      <c r="C4" t="e">
        <f t="array" aca="1" ref="C4" ca="1">_xlfn.TEXTJOIN(",",TRUE,IF($A$1:$A$119=A4,$B$1:$B$119,""))</f>
        <v>#NAME?</v>
      </c>
      <c r="E4" t="s">
        <v>453</v>
      </c>
      <c r="F4" t="s">
        <v>79</v>
      </c>
      <c r="G4" t="s">
        <v>475</v>
      </c>
      <c r="H4" t="s">
        <v>474</v>
      </c>
    </row>
    <row r="5" spans="1:10" x14ac:dyDescent="0.3">
      <c r="A5" s="1" t="s">
        <v>295</v>
      </c>
      <c r="B5" t="s">
        <v>38</v>
      </c>
      <c r="C5" t="e">
        <f t="array" aca="1" ref="C5" ca="1">_xlfn.TEXTJOIN(",",TRUE,IF($A$1:$A$119=A5,$B$1:$B$119,""))</f>
        <v>#NAME?</v>
      </c>
      <c r="E5" t="s">
        <v>433</v>
      </c>
      <c r="F5" t="s">
        <v>64</v>
      </c>
      <c r="G5" t="s">
        <v>476</v>
      </c>
      <c r="H5" t="s">
        <v>477</v>
      </c>
    </row>
    <row r="6" spans="1:10" x14ac:dyDescent="0.3">
      <c r="A6" s="1" t="s">
        <v>432</v>
      </c>
      <c r="B6" t="s">
        <v>49</v>
      </c>
      <c r="C6" t="e">
        <f t="array" aca="1" ref="C6" ca="1">_xlfn.TEXTJOIN(",",TRUE,IF($A$1:$A$119=A6,$B$1:$B$119,""))</f>
        <v>#NAME?</v>
      </c>
      <c r="E6" t="s">
        <v>75</v>
      </c>
      <c r="F6" t="s">
        <v>70</v>
      </c>
      <c r="G6" t="s">
        <v>112</v>
      </c>
    </row>
    <row r="7" spans="1:10" x14ac:dyDescent="0.3">
      <c r="A7" s="1" t="s">
        <v>432</v>
      </c>
      <c r="B7" t="s">
        <v>51</v>
      </c>
      <c r="C7" t="e">
        <f t="array" aca="1" ref="C7" ca="1">_xlfn.TEXTJOIN(",",TRUE,IF($A$1:$A$119=A7,$B$1:$B$119,""))</f>
        <v>#NAME?</v>
      </c>
      <c r="E7" t="s">
        <v>138</v>
      </c>
      <c r="F7" t="s">
        <v>168</v>
      </c>
      <c r="G7" t="s">
        <v>478</v>
      </c>
      <c r="H7" t="s">
        <v>34</v>
      </c>
      <c r="I7" t="s">
        <v>479</v>
      </c>
    </row>
    <row r="8" spans="1:10" x14ac:dyDescent="0.3">
      <c r="A8" s="2" t="s">
        <v>453</v>
      </c>
      <c r="B8" t="s">
        <v>79</v>
      </c>
      <c r="C8" t="e">
        <f t="array" aca="1" ref="C8" ca="1">_xlfn.TEXTJOIN(",",TRUE,IF($A$1:$A$119=A8,$B$1:$B$119,""))</f>
        <v>#NAME?</v>
      </c>
      <c r="E8" t="s">
        <v>70</v>
      </c>
      <c r="F8" t="s">
        <v>71</v>
      </c>
      <c r="G8" t="s">
        <v>168</v>
      </c>
      <c r="H8" t="s">
        <v>478</v>
      </c>
      <c r="I8" t="s">
        <v>34</v>
      </c>
      <c r="J8" t="s">
        <v>479</v>
      </c>
    </row>
    <row r="9" spans="1:10" x14ac:dyDescent="0.3">
      <c r="A9" s="2" t="s">
        <v>453</v>
      </c>
      <c r="B9" t="s">
        <v>475</v>
      </c>
      <c r="C9" t="e">
        <f t="array" aca="1" ref="C9" ca="1">_xlfn.TEXTJOIN(",",TRUE,IF($A$1:$A$119=A9,$B$1:$B$119,""))</f>
        <v>#NAME?</v>
      </c>
      <c r="E9" t="s">
        <v>434</v>
      </c>
      <c r="F9" t="s">
        <v>75</v>
      </c>
      <c r="G9" t="s">
        <v>78</v>
      </c>
    </row>
    <row r="10" spans="1:10" x14ac:dyDescent="0.3">
      <c r="A10" s="1" t="s">
        <v>453</v>
      </c>
      <c r="B10" t="s">
        <v>474</v>
      </c>
      <c r="C10" t="e">
        <f t="array" aca="1" ref="C10" ca="1">_xlfn.TEXTJOIN(",",TRUE,IF($A$1:$A$119=A10,$B$1:$B$119,""))</f>
        <v>#NAME?</v>
      </c>
      <c r="E10" t="s">
        <v>449</v>
      </c>
      <c r="F10" t="s">
        <v>210</v>
      </c>
      <c r="G10" t="s">
        <v>33</v>
      </c>
    </row>
    <row r="11" spans="1:10" x14ac:dyDescent="0.3">
      <c r="A11" s="1" t="s">
        <v>433</v>
      </c>
      <c r="B11" t="s">
        <v>64</v>
      </c>
      <c r="C11" t="e">
        <f t="array" aca="1" ref="C11" ca="1">_xlfn.TEXTJOIN(",",TRUE,IF($A$1:$A$119=A11,$B$1:$B$119,""))</f>
        <v>#NAME?</v>
      </c>
      <c r="E11" t="s">
        <v>91</v>
      </c>
      <c r="F11" t="s">
        <v>52</v>
      </c>
      <c r="G11" t="s">
        <v>480</v>
      </c>
      <c r="H11" t="s">
        <v>34</v>
      </c>
      <c r="I11" t="s">
        <v>479</v>
      </c>
    </row>
    <row r="12" spans="1:10" x14ac:dyDescent="0.3">
      <c r="A12" s="1" t="s">
        <v>433</v>
      </c>
      <c r="B12" t="s">
        <v>476</v>
      </c>
      <c r="C12" t="e">
        <f t="array" aca="1" ref="C12" ca="1">_xlfn.TEXTJOIN(",",TRUE,IF($A$1:$A$119=A12,$B$1:$B$119,""))</f>
        <v>#NAME?</v>
      </c>
      <c r="E12" t="s">
        <v>436</v>
      </c>
      <c r="F12" t="s">
        <v>119</v>
      </c>
      <c r="G12" t="s">
        <v>126</v>
      </c>
    </row>
    <row r="13" spans="1:10" x14ac:dyDescent="0.3">
      <c r="A13" s="1" t="s">
        <v>433</v>
      </c>
      <c r="B13" t="s">
        <v>477</v>
      </c>
      <c r="C13" t="e">
        <f t="array" aca="1" ref="C13" ca="1">_xlfn.TEXTJOIN(",",TRUE,IF($A$1:$A$119=A13,$B$1:$B$119,""))</f>
        <v>#NAME?</v>
      </c>
      <c r="E13" t="s">
        <v>447</v>
      </c>
      <c r="F13" t="s">
        <v>136</v>
      </c>
      <c r="G13" t="s">
        <v>112</v>
      </c>
    </row>
    <row r="14" spans="1:10" x14ac:dyDescent="0.3">
      <c r="A14" s="1" t="s">
        <v>75</v>
      </c>
      <c r="B14" t="s">
        <v>70</v>
      </c>
      <c r="C14" t="e">
        <f t="array" aca="1" ref="C14" ca="1">_xlfn.TEXTJOIN(",",TRUE,IF($A$1:$A$119=A14,$B$1:$B$119,""))</f>
        <v>#NAME?</v>
      </c>
      <c r="E14" t="s">
        <v>448</v>
      </c>
      <c r="F14" t="s">
        <v>203</v>
      </c>
      <c r="G14" t="s">
        <v>112</v>
      </c>
    </row>
    <row r="15" spans="1:10" x14ac:dyDescent="0.3">
      <c r="A15" s="2" t="s">
        <v>75</v>
      </c>
      <c r="B15" t="s">
        <v>112</v>
      </c>
      <c r="C15" t="e">
        <f t="array" aca="1" ref="C15" ca="1">_xlfn.TEXTJOIN(",",TRUE,IF($A$1:$A$119=A15,$B$1:$B$119,""))</f>
        <v>#NAME?</v>
      </c>
      <c r="E15" t="s">
        <v>40</v>
      </c>
      <c r="F15" t="s">
        <v>41</v>
      </c>
      <c r="G15" t="s">
        <v>481</v>
      </c>
      <c r="H15" t="s">
        <v>482</v>
      </c>
      <c r="I15" t="s">
        <v>34</v>
      </c>
      <c r="J15" t="s">
        <v>479</v>
      </c>
    </row>
    <row r="16" spans="1:10" x14ac:dyDescent="0.3">
      <c r="A16" s="2" t="s">
        <v>138</v>
      </c>
      <c r="B16" t="s">
        <v>168</v>
      </c>
      <c r="C16" t="e">
        <f t="array" aca="1" ref="C16" ca="1">_xlfn.TEXTJOIN(",",TRUE,IF($A$1:$A$119=A16,$B$1:$B$119,""))</f>
        <v>#NAME?</v>
      </c>
      <c r="E16" t="s">
        <v>456</v>
      </c>
      <c r="F16" t="s">
        <v>474</v>
      </c>
    </row>
    <row r="17" spans="1:10" x14ac:dyDescent="0.3">
      <c r="A17" s="2" t="s">
        <v>138</v>
      </c>
      <c r="B17" t="s">
        <v>478</v>
      </c>
      <c r="C17" t="e">
        <f t="array" aca="1" ref="C17" ca="1">_xlfn.TEXTJOIN(",",TRUE,IF($A$1:$A$119=A17,$B$1:$B$119,""))</f>
        <v>#NAME?</v>
      </c>
      <c r="E17" t="s">
        <v>128</v>
      </c>
      <c r="F17" t="s">
        <v>129</v>
      </c>
      <c r="G17" t="s">
        <v>168</v>
      </c>
      <c r="H17" t="s">
        <v>478</v>
      </c>
      <c r="I17" t="s">
        <v>34</v>
      </c>
      <c r="J17" t="s">
        <v>479</v>
      </c>
    </row>
    <row r="18" spans="1:10" x14ac:dyDescent="0.3">
      <c r="A18" s="2" t="s">
        <v>138</v>
      </c>
      <c r="B18" t="s">
        <v>34</v>
      </c>
      <c r="C18" t="e">
        <f t="array" aca="1" ref="C18" ca="1">_xlfn.TEXTJOIN(",",TRUE,IF($A$1:$A$119=A18,$B$1:$B$119,""))</f>
        <v>#NAME?</v>
      </c>
      <c r="E18" t="s">
        <v>157</v>
      </c>
      <c r="F18" t="s">
        <v>91</v>
      </c>
      <c r="G18" t="s">
        <v>105</v>
      </c>
    </row>
    <row r="19" spans="1:10" x14ac:dyDescent="0.3">
      <c r="A19" s="2" t="s">
        <v>138</v>
      </c>
      <c r="B19" t="s">
        <v>479</v>
      </c>
      <c r="C19" t="e">
        <f t="array" aca="1" ref="C19" ca="1">_xlfn.TEXTJOIN(",",TRUE,IF($A$1:$A$119=A19,$B$1:$B$119,""))</f>
        <v>#NAME?</v>
      </c>
      <c r="E19" t="s">
        <v>90</v>
      </c>
      <c r="F19" t="s">
        <v>91</v>
      </c>
      <c r="G19" t="s">
        <v>105</v>
      </c>
    </row>
    <row r="20" spans="1:10" x14ac:dyDescent="0.3">
      <c r="A20" s="2" t="s">
        <v>70</v>
      </c>
      <c r="B20" t="s">
        <v>71</v>
      </c>
      <c r="C20" t="e">
        <f t="array" aca="1" ref="C20" ca="1">_xlfn.TEXTJOIN(",",TRUE,IF($A$1:$A$119=A20,$B$1:$B$119,""))</f>
        <v>#NAME?</v>
      </c>
      <c r="E20" t="s">
        <v>69</v>
      </c>
      <c r="F20" t="s">
        <v>69</v>
      </c>
      <c r="G20" t="s">
        <v>105</v>
      </c>
    </row>
    <row r="21" spans="1:10" x14ac:dyDescent="0.3">
      <c r="A21" s="2" t="s">
        <v>70</v>
      </c>
      <c r="B21" t="s">
        <v>168</v>
      </c>
      <c r="C21" t="e">
        <f t="array" aca="1" ref="C21" ca="1">_xlfn.TEXTJOIN(",",TRUE,IF($A$1:$A$119=A21,$B$1:$B$119,""))</f>
        <v>#NAME?</v>
      </c>
      <c r="E21" t="s">
        <v>105</v>
      </c>
      <c r="F21" t="s">
        <v>52</v>
      </c>
      <c r="G21" t="s">
        <v>480</v>
      </c>
      <c r="H21" t="s">
        <v>34</v>
      </c>
      <c r="I21" t="s">
        <v>479</v>
      </c>
    </row>
    <row r="22" spans="1:10" x14ac:dyDescent="0.3">
      <c r="A22" s="2" t="s">
        <v>70</v>
      </c>
      <c r="B22" t="s">
        <v>478</v>
      </c>
      <c r="C22" t="e">
        <f t="array" aca="1" ref="C22" ca="1">_xlfn.TEXTJOIN(",",TRUE,IF($A$1:$A$119=A22,$B$1:$B$119,""))</f>
        <v>#NAME?</v>
      </c>
      <c r="E22" t="s">
        <v>171</v>
      </c>
      <c r="F22" t="s">
        <v>216</v>
      </c>
      <c r="G22" t="s">
        <v>39</v>
      </c>
    </row>
    <row r="23" spans="1:10" x14ac:dyDescent="0.3">
      <c r="A23" s="2" t="s">
        <v>70</v>
      </c>
      <c r="B23" t="s">
        <v>34</v>
      </c>
      <c r="C23" t="e">
        <f t="array" aca="1" ref="C23" ca="1">_xlfn.TEXTJOIN(",",TRUE,IF($A$1:$A$119=A23,$B$1:$B$119,""))</f>
        <v>#NAME?</v>
      </c>
      <c r="E23" t="s">
        <v>444</v>
      </c>
      <c r="F23" t="s">
        <v>174</v>
      </c>
      <c r="G23" t="s">
        <v>483</v>
      </c>
    </row>
    <row r="24" spans="1:10" x14ac:dyDescent="0.3">
      <c r="A24" s="2" t="s">
        <v>70</v>
      </c>
      <c r="B24" t="s">
        <v>479</v>
      </c>
      <c r="C24" t="e">
        <f t="array" aca="1" ref="C24" ca="1">_xlfn.TEXTJOIN(",",TRUE,IF($A$1:$A$119=A24,$B$1:$B$119,""))</f>
        <v>#NAME?</v>
      </c>
      <c r="E24" t="s">
        <v>442</v>
      </c>
      <c r="F24" t="s">
        <v>75</v>
      </c>
      <c r="G24" t="s">
        <v>138</v>
      </c>
    </row>
    <row r="25" spans="1:10" x14ac:dyDescent="0.3">
      <c r="A25" s="1" t="s">
        <v>434</v>
      </c>
      <c r="B25" t="s">
        <v>75</v>
      </c>
      <c r="C25" t="e">
        <f t="array" aca="1" ref="C25" ca="1">_xlfn.TEXTJOIN(",",TRUE,IF($A$1:$A$119=A25,$B$1:$B$119,""))</f>
        <v>#NAME?</v>
      </c>
      <c r="E25" t="s">
        <v>82</v>
      </c>
      <c r="F25" t="s">
        <v>79</v>
      </c>
      <c r="G25" t="s">
        <v>475</v>
      </c>
    </row>
    <row r="26" spans="1:10" x14ac:dyDescent="0.3">
      <c r="A26" s="1" t="s">
        <v>434</v>
      </c>
      <c r="B26" t="s">
        <v>78</v>
      </c>
      <c r="C26" t="e">
        <f t="array" aca="1" ref="C26" ca="1">_xlfn.TEXTJOIN(",",TRUE,IF($A$1:$A$119=A26,$B$1:$B$119,""))</f>
        <v>#NAME?</v>
      </c>
      <c r="E26" t="s">
        <v>216</v>
      </c>
      <c r="F26" t="s">
        <v>79</v>
      </c>
      <c r="G26" t="s">
        <v>475</v>
      </c>
    </row>
    <row r="27" spans="1:10" x14ac:dyDescent="0.3">
      <c r="A27" s="2" t="s">
        <v>449</v>
      </c>
      <c r="B27" t="s">
        <v>210</v>
      </c>
      <c r="C27" t="e">
        <f t="array" aca="1" ref="C27" ca="1">_xlfn.TEXTJOIN(",",TRUE,IF($A$1:$A$119=A27,$B$1:$B$119,""))</f>
        <v>#NAME?</v>
      </c>
      <c r="E27" t="s">
        <v>76</v>
      </c>
      <c r="F27" t="s">
        <v>70</v>
      </c>
      <c r="G27" t="s">
        <v>64</v>
      </c>
    </row>
    <row r="28" spans="1:10" x14ac:dyDescent="0.3">
      <c r="A28" s="2" t="s">
        <v>449</v>
      </c>
      <c r="B28" t="s">
        <v>33</v>
      </c>
      <c r="C28" t="e">
        <f t="array" aca="1" ref="C28" ca="1">_xlfn.TEXTJOIN(",",TRUE,IF($A$1:$A$119=A28,$B$1:$B$119,""))</f>
        <v>#NAME?</v>
      </c>
      <c r="E28" t="s">
        <v>38</v>
      </c>
      <c r="F28" t="s">
        <v>82</v>
      </c>
      <c r="G28" t="s">
        <v>39</v>
      </c>
    </row>
    <row r="29" spans="1:10" x14ac:dyDescent="0.3">
      <c r="A29" s="2" t="s">
        <v>91</v>
      </c>
      <c r="B29" t="s">
        <v>52</v>
      </c>
      <c r="C29" t="e">
        <f t="array" aca="1" ref="C29" ca="1">_xlfn.TEXTJOIN(",",TRUE,IF($A$1:$A$119=A29,$B$1:$B$119,""))</f>
        <v>#NAME?</v>
      </c>
      <c r="E29" t="s">
        <v>205</v>
      </c>
      <c r="F29" t="s">
        <v>90</v>
      </c>
      <c r="G29" t="s">
        <v>93</v>
      </c>
    </row>
    <row r="30" spans="1:10" x14ac:dyDescent="0.3">
      <c r="A30" s="2" t="s">
        <v>91</v>
      </c>
      <c r="B30" t="s">
        <v>480</v>
      </c>
      <c r="C30" t="e">
        <f t="array" aca="1" ref="C30" ca="1">_xlfn.TEXTJOIN(",",TRUE,IF($A$1:$A$119=A30,$B$1:$B$119,""))</f>
        <v>#NAME?</v>
      </c>
      <c r="E30" t="s">
        <v>182</v>
      </c>
      <c r="F30" t="s">
        <v>33</v>
      </c>
      <c r="G30" t="s">
        <v>141</v>
      </c>
    </row>
    <row r="31" spans="1:10" x14ac:dyDescent="0.3">
      <c r="A31" s="2" t="s">
        <v>91</v>
      </c>
      <c r="B31" t="s">
        <v>34</v>
      </c>
      <c r="C31" t="e">
        <f t="array" aca="1" ref="C31" ca="1">_xlfn.TEXTJOIN(",",TRUE,IF($A$1:$A$119=A31,$B$1:$B$119,""))</f>
        <v>#NAME?</v>
      </c>
      <c r="E31" t="s">
        <v>459</v>
      </c>
      <c r="F31" t="s">
        <v>197</v>
      </c>
      <c r="G31" t="s">
        <v>286</v>
      </c>
      <c r="H31" t="s">
        <v>288</v>
      </c>
    </row>
    <row r="32" spans="1:10" x14ac:dyDescent="0.3">
      <c r="A32" s="2" t="s">
        <v>91</v>
      </c>
      <c r="B32" t="s">
        <v>479</v>
      </c>
      <c r="C32" t="e">
        <f t="array" aca="1" ref="C32" ca="1">_xlfn.TEXTJOIN(",",TRUE,IF($A$1:$A$119=A32,$B$1:$B$119,""))</f>
        <v>#NAME?</v>
      </c>
      <c r="E32" t="s">
        <v>51</v>
      </c>
      <c r="F32" t="s">
        <v>52</v>
      </c>
      <c r="G32" t="s">
        <v>480</v>
      </c>
      <c r="H32" t="s">
        <v>34</v>
      </c>
      <c r="I32" t="s">
        <v>479</v>
      </c>
    </row>
    <row r="33" spans="1:10" x14ac:dyDescent="0.3">
      <c r="A33" s="1" t="s">
        <v>436</v>
      </c>
      <c r="B33" t="s">
        <v>119</v>
      </c>
      <c r="C33" t="e">
        <f t="array" aca="1" ref="C33" ca="1">_xlfn.TEXTJOIN(",",TRUE,IF($A$1:$A$119=A33,$B$1:$B$119,""))</f>
        <v>#NAME?</v>
      </c>
      <c r="E33" t="s">
        <v>457</v>
      </c>
      <c r="F33" t="s">
        <v>57</v>
      </c>
      <c r="G33" t="s">
        <v>484</v>
      </c>
    </row>
    <row r="34" spans="1:10" x14ac:dyDescent="0.3">
      <c r="A34" s="1" t="s">
        <v>436</v>
      </c>
      <c r="B34" t="s">
        <v>126</v>
      </c>
      <c r="C34" t="e">
        <f t="array" aca="1" ref="C34" ca="1">_xlfn.TEXTJOIN(",",TRUE,IF($A$1:$A$119=A34,$B$1:$B$119,""))</f>
        <v>#NAME?</v>
      </c>
      <c r="E34" t="s">
        <v>93</v>
      </c>
      <c r="F34" t="s">
        <v>52</v>
      </c>
      <c r="G34" t="s">
        <v>480</v>
      </c>
      <c r="H34" t="s">
        <v>34</v>
      </c>
      <c r="I34" t="s">
        <v>479</v>
      </c>
    </row>
    <row r="35" spans="1:10" x14ac:dyDescent="0.3">
      <c r="A35" s="1" t="s">
        <v>447</v>
      </c>
      <c r="B35" t="s">
        <v>136</v>
      </c>
      <c r="C35" t="e">
        <f t="array" aca="1" ref="C35" ca="1">_xlfn.TEXTJOIN(",",TRUE,IF($A$1:$A$119=A35,$B$1:$B$119,""))</f>
        <v>#NAME?</v>
      </c>
      <c r="E35" t="s">
        <v>445</v>
      </c>
      <c r="F35" t="s">
        <v>122</v>
      </c>
      <c r="G35" t="s">
        <v>182</v>
      </c>
    </row>
    <row r="36" spans="1:10" x14ac:dyDescent="0.3">
      <c r="A36" s="1" t="s">
        <v>447</v>
      </c>
      <c r="B36" t="s">
        <v>112</v>
      </c>
      <c r="C36" t="e">
        <f t="array" aca="1" ref="C36" ca="1">_xlfn.TEXTJOIN(",",TRUE,IF($A$1:$A$119=A36,$B$1:$B$119,""))</f>
        <v>#NAME?</v>
      </c>
      <c r="E36" t="s">
        <v>39</v>
      </c>
      <c r="F36" t="s">
        <v>79</v>
      </c>
      <c r="G36" t="s">
        <v>475</v>
      </c>
      <c r="H36" t="s">
        <v>474</v>
      </c>
    </row>
    <row r="37" spans="1:10" x14ac:dyDescent="0.3">
      <c r="A37" s="1" t="s">
        <v>448</v>
      </c>
      <c r="B37" t="s">
        <v>203</v>
      </c>
      <c r="C37" t="e">
        <f t="array" aca="1" ref="C37" ca="1">_xlfn.TEXTJOIN(",",TRUE,IF($A$1:$A$119=A37,$B$1:$B$119,""))</f>
        <v>#NAME?</v>
      </c>
      <c r="E37" t="s">
        <v>78</v>
      </c>
      <c r="F37" t="s">
        <v>79</v>
      </c>
      <c r="G37" t="s">
        <v>475</v>
      </c>
    </row>
    <row r="38" spans="1:10" x14ac:dyDescent="0.3">
      <c r="A38" s="1" t="s">
        <v>448</v>
      </c>
      <c r="B38" t="s">
        <v>112</v>
      </c>
      <c r="C38" t="e">
        <f t="array" aca="1" ref="C38" ca="1">_xlfn.TEXTJOIN(",",TRUE,IF($A$1:$A$119=A38,$B$1:$B$119,""))</f>
        <v>#NAME?</v>
      </c>
      <c r="E38" t="s">
        <v>435</v>
      </c>
      <c r="F38" t="s">
        <v>82</v>
      </c>
      <c r="G38" t="s">
        <v>112</v>
      </c>
      <c r="H38" t="s">
        <v>64</v>
      </c>
    </row>
    <row r="39" spans="1:10" x14ac:dyDescent="0.3">
      <c r="A39" s="2" t="s">
        <v>40</v>
      </c>
      <c r="B39" t="s">
        <v>41</v>
      </c>
      <c r="C39" t="e">
        <f t="array" aca="1" ref="C39" ca="1">_xlfn.TEXTJOIN(",",TRUE,IF($A$1:$A$119=A39,$B$1:$B$119,""))</f>
        <v>#NAME?</v>
      </c>
      <c r="E39" t="s">
        <v>450</v>
      </c>
      <c r="F39" t="s">
        <v>445</v>
      </c>
      <c r="G39" t="s">
        <v>158</v>
      </c>
    </row>
    <row r="40" spans="1:10" x14ac:dyDescent="0.3">
      <c r="A40" s="2" t="s">
        <v>40</v>
      </c>
      <c r="B40" t="s">
        <v>481</v>
      </c>
      <c r="C40" t="e">
        <f t="array" aca="1" ref="C40" ca="1">_xlfn.TEXTJOIN(",",TRUE,IF($A$1:$A$119=A40,$B$1:$B$119,""))</f>
        <v>#NAME?</v>
      </c>
      <c r="E40" t="s">
        <v>460</v>
      </c>
      <c r="F40" t="s">
        <v>291</v>
      </c>
      <c r="G40" t="s">
        <v>64</v>
      </c>
      <c r="H40" t="s">
        <v>87</v>
      </c>
    </row>
    <row r="41" spans="1:10" x14ac:dyDescent="0.3">
      <c r="A41" s="2" t="s">
        <v>40</v>
      </c>
      <c r="B41" t="s">
        <v>482</v>
      </c>
      <c r="C41" t="e">
        <f t="array" aca="1" ref="C41" ca="1">_xlfn.TEXTJOIN(",",TRUE,IF($A$1:$A$119=A41,$B$1:$B$119,""))</f>
        <v>#NAME?</v>
      </c>
      <c r="E41" t="s">
        <v>87</v>
      </c>
      <c r="F41" t="s">
        <v>88</v>
      </c>
      <c r="G41" t="s">
        <v>168</v>
      </c>
      <c r="H41" t="s">
        <v>478</v>
      </c>
      <c r="I41" t="s">
        <v>34</v>
      </c>
      <c r="J41" t="s">
        <v>479</v>
      </c>
    </row>
    <row r="42" spans="1:10" x14ac:dyDescent="0.3">
      <c r="A42" s="2" t="s">
        <v>40</v>
      </c>
      <c r="B42" t="s">
        <v>34</v>
      </c>
      <c r="C42" t="e">
        <f t="array" aca="1" ref="C42" ca="1">_xlfn.TEXTJOIN(",",TRUE,IF($A$1:$A$119=A42,$B$1:$B$119,""))</f>
        <v>#NAME?</v>
      </c>
      <c r="E42" t="s">
        <v>454</v>
      </c>
      <c r="F42" t="s">
        <v>485</v>
      </c>
      <c r="G42" t="s">
        <v>486</v>
      </c>
    </row>
    <row r="43" spans="1:10" x14ac:dyDescent="0.3">
      <c r="A43" s="2" t="s">
        <v>40</v>
      </c>
      <c r="B43" t="s">
        <v>479</v>
      </c>
      <c r="C43" t="e">
        <f t="array" aca="1" ref="C43" ca="1">_xlfn.TEXTJOIN(",",TRUE,IF($A$1:$A$119=A43,$B$1:$B$119,""))</f>
        <v>#NAME?</v>
      </c>
      <c r="E43" t="s">
        <v>67</v>
      </c>
      <c r="F43" t="s">
        <v>68</v>
      </c>
      <c r="G43" t="s">
        <v>70</v>
      </c>
      <c r="H43" t="s">
        <v>126</v>
      </c>
    </row>
    <row r="44" spans="1:10" x14ac:dyDescent="0.3">
      <c r="A44" s="1" t="s">
        <v>456</v>
      </c>
      <c r="B44" t="s">
        <v>474</v>
      </c>
      <c r="C44" t="e">
        <f t="array" aca="1" ref="C44" ca="1">_xlfn.TEXTJOIN(",",TRUE,IF($A$1:$A$119=A44,$B$1:$B$119,""))</f>
        <v>#NAME?</v>
      </c>
      <c r="E44" t="s">
        <v>462</v>
      </c>
      <c r="F44" t="s">
        <v>82</v>
      </c>
      <c r="G44" t="s">
        <v>487</v>
      </c>
    </row>
    <row r="45" spans="1:10" x14ac:dyDescent="0.3">
      <c r="A45" s="2" t="s">
        <v>128</v>
      </c>
      <c r="B45" t="s">
        <v>129</v>
      </c>
      <c r="C45" t="e">
        <f t="array" aca="1" ref="C45" ca="1">_xlfn.TEXTJOIN(",",TRUE,IF($A$1:$A$119=A45,$B$1:$B$119,""))</f>
        <v>#NAME?</v>
      </c>
      <c r="E45" t="s">
        <v>288</v>
      </c>
      <c r="F45" t="s">
        <v>171</v>
      </c>
      <c r="G45" t="s">
        <v>197</v>
      </c>
    </row>
    <row r="46" spans="1:10" x14ac:dyDescent="0.3">
      <c r="A46" s="2" t="s">
        <v>128</v>
      </c>
      <c r="B46" t="s">
        <v>168</v>
      </c>
      <c r="C46" t="e">
        <f t="array" aca="1" ref="C46" ca="1">_xlfn.TEXTJOIN(",",TRUE,IF($A$1:$A$119=A46,$B$1:$B$119,""))</f>
        <v>#NAME?</v>
      </c>
    </row>
    <row r="47" spans="1:10" x14ac:dyDescent="0.3">
      <c r="A47" s="2" t="s">
        <v>128</v>
      </c>
      <c r="B47" t="s">
        <v>478</v>
      </c>
      <c r="C47" t="e">
        <f t="array" aca="1" ref="C47" ca="1">_xlfn.TEXTJOIN(",",TRUE,IF($A$1:$A$119=A47,$B$1:$B$119,""))</f>
        <v>#NAME?</v>
      </c>
    </row>
    <row r="48" spans="1:10" x14ac:dyDescent="0.3">
      <c r="A48" s="2" t="s">
        <v>128</v>
      </c>
      <c r="B48" t="s">
        <v>34</v>
      </c>
      <c r="C48" t="e">
        <f t="array" aca="1" ref="C48" ca="1">_xlfn.TEXTJOIN(",",TRUE,IF($A$1:$A$119=A48,$B$1:$B$119,""))</f>
        <v>#NAME?</v>
      </c>
    </row>
    <row r="49" spans="1:3" x14ac:dyDescent="0.3">
      <c r="A49" s="2" t="s">
        <v>128</v>
      </c>
      <c r="B49" t="s">
        <v>479</v>
      </c>
      <c r="C49" t="e">
        <f t="array" aca="1" ref="C49" ca="1">_xlfn.TEXTJOIN(",",TRUE,IF($A$1:$A$119=A49,$B$1:$B$119,""))</f>
        <v>#NAME?</v>
      </c>
    </row>
    <row r="50" spans="1:3" x14ac:dyDescent="0.3">
      <c r="A50" s="1" t="s">
        <v>157</v>
      </c>
      <c r="B50" t="s">
        <v>91</v>
      </c>
      <c r="C50" t="e">
        <f t="array" aca="1" ref="C50" ca="1">_xlfn.TEXTJOIN(",",TRUE,IF($A$1:$A$119=A50,$B$1:$B$119,""))</f>
        <v>#NAME?</v>
      </c>
    </row>
    <row r="51" spans="1:3" x14ac:dyDescent="0.3">
      <c r="A51" s="1" t="s">
        <v>157</v>
      </c>
      <c r="B51" t="s">
        <v>105</v>
      </c>
      <c r="C51" t="e">
        <f t="array" aca="1" ref="C51" ca="1">_xlfn.TEXTJOIN(",",TRUE,IF($A$1:$A$119=A51,$B$1:$B$119,""))</f>
        <v>#NAME?</v>
      </c>
    </row>
    <row r="52" spans="1:3" x14ac:dyDescent="0.3">
      <c r="A52" s="1" t="s">
        <v>90</v>
      </c>
      <c r="B52" t="s">
        <v>91</v>
      </c>
      <c r="C52" t="e">
        <f t="array" aca="1" ref="C52" ca="1">_xlfn.TEXTJOIN(",",TRUE,IF($A$1:$A$119=A52,$B$1:$B$119,""))</f>
        <v>#NAME?</v>
      </c>
    </row>
    <row r="53" spans="1:3" x14ac:dyDescent="0.3">
      <c r="A53" s="1" t="s">
        <v>90</v>
      </c>
      <c r="B53" t="s">
        <v>105</v>
      </c>
      <c r="C53" t="e">
        <f t="array" aca="1" ref="C53" ca="1">_xlfn.TEXTJOIN(",",TRUE,IF($A$1:$A$119=A53,$B$1:$B$119,""))</f>
        <v>#NAME?</v>
      </c>
    </row>
    <row r="54" spans="1:3" x14ac:dyDescent="0.3">
      <c r="A54" s="1" t="s">
        <v>69</v>
      </c>
      <c r="B54" t="s">
        <v>69</v>
      </c>
      <c r="C54" t="e">
        <f t="array" aca="1" ref="C54" ca="1">_xlfn.TEXTJOIN(",",TRUE,IF($A$1:$A$119=A54,$B$1:$B$119,""))</f>
        <v>#NAME?</v>
      </c>
    </row>
    <row r="55" spans="1:3" x14ac:dyDescent="0.3">
      <c r="A55" s="1" t="s">
        <v>69</v>
      </c>
      <c r="B55" t="s">
        <v>105</v>
      </c>
      <c r="C55" t="e">
        <f t="array" aca="1" ref="C55" ca="1">_xlfn.TEXTJOIN(",",TRUE,IF($A$1:$A$119=A55,$B$1:$B$119,""))</f>
        <v>#NAME?</v>
      </c>
    </row>
    <row r="56" spans="1:3" x14ac:dyDescent="0.3">
      <c r="A56" s="2" t="s">
        <v>105</v>
      </c>
      <c r="B56" t="s">
        <v>52</v>
      </c>
      <c r="C56" t="e">
        <f t="array" aca="1" ref="C56" ca="1">_xlfn.TEXTJOIN(",",TRUE,IF($A$1:$A$119=A56,$B$1:$B$119,""))</f>
        <v>#NAME?</v>
      </c>
    </row>
    <row r="57" spans="1:3" x14ac:dyDescent="0.3">
      <c r="A57" s="2" t="s">
        <v>105</v>
      </c>
      <c r="B57" t="s">
        <v>480</v>
      </c>
      <c r="C57" t="e">
        <f t="array" aca="1" ref="C57" ca="1">_xlfn.TEXTJOIN(",",TRUE,IF($A$1:$A$119=A57,$B$1:$B$119,""))</f>
        <v>#NAME?</v>
      </c>
    </row>
    <row r="58" spans="1:3" x14ac:dyDescent="0.3">
      <c r="A58" s="2" t="s">
        <v>105</v>
      </c>
      <c r="B58" t="s">
        <v>34</v>
      </c>
      <c r="C58" t="e">
        <f t="array" aca="1" ref="C58" ca="1">_xlfn.TEXTJOIN(",",TRUE,IF($A$1:$A$119=A58,$B$1:$B$119,""))</f>
        <v>#NAME?</v>
      </c>
    </row>
    <row r="59" spans="1:3" x14ac:dyDescent="0.3">
      <c r="A59" s="2" t="s">
        <v>105</v>
      </c>
      <c r="B59" t="s">
        <v>479</v>
      </c>
      <c r="C59" t="e">
        <f t="array" aca="1" ref="C59" ca="1">_xlfn.TEXTJOIN(",",TRUE,IF($A$1:$A$119=A59,$B$1:$B$119,""))</f>
        <v>#NAME?</v>
      </c>
    </row>
    <row r="60" spans="1:3" x14ac:dyDescent="0.3">
      <c r="A60" s="1" t="s">
        <v>171</v>
      </c>
      <c r="B60" t="s">
        <v>216</v>
      </c>
      <c r="C60" t="e">
        <f t="array" aca="1" ref="C60" ca="1">_xlfn.TEXTJOIN(",",TRUE,IF($A$1:$A$119=A60,$B$1:$B$119,""))</f>
        <v>#NAME?</v>
      </c>
    </row>
    <row r="61" spans="1:3" x14ac:dyDescent="0.3">
      <c r="A61" s="1" t="s">
        <v>171</v>
      </c>
      <c r="B61" t="s">
        <v>39</v>
      </c>
      <c r="C61" t="e">
        <f t="array" aca="1" ref="C61" ca="1">_xlfn.TEXTJOIN(",",TRUE,IF($A$1:$A$119=A61,$B$1:$B$119,""))</f>
        <v>#NAME?</v>
      </c>
    </row>
    <row r="62" spans="1:3" x14ac:dyDescent="0.3">
      <c r="A62" s="1" t="s">
        <v>444</v>
      </c>
      <c r="B62" t="s">
        <v>174</v>
      </c>
      <c r="C62" t="e">
        <f t="array" aca="1" ref="C62" ca="1">_xlfn.TEXTJOIN(",",TRUE,IF($A$1:$A$119=A62,$B$1:$B$119,""))</f>
        <v>#NAME?</v>
      </c>
    </row>
    <row r="63" spans="1:3" x14ac:dyDescent="0.3">
      <c r="A63" s="1" t="s">
        <v>444</v>
      </c>
      <c r="B63" t="s">
        <v>483</v>
      </c>
      <c r="C63" t="e">
        <f t="array" aca="1" ref="C63" ca="1">_xlfn.TEXTJOIN(",",TRUE,IF($A$1:$A$119=A63,$B$1:$B$119,""))</f>
        <v>#NAME?</v>
      </c>
    </row>
    <row r="64" spans="1:3" x14ac:dyDescent="0.3">
      <c r="A64" s="1" t="s">
        <v>442</v>
      </c>
      <c r="B64" t="s">
        <v>75</v>
      </c>
      <c r="C64" t="e">
        <f t="array" aca="1" ref="C64" ca="1">_xlfn.TEXTJOIN(",",TRUE,IF($A$1:$A$119=A64,$B$1:$B$119,""))</f>
        <v>#NAME?</v>
      </c>
    </row>
    <row r="65" spans="1:3" x14ac:dyDescent="0.3">
      <c r="A65" s="1" t="s">
        <v>442</v>
      </c>
      <c r="B65" t="s">
        <v>138</v>
      </c>
      <c r="C65" t="e">
        <f t="array" aca="1" ref="C65" ca="1">_xlfn.TEXTJOIN(",",TRUE,IF($A$1:$A$119=A65,$B$1:$B$119,""))</f>
        <v>#NAME?</v>
      </c>
    </row>
    <row r="66" spans="1:3" x14ac:dyDescent="0.3">
      <c r="A66" s="2" t="s">
        <v>82</v>
      </c>
      <c r="B66" t="s">
        <v>79</v>
      </c>
      <c r="C66" t="e">
        <f t="array" aca="1" ref="C66" ca="1">_xlfn.TEXTJOIN(",",TRUE,IF($A$1:$A$119=A66,$B$1:$B$119,""))</f>
        <v>#NAME?</v>
      </c>
    </row>
    <row r="67" spans="1:3" x14ac:dyDescent="0.3">
      <c r="A67" s="2" t="s">
        <v>82</v>
      </c>
      <c r="B67" t="s">
        <v>475</v>
      </c>
      <c r="C67" t="e">
        <f t="array" aca="1" ref="C67" ca="1">_xlfn.TEXTJOIN(",",TRUE,IF($A$1:$A$119=A67,$B$1:$B$119,""))</f>
        <v>#NAME?</v>
      </c>
    </row>
    <row r="68" spans="1:3" x14ac:dyDescent="0.3">
      <c r="A68" s="2" t="s">
        <v>216</v>
      </c>
      <c r="B68" t="s">
        <v>79</v>
      </c>
      <c r="C68" t="e">
        <f t="array" aca="1" ref="C68" ca="1">_xlfn.TEXTJOIN(",",TRUE,IF($A$1:$A$119=A68,$B$1:$B$119,""))</f>
        <v>#NAME?</v>
      </c>
    </row>
    <row r="69" spans="1:3" x14ac:dyDescent="0.3">
      <c r="A69" s="2" t="s">
        <v>216</v>
      </c>
      <c r="B69" t="s">
        <v>475</v>
      </c>
      <c r="C69" t="e">
        <f t="array" aca="1" ref="C69" ca="1">_xlfn.TEXTJOIN(",",TRUE,IF($A$1:$A$119=A69,$B$1:$B$119,""))</f>
        <v>#NAME?</v>
      </c>
    </row>
    <row r="70" spans="1:3" x14ac:dyDescent="0.3">
      <c r="A70" s="1" t="s">
        <v>76</v>
      </c>
      <c r="B70" t="s">
        <v>70</v>
      </c>
      <c r="C70" t="e">
        <f t="array" aca="1" ref="C70" ca="1">_xlfn.TEXTJOIN(",",TRUE,IF($A$1:$A$119=A70,$B$1:$B$119,""))</f>
        <v>#NAME?</v>
      </c>
    </row>
    <row r="71" spans="1:3" x14ac:dyDescent="0.3">
      <c r="A71" s="1" t="s">
        <v>76</v>
      </c>
      <c r="B71" t="s">
        <v>64</v>
      </c>
      <c r="C71" t="e">
        <f t="array" aca="1" ref="C71" ca="1">_xlfn.TEXTJOIN(",",TRUE,IF($A$1:$A$119=A71,$B$1:$B$119,""))</f>
        <v>#NAME?</v>
      </c>
    </row>
    <row r="72" spans="1:3" x14ac:dyDescent="0.3">
      <c r="A72" s="1" t="s">
        <v>38</v>
      </c>
      <c r="B72" t="s">
        <v>82</v>
      </c>
      <c r="C72" t="e">
        <f t="array" aca="1" ref="C72" ca="1">_xlfn.TEXTJOIN(",",TRUE,IF($A$1:$A$119=A72,$B$1:$B$119,""))</f>
        <v>#NAME?</v>
      </c>
    </row>
    <row r="73" spans="1:3" x14ac:dyDescent="0.3">
      <c r="A73" s="1" t="s">
        <v>38</v>
      </c>
      <c r="B73" t="s">
        <v>39</v>
      </c>
      <c r="C73" t="e">
        <f t="array" aca="1" ref="C73" ca="1">_xlfn.TEXTJOIN(",",TRUE,IF($A$1:$A$119=A73,$B$1:$B$119,""))</f>
        <v>#NAME?</v>
      </c>
    </row>
    <row r="74" spans="1:3" x14ac:dyDescent="0.3">
      <c r="A74" s="1" t="s">
        <v>205</v>
      </c>
      <c r="B74" t="s">
        <v>90</v>
      </c>
      <c r="C74" t="e">
        <f t="array" aca="1" ref="C74" ca="1">_xlfn.TEXTJOIN(",",TRUE,IF($A$1:$A$119=A74,$B$1:$B$119,""))</f>
        <v>#NAME?</v>
      </c>
    </row>
    <row r="75" spans="1:3" x14ac:dyDescent="0.3">
      <c r="A75" s="1" t="s">
        <v>205</v>
      </c>
      <c r="B75" t="s">
        <v>93</v>
      </c>
      <c r="C75" t="e">
        <f t="array" aca="1" ref="C75" ca="1">_xlfn.TEXTJOIN(",",TRUE,IF($A$1:$A$119=A75,$B$1:$B$119,""))</f>
        <v>#NAME?</v>
      </c>
    </row>
    <row r="76" spans="1:3" x14ac:dyDescent="0.3">
      <c r="A76" s="1" t="s">
        <v>182</v>
      </c>
      <c r="B76" t="s">
        <v>33</v>
      </c>
      <c r="C76" t="e">
        <f t="array" aca="1" ref="C76" ca="1">_xlfn.TEXTJOIN(",",TRUE,IF($A$1:$A$119=A76,$B$1:$B$119,""))</f>
        <v>#NAME?</v>
      </c>
    </row>
    <row r="77" spans="1:3" x14ac:dyDescent="0.3">
      <c r="A77" s="1" t="s">
        <v>182</v>
      </c>
      <c r="B77" t="s">
        <v>141</v>
      </c>
      <c r="C77" t="e">
        <f t="array" aca="1" ref="C77" ca="1">_xlfn.TEXTJOIN(",",TRUE,IF($A$1:$A$119=A77,$B$1:$B$119,""))</f>
        <v>#NAME?</v>
      </c>
    </row>
    <row r="78" spans="1:3" x14ac:dyDescent="0.3">
      <c r="A78" s="1" t="s">
        <v>459</v>
      </c>
      <c r="B78" t="s">
        <v>197</v>
      </c>
      <c r="C78" t="e">
        <f t="array" aca="1" ref="C78" ca="1">_xlfn.TEXTJOIN(",",TRUE,IF($A$1:$A$119=A78,$B$1:$B$119,""))</f>
        <v>#NAME?</v>
      </c>
    </row>
    <row r="79" spans="1:3" x14ac:dyDescent="0.3">
      <c r="A79" s="1" t="s">
        <v>459</v>
      </c>
      <c r="B79" t="s">
        <v>286</v>
      </c>
      <c r="C79" t="e">
        <f t="array" aca="1" ref="C79" ca="1">_xlfn.TEXTJOIN(",",TRUE,IF($A$1:$A$119=A79,$B$1:$B$119,""))</f>
        <v>#NAME?</v>
      </c>
    </row>
    <row r="80" spans="1:3" x14ac:dyDescent="0.3">
      <c r="A80" s="1" t="s">
        <v>459</v>
      </c>
      <c r="B80" t="s">
        <v>288</v>
      </c>
      <c r="C80" t="e">
        <f t="array" aca="1" ref="C80" ca="1">_xlfn.TEXTJOIN(",",TRUE,IF($A$1:$A$119=A80,$B$1:$B$119,""))</f>
        <v>#NAME?</v>
      </c>
    </row>
    <row r="81" spans="1:3" x14ac:dyDescent="0.3">
      <c r="A81" s="2" t="s">
        <v>51</v>
      </c>
      <c r="B81" t="s">
        <v>52</v>
      </c>
      <c r="C81" t="e">
        <f t="array" aca="1" ref="C81" ca="1">_xlfn.TEXTJOIN(",",TRUE,IF($A$1:$A$119=A81,$B$1:$B$119,""))</f>
        <v>#NAME?</v>
      </c>
    </row>
    <row r="82" spans="1:3" x14ac:dyDescent="0.3">
      <c r="A82" s="2" t="s">
        <v>51</v>
      </c>
      <c r="B82" t="s">
        <v>480</v>
      </c>
      <c r="C82" t="e">
        <f t="array" aca="1" ref="C82" ca="1">_xlfn.TEXTJOIN(",",TRUE,IF($A$1:$A$119=A82,$B$1:$B$119,""))</f>
        <v>#NAME?</v>
      </c>
    </row>
    <row r="83" spans="1:3" x14ac:dyDescent="0.3">
      <c r="A83" s="2" t="s">
        <v>51</v>
      </c>
      <c r="B83" t="s">
        <v>34</v>
      </c>
      <c r="C83" t="e">
        <f t="array" aca="1" ref="C83" ca="1">_xlfn.TEXTJOIN(",",TRUE,IF($A$1:$A$119=A83,$B$1:$B$119,""))</f>
        <v>#NAME?</v>
      </c>
    </row>
    <row r="84" spans="1:3" x14ac:dyDescent="0.3">
      <c r="A84" s="2" t="s">
        <v>51</v>
      </c>
      <c r="B84" t="s">
        <v>479</v>
      </c>
      <c r="C84" t="e">
        <f t="array" aca="1" ref="C84" ca="1">_xlfn.TEXTJOIN(",",TRUE,IF($A$1:$A$119=A84,$B$1:$B$119,""))</f>
        <v>#NAME?</v>
      </c>
    </row>
    <row r="85" spans="1:3" x14ac:dyDescent="0.3">
      <c r="A85" s="1" t="s">
        <v>457</v>
      </c>
      <c r="B85" t="s">
        <v>57</v>
      </c>
      <c r="C85" t="e">
        <f t="array" aca="1" ref="C85" ca="1">_xlfn.TEXTJOIN(",",TRUE,IF($A$1:$A$119=A85,$B$1:$B$119,""))</f>
        <v>#NAME?</v>
      </c>
    </row>
    <row r="86" spans="1:3" x14ac:dyDescent="0.3">
      <c r="A86" s="1" t="s">
        <v>457</v>
      </c>
      <c r="B86" t="s">
        <v>484</v>
      </c>
      <c r="C86" t="e">
        <f t="array" aca="1" ref="C86" ca="1">_xlfn.TEXTJOIN(",",TRUE,IF($A$1:$A$119=A86,$B$1:$B$119,""))</f>
        <v>#NAME?</v>
      </c>
    </row>
    <row r="87" spans="1:3" x14ac:dyDescent="0.3">
      <c r="A87" s="2" t="s">
        <v>93</v>
      </c>
      <c r="B87" t="s">
        <v>52</v>
      </c>
      <c r="C87" t="e">
        <f t="array" aca="1" ref="C87" ca="1">_xlfn.TEXTJOIN(",",TRUE,IF($A$1:$A$119=A87,$B$1:$B$119,""))</f>
        <v>#NAME?</v>
      </c>
    </row>
    <row r="88" spans="1:3" x14ac:dyDescent="0.3">
      <c r="A88" s="2" t="s">
        <v>93</v>
      </c>
      <c r="B88" t="s">
        <v>480</v>
      </c>
      <c r="C88" t="e">
        <f t="array" aca="1" ref="C88" ca="1">_xlfn.TEXTJOIN(",",TRUE,IF($A$1:$A$119=A88,$B$1:$B$119,""))</f>
        <v>#NAME?</v>
      </c>
    </row>
    <row r="89" spans="1:3" x14ac:dyDescent="0.3">
      <c r="A89" s="2" t="s">
        <v>93</v>
      </c>
      <c r="B89" t="s">
        <v>34</v>
      </c>
      <c r="C89" t="e">
        <f t="array" aca="1" ref="C89" ca="1">_xlfn.TEXTJOIN(",",TRUE,IF($A$1:$A$119=A89,$B$1:$B$119,""))</f>
        <v>#NAME?</v>
      </c>
    </row>
    <row r="90" spans="1:3" x14ac:dyDescent="0.3">
      <c r="A90" s="2" t="s">
        <v>93</v>
      </c>
      <c r="B90" t="s">
        <v>479</v>
      </c>
      <c r="C90" t="e">
        <f t="array" aca="1" ref="C90" ca="1">_xlfn.TEXTJOIN(",",TRUE,IF($A$1:$A$119=A90,$B$1:$B$119,""))</f>
        <v>#NAME?</v>
      </c>
    </row>
    <row r="91" spans="1:3" x14ac:dyDescent="0.3">
      <c r="A91" s="1" t="s">
        <v>445</v>
      </c>
      <c r="B91" t="s">
        <v>122</v>
      </c>
      <c r="C91" t="e">
        <f t="array" aca="1" ref="C91" ca="1">_xlfn.TEXTJOIN(",",TRUE,IF($A$1:$A$119=A91,$B$1:$B$119,""))</f>
        <v>#NAME?</v>
      </c>
    </row>
    <row r="92" spans="1:3" x14ac:dyDescent="0.3">
      <c r="A92" s="1" t="s">
        <v>445</v>
      </c>
      <c r="B92" t="s">
        <v>182</v>
      </c>
      <c r="C92" t="e">
        <f t="array" aca="1" ref="C92" ca="1">_xlfn.TEXTJOIN(",",TRUE,IF($A$1:$A$119=A92,$B$1:$B$119,""))</f>
        <v>#NAME?</v>
      </c>
    </row>
    <row r="93" spans="1:3" x14ac:dyDescent="0.3">
      <c r="A93" s="2" t="s">
        <v>39</v>
      </c>
      <c r="B93" t="s">
        <v>79</v>
      </c>
      <c r="C93" t="e">
        <f t="array" aca="1" ref="C93" ca="1">_xlfn.TEXTJOIN(",",TRUE,IF($A$1:$A$119=A93,$B$1:$B$119,""))</f>
        <v>#NAME?</v>
      </c>
    </row>
    <row r="94" spans="1:3" x14ac:dyDescent="0.3">
      <c r="A94" s="2" t="s">
        <v>39</v>
      </c>
      <c r="B94" t="s">
        <v>475</v>
      </c>
      <c r="C94" t="e">
        <f t="array" aca="1" ref="C94" ca="1">_xlfn.TEXTJOIN(",",TRUE,IF($A$1:$A$119=A94,$B$1:$B$119,""))</f>
        <v>#NAME?</v>
      </c>
    </row>
    <row r="95" spans="1:3" x14ac:dyDescent="0.3">
      <c r="A95" s="1" t="s">
        <v>39</v>
      </c>
      <c r="B95" t="s">
        <v>474</v>
      </c>
      <c r="C95" t="e">
        <f t="array" aca="1" ref="C95" ca="1">_xlfn.TEXTJOIN(",",TRUE,IF($A$1:$A$119=A95,$B$1:$B$119,""))</f>
        <v>#NAME?</v>
      </c>
    </row>
    <row r="96" spans="1:3" x14ac:dyDescent="0.3">
      <c r="A96" s="2" t="s">
        <v>78</v>
      </c>
      <c r="B96" t="s">
        <v>79</v>
      </c>
      <c r="C96" t="e">
        <f t="array" aca="1" ref="C96" ca="1">_xlfn.TEXTJOIN(",",TRUE,IF($A$1:$A$119=A96,$B$1:$B$119,""))</f>
        <v>#NAME?</v>
      </c>
    </row>
    <row r="97" spans="1:3" x14ac:dyDescent="0.3">
      <c r="A97" s="2" t="s">
        <v>78</v>
      </c>
      <c r="B97" t="s">
        <v>475</v>
      </c>
      <c r="C97" t="e">
        <f t="array" aca="1" ref="C97" ca="1">_xlfn.TEXTJOIN(",",TRUE,IF($A$1:$A$119=A97,$B$1:$B$119,""))</f>
        <v>#NAME?</v>
      </c>
    </row>
    <row r="98" spans="1:3" x14ac:dyDescent="0.3">
      <c r="A98" s="1" t="s">
        <v>435</v>
      </c>
      <c r="B98" t="s">
        <v>82</v>
      </c>
      <c r="C98" t="e">
        <f t="array" aca="1" ref="C98" ca="1">_xlfn.TEXTJOIN(",",TRUE,IF($A$1:$A$119=A98,$B$1:$B$119,""))</f>
        <v>#NAME?</v>
      </c>
    </row>
    <row r="99" spans="1:3" x14ac:dyDescent="0.3">
      <c r="A99" s="1" t="s">
        <v>435</v>
      </c>
      <c r="B99" t="s">
        <v>112</v>
      </c>
      <c r="C99" t="e">
        <f t="array" aca="1" ref="C99" ca="1">_xlfn.TEXTJOIN(",",TRUE,IF($A$1:$A$119=A99,$B$1:$B$119,""))</f>
        <v>#NAME?</v>
      </c>
    </row>
    <row r="100" spans="1:3" x14ac:dyDescent="0.3">
      <c r="A100" s="1" t="s">
        <v>435</v>
      </c>
      <c r="B100" t="s">
        <v>64</v>
      </c>
      <c r="C100" t="e">
        <f t="array" aca="1" ref="C100" ca="1">_xlfn.TEXTJOIN(",",TRUE,IF($A$1:$A$119=A100,$B$1:$B$119,""))</f>
        <v>#NAME?</v>
      </c>
    </row>
    <row r="101" spans="1:3" x14ac:dyDescent="0.3">
      <c r="A101" s="1" t="s">
        <v>450</v>
      </c>
      <c r="B101" t="s">
        <v>445</v>
      </c>
      <c r="C101" t="e">
        <f t="array" aca="1" ref="C101" ca="1">_xlfn.TEXTJOIN(",",TRUE,IF($A$1:$A$119=A101,$B$1:$B$119,""))</f>
        <v>#NAME?</v>
      </c>
    </row>
    <row r="102" spans="1:3" x14ac:dyDescent="0.3">
      <c r="A102" s="1" t="s">
        <v>450</v>
      </c>
      <c r="B102" t="s">
        <v>158</v>
      </c>
      <c r="C102" t="e">
        <f t="array" aca="1" ref="C102" ca="1">_xlfn.TEXTJOIN(",",TRUE,IF($A$1:$A$119=A102,$B$1:$B$119,""))</f>
        <v>#NAME?</v>
      </c>
    </row>
    <row r="103" spans="1:3" x14ac:dyDescent="0.3">
      <c r="A103" s="1" t="s">
        <v>460</v>
      </c>
      <c r="B103" t="s">
        <v>291</v>
      </c>
      <c r="C103" t="e">
        <f t="array" aca="1" ref="C103" ca="1">_xlfn.TEXTJOIN(",",TRUE,IF($A$1:$A$119=A103,$B$1:$B$119,""))</f>
        <v>#NAME?</v>
      </c>
    </row>
    <row r="104" spans="1:3" x14ac:dyDescent="0.3">
      <c r="A104" s="1" t="s">
        <v>460</v>
      </c>
      <c r="B104" t="s">
        <v>64</v>
      </c>
      <c r="C104" t="e">
        <f t="array" aca="1" ref="C104" ca="1">_xlfn.TEXTJOIN(",",TRUE,IF($A$1:$A$119=A104,$B$1:$B$119,""))</f>
        <v>#NAME?</v>
      </c>
    </row>
    <row r="105" spans="1:3" x14ac:dyDescent="0.3">
      <c r="A105" s="1" t="s">
        <v>460</v>
      </c>
      <c r="B105" t="s">
        <v>87</v>
      </c>
      <c r="C105" t="e">
        <f t="array" aca="1" ref="C105" ca="1">_xlfn.TEXTJOIN(",",TRUE,IF($A$1:$A$119=A105,$B$1:$B$119,""))</f>
        <v>#NAME?</v>
      </c>
    </row>
    <row r="106" spans="1:3" x14ac:dyDescent="0.3">
      <c r="A106" s="2" t="s">
        <v>87</v>
      </c>
      <c r="B106" t="s">
        <v>88</v>
      </c>
      <c r="C106" t="e">
        <f t="array" aca="1" ref="C106" ca="1">_xlfn.TEXTJOIN(",",TRUE,IF($A$1:$A$119=A106,$B$1:$B$119,""))</f>
        <v>#NAME?</v>
      </c>
    </row>
    <row r="107" spans="1:3" x14ac:dyDescent="0.3">
      <c r="A107" s="2" t="s">
        <v>87</v>
      </c>
      <c r="B107" t="s">
        <v>168</v>
      </c>
      <c r="C107" t="e">
        <f t="array" aca="1" ref="C107" ca="1">_xlfn.TEXTJOIN(",",TRUE,IF($A$1:$A$119=A107,$B$1:$B$119,""))</f>
        <v>#NAME?</v>
      </c>
    </row>
    <row r="108" spans="1:3" x14ac:dyDescent="0.3">
      <c r="A108" s="2" t="s">
        <v>87</v>
      </c>
      <c r="B108" t="s">
        <v>478</v>
      </c>
      <c r="C108" t="e">
        <f t="array" aca="1" ref="C108" ca="1">_xlfn.TEXTJOIN(",",TRUE,IF($A$1:$A$119=A108,$B$1:$B$119,""))</f>
        <v>#NAME?</v>
      </c>
    </row>
    <row r="109" spans="1:3" x14ac:dyDescent="0.3">
      <c r="A109" s="2" t="s">
        <v>87</v>
      </c>
      <c r="B109" t="s">
        <v>34</v>
      </c>
      <c r="C109" t="e">
        <f t="array" aca="1" ref="C109" ca="1">_xlfn.TEXTJOIN(",",TRUE,IF($A$1:$A$119=A109,$B$1:$B$119,""))</f>
        <v>#NAME?</v>
      </c>
    </row>
    <row r="110" spans="1:3" x14ac:dyDescent="0.3">
      <c r="A110" s="2" t="s">
        <v>87</v>
      </c>
      <c r="B110" t="s">
        <v>479</v>
      </c>
      <c r="C110" t="e">
        <f t="array" aca="1" ref="C110" ca="1">_xlfn.TEXTJOIN(",",TRUE,IF($A$1:$A$119=A110,$B$1:$B$119,""))</f>
        <v>#NAME?</v>
      </c>
    </row>
    <row r="111" spans="1:3" x14ac:dyDescent="0.3">
      <c r="A111" s="1" t="s">
        <v>454</v>
      </c>
      <c r="B111" t="s">
        <v>485</v>
      </c>
      <c r="C111" t="e">
        <f t="array" aca="1" ref="C111" ca="1">_xlfn.TEXTJOIN(",",TRUE,IF($A$1:$A$119=A111,$B$1:$B$119,""))</f>
        <v>#NAME?</v>
      </c>
    </row>
    <row r="112" spans="1:3" x14ac:dyDescent="0.3">
      <c r="A112" s="1" t="s">
        <v>454</v>
      </c>
      <c r="B112" t="s">
        <v>486</v>
      </c>
      <c r="C112" t="e">
        <f t="array" aca="1" ref="C112" ca="1">_xlfn.TEXTJOIN(",",TRUE,IF($A$1:$A$119=A112,$B$1:$B$119,""))</f>
        <v>#NAME?</v>
      </c>
    </row>
    <row r="113" spans="1:3" x14ac:dyDescent="0.3">
      <c r="A113" s="1" t="s">
        <v>67</v>
      </c>
      <c r="B113" t="s">
        <v>68</v>
      </c>
      <c r="C113" t="e">
        <f t="array" aca="1" ref="C113" ca="1">_xlfn.TEXTJOIN(",",TRUE,IF($A$1:$A$119=A113,$B$1:$B$119,""))</f>
        <v>#NAME?</v>
      </c>
    </row>
    <row r="114" spans="1:3" x14ac:dyDescent="0.3">
      <c r="A114" s="1" t="s">
        <v>67</v>
      </c>
      <c r="B114" t="s">
        <v>70</v>
      </c>
      <c r="C114" t="e">
        <f t="array" aca="1" ref="C114" ca="1">_xlfn.TEXTJOIN(",",TRUE,IF($A$1:$A$119=A114,$B$1:$B$119,""))</f>
        <v>#NAME?</v>
      </c>
    </row>
    <row r="115" spans="1:3" x14ac:dyDescent="0.3">
      <c r="A115" s="1" t="s">
        <v>67</v>
      </c>
      <c r="B115" t="s">
        <v>126</v>
      </c>
      <c r="C115" t="e">
        <f t="array" aca="1" ref="C115" ca="1">_xlfn.TEXTJOIN(",",TRUE,IF($A$1:$A$119=A115,$B$1:$B$119,""))</f>
        <v>#NAME?</v>
      </c>
    </row>
    <row r="116" spans="1:3" x14ac:dyDescent="0.3">
      <c r="A116" s="1" t="s">
        <v>462</v>
      </c>
      <c r="B116" t="s">
        <v>82</v>
      </c>
      <c r="C116" t="e">
        <f t="array" aca="1" ref="C116" ca="1">_xlfn.TEXTJOIN(",",TRUE,IF($A$1:$A$119=A116,$B$1:$B$119,""))</f>
        <v>#NAME?</v>
      </c>
    </row>
    <row r="117" spans="1:3" x14ac:dyDescent="0.3">
      <c r="A117" s="1" t="s">
        <v>462</v>
      </c>
      <c r="B117" t="s">
        <v>487</v>
      </c>
      <c r="C117" t="e">
        <f t="array" aca="1" ref="C117" ca="1">_xlfn.TEXTJOIN(",",TRUE,IF($A$1:$A$119=A117,$B$1:$B$119,""))</f>
        <v>#NAME?</v>
      </c>
    </row>
    <row r="118" spans="1:3" x14ac:dyDescent="0.3">
      <c r="A118" s="1" t="s">
        <v>288</v>
      </c>
      <c r="B118" t="s">
        <v>171</v>
      </c>
      <c r="C118" t="e">
        <f t="array" aca="1" ref="C118" ca="1">_xlfn.TEXTJOIN(",",TRUE,IF($A$1:$A$119=A118,$B$1:$B$119,""))</f>
        <v>#NAME?</v>
      </c>
    </row>
    <row r="119" spans="1:3" x14ac:dyDescent="0.3">
      <c r="A119" s="1" t="s">
        <v>288</v>
      </c>
      <c r="B119" t="s">
        <v>197</v>
      </c>
      <c r="C119" t="e">
        <f t="array" aca="1" ref="C119" ca="1">_xlfn.TEXTJOIN(",",TRUE,IF($A$1:$A$119=A119,$B$1:$B$119,""))</f>
        <v>#NAME?</v>
      </c>
    </row>
  </sheetData>
  <sortState xmlns:xlrd2="http://schemas.microsoft.com/office/spreadsheetml/2017/richdata2" ref="A2:A119">
    <sortCondition ref="A1:A119"/>
  </sortState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5"/>
  <sheetViews>
    <sheetView workbookViewId="0">
      <selection activeCell="F18" sqref="F18"/>
    </sheetView>
  </sheetViews>
  <sheetFormatPr defaultColWidth="9" defaultRowHeight="14" x14ac:dyDescent="0.3"/>
  <cols>
    <col min="1" max="1" width="6.9140625" customWidth="1"/>
    <col min="2" max="2" width="11.33203125" customWidth="1"/>
    <col min="3" max="3" width="8.33203125" customWidth="1"/>
    <col min="4" max="4" width="13.4140625" customWidth="1"/>
    <col min="5" max="5" width="22.08203125" customWidth="1"/>
    <col min="6" max="7" width="20.25" customWidth="1"/>
    <col min="8" max="9" width="18.25" customWidth="1"/>
  </cols>
  <sheetData>
    <row r="1" spans="1:9" x14ac:dyDescent="0.3">
      <c r="A1" s="3" t="s">
        <v>12</v>
      </c>
      <c r="B1" s="3" t="s">
        <v>488</v>
      </c>
      <c r="C1" s="3" t="s">
        <v>489</v>
      </c>
      <c r="D1" s="3" t="s">
        <v>490</v>
      </c>
      <c r="E1" s="3" t="s">
        <v>491</v>
      </c>
      <c r="F1" s="4" t="s">
        <v>492</v>
      </c>
      <c r="G1" s="4" t="s">
        <v>493</v>
      </c>
      <c r="H1" s="4" t="s">
        <v>494</v>
      </c>
      <c r="I1" s="4" t="s">
        <v>495</v>
      </c>
    </row>
    <row r="2" spans="1:9" x14ac:dyDescent="0.3">
      <c r="A2" s="1">
        <f t="shared" ref="A2:A7" si="0">ROW()-1</f>
        <v>1</v>
      </c>
      <c r="B2" s="1" t="s">
        <v>56</v>
      </c>
      <c r="C2" s="1" t="s">
        <v>496</v>
      </c>
      <c r="D2" s="1" t="s">
        <v>497</v>
      </c>
      <c r="E2" s="2"/>
      <c r="F2" s="1"/>
      <c r="G2" s="1"/>
      <c r="H2" s="1"/>
      <c r="I2" s="1"/>
    </row>
    <row r="3" spans="1:9" x14ac:dyDescent="0.3">
      <c r="A3" s="1">
        <f t="shared" si="0"/>
        <v>2</v>
      </c>
      <c r="B3" s="1" t="s">
        <v>35</v>
      </c>
      <c r="C3" s="1" t="s">
        <v>35</v>
      </c>
      <c r="D3" s="1"/>
      <c r="E3" s="1"/>
      <c r="F3" s="1"/>
      <c r="G3" s="1"/>
      <c r="H3" s="1"/>
      <c r="I3" s="1"/>
    </row>
    <row r="4" spans="1:9" x14ac:dyDescent="0.3">
      <c r="A4" s="1">
        <f t="shared" si="0"/>
        <v>3</v>
      </c>
      <c r="B4" s="1" t="s">
        <v>134</v>
      </c>
      <c r="C4" s="1" t="s">
        <v>496</v>
      </c>
      <c r="D4" s="1" t="s">
        <v>108</v>
      </c>
      <c r="E4" s="1" t="s">
        <v>34</v>
      </c>
      <c r="F4" s="1"/>
      <c r="G4" s="1"/>
      <c r="H4" s="1"/>
      <c r="I4" s="1"/>
    </row>
    <row r="5" spans="1:9" x14ac:dyDescent="0.3">
      <c r="A5" s="1">
        <f t="shared" si="0"/>
        <v>4</v>
      </c>
      <c r="B5" s="1" t="s">
        <v>126</v>
      </c>
      <c r="C5" s="1" t="s">
        <v>496</v>
      </c>
      <c r="D5" s="1" t="s">
        <v>498</v>
      </c>
      <c r="E5" s="2"/>
      <c r="F5" s="1"/>
      <c r="G5" s="1"/>
      <c r="H5" s="1"/>
      <c r="I5" s="1"/>
    </row>
    <row r="6" spans="1:9" x14ac:dyDescent="0.3">
      <c r="A6" s="1">
        <f t="shared" si="0"/>
        <v>5</v>
      </c>
      <c r="B6" s="1" t="s">
        <v>119</v>
      </c>
      <c r="C6" s="1" t="s">
        <v>496</v>
      </c>
      <c r="D6" s="1" t="s">
        <v>498</v>
      </c>
      <c r="E6" s="2"/>
      <c r="F6" s="1"/>
      <c r="G6" s="1"/>
      <c r="H6" s="1"/>
      <c r="I6" s="1"/>
    </row>
    <row r="7" spans="1:9" x14ac:dyDescent="0.3">
      <c r="A7" s="1">
        <f t="shared" si="0"/>
        <v>6</v>
      </c>
      <c r="B7" s="1" t="s">
        <v>228</v>
      </c>
      <c r="C7" s="1" t="s">
        <v>496</v>
      </c>
      <c r="D7" s="1" t="s">
        <v>79</v>
      </c>
      <c r="E7" s="2"/>
      <c r="F7" s="1"/>
      <c r="G7" s="1"/>
      <c r="H7" s="1"/>
      <c r="I7" s="1"/>
    </row>
    <row r="8" spans="1:9" x14ac:dyDescent="0.3">
      <c r="A8" s="1">
        <f t="shared" ref="A8:A9" si="1">ROW()-1</f>
        <v>7</v>
      </c>
      <c r="B8" s="1" t="s">
        <v>165</v>
      </c>
      <c r="C8" s="1" t="s">
        <v>496</v>
      </c>
      <c r="D8" s="1" t="s">
        <v>155</v>
      </c>
      <c r="E8" s="2"/>
      <c r="F8" s="1"/>
      <c r="G8" s="1"/>
      <c r="H8" s="1"/>
      <c r="I8" s="1"/>
    </row>
    <row r="9" spans="1:9" x14ac:dyDescent="0.3">
      <c r="A9" s="1">
        <f t="shared" si="1"/>
        <v>8</v>
      </c>
      <c r="B9" s="1" t="s">
        <v>81</v>
      </c>
      <c r="C9" s="1" t="s">
        <v>496</v>
      </c>
      <c r="D9" s="1" t="s">
        <v>47</v>
      </c>
      <c r="E9" s="2"/>
      <c r="F9" s="1"/>
      <c r="G9" s="1"/>
      <c r="H9" s="1"/>
      <c r="I9" s="1"/>
    </row>
    <row r="10" spans="1:9" x14ac:dyDescent="0.3">
      <c r="A10" s="1">
        <f t="shared" ref="A10:A17" si="2">ROW()-1</f>
        <v>9</v>
      </c>
      <c r="B10" s="1" t="s">
        <v>95</v>
      </c>
      <c r="C10" s="1" t="s">
        <v>496</v>
      </c>
      <c r="D10" s="1" t="s">
        <v>222</v>
      </c>
      <c r="E10" s="2"/>
      <c r="F10" s="1"/>
      <c r="G10" s="1"/>
      <c r="H10" s="1"/>
      <c r="I10" s="1"/>
    </row>
    <row r="11" spans="1:9" x14ac:dyDescent="0.3">
      <c r="A11" s="1">
        <f t="shared" si="2"/>
        <v>10</v>
      </c>
      <c r="B11" s="1" t="s">
        <v>291</v>
      </c>
      <c r="C11" s="1" t="s">
        <v>496</v>
      </c>
      <c r="D11" s="1" t="s">
        <v>85</v>
      </c>
      <c r="E11" s="2"/>
      <c r="F11" s="1"/>
      <c r="G11" s="1"/>
      <c r="H11" s="1"/>
      <c r="I11" s="1"/>
    </row>
    <row r="12" spans="1:9" x14ac:dyDescent="0.3">
      <c r="A12" s="1">
        <f t="shared" si="2"/>
        <v>11</v>
      </c>
      <c r="B12" s="1" t="s">
        <v>286</v>
      </c>
      <c r="C12" s="1" t="s">
        <v>496</v>
      </c>
      <c r="D12" s="1" t="s">
        <v>85</v>
      </c>
      <c r="E12" s="2"/>
      <c r="F12" s="1"/>
      <c r="G12" s="1"/>
      <c r="H12" s="1"/>
      <c r="I12" s="1"/>
    </row>
    <row r="13" spans="1:9" x14ac:dyDescent="0.3">
      <c r="A13" s="1">
        <f t="shared" si="2"/>
        <v>12</v>
      </c>
      <c r="B13" s="1" t="s">
        <v>64</v>
      </c>
      <c r="C13" s="1" t="s">
        <v>496</v>
      </c>
      <c r="D13" s="1" t="s">
        <v>34</v>
      </c>
      <c r="E13" s="2"/>
      <c r="F13" s="1"/>
      <c r="G13" s="1"/>
      <c r="H13" s="1"/>
      <c r="I13" s="1"/>
    </row>
    <row r="14" spans="1:9" x14ac:dyDescent="0.3">
      <c r="A14" s="1">
        <f t="shared" si="2"/>
        <v>13</v>
      </c>
      <c r="B14" s="1" t="s">
        <v>197</v>
      </c>
      <c r="C14" s="1" t="s">
        <v>496</v>
      </c>
      <c r="D14" s="1" t="s">
        <v>34</v>
      </c>
      <c r="E14" s="2"/>
      <c r="F14" s="1"/>
      <c r="G14" s="1"/>
      <c r="H14" s="1"/>
      <c r="I14" s="1"/>
    </row>
    <row r="15" spans="1:9" x14ac:dyDescent="0.3">
      <c r="A15" s="1">
        <f t="shared" si="2"/>
        <v>14</v>
      </c>
      <c r="B15" s="1" t="s">
        <v>194</v>
      </c>
      <c r="C15" s="1" t="s">
        <v>496</v>
      </c>
      <c r="D15" s="1" t="s">
        <v>34</v>
      </c>
      <c r="E15" s="2"/>
      <c r="F15" s="1"/>
      <c r="G15" s="1"/>
      <c r="H15" s="1"/>
      <c r="I15" s="1"/>
    </row>
    <row r="16" spans="1:9" x14ac:dyDescent="0.3">
      <c r="A16" s="1">
        <f t="shared" si="2"/>
        <v>15</v>
      </c>
      <c r="B16" s="1" t="s">
        <v>186</v>
      </c>
      <c r="C16" s="1" t="s">
        <v>496</v>
      </c>
      <c r="D16" s="1" t="s">
        <v>34</v>
      </c>
      <c r="E16" s="2"/>
      <c r="F16" s="1"/>
      <c r="G16" s="1"/>
      <c r="H16" s="1"/>
      <c r="I16" s="1"/>
    </row>
    <row r="17" spans="1:9" x14ac:dyDescent="0.3">
      <c r="A17" s="1">
        <f t="shared" si="2"/>
        <v>16</v>
      </c>
      <c r="B17" s="1" t="s">
        <v>143</v>
      </c>
      <c r="C17" s="1" t="s">
        <v>496</v>
      </c>
      <c r="D17" s="1" t="s">
        <v>34</v>
      </c>
      <c r="E17" s="2"/>
      <c r="F17" s="1"/>
      <c r="G17" s="1"/>
      <c r="H17" s="1"/>
      <c r="I17" s="1"/>
    </row>
    <row r="18" spans="1:9" x14ac:dyDescent="0.3">
      <c r="A18" s="1">
        <f t="shared" ref="A18:A27" si="3">ROW()-1</f>
        <v>17</v>
      </c>
      <c r="B18" s="1" t="s">
        <v>141</v>
      </c>
      <c r="C18" s="1" t="s">
        <v>496</v>
      </c>
      <c r="D18" s="1" t="s">
        <v>34</v>
      </c>
      <c r="E18" s="2"/>
      <c r="F18" s="1"/>
      <c r="G18" s="1"/>
      <c r="H18" s="1"/>
      <c r="I18" s="1"/>
    </row>
    <row r="19" spans="1:9" x14ac:dyDescent="0.3">
      <c r="A19" s="1">
        <f t="shared" si="3"/>
        <v>18</v>
      </c>
      <c r="B19" s="1" t="s">
        <v>33</v>
      </c>
      <c r="C19" s="1" t="s">
        <v>496</v>
      </c>
      <c r="D19" s="1" t="s">
        <v>34</v>
      </c>
      <c r="E19" s="2"/>
      <c r="F19" s="1"/>
      <c r="G19" s="1"/>
      <c r="H19" s="1"/>
      <c r="I19" s="1"/>
    </row>
    <row r="20" spans="1:9" x14ac:dyDescent="0.3">
      <c r="A20" s="1">
        <f t="shared" si="3"/>
        <v>19</v>
      </c>
      <c r="B20" s="1" t="s">
        <v>136</v>
      </c>
      <c r="C20" s="1" t="s">
        <v>496</v>
      </c>
      <c r="D20" s="1" t="s">
        <v>34</v>
      </c>
      <c r="E20" s="2"/>
      <c r="F20" s="1"/>
      <c r="G20" s="1"/>
      <c r="H20" s="1"/>
      <c r="I20" s="1"/>
    </row>
    <row r="21" spans="1:9" x14ac:dyDescent="0.3">
      <c r="A21" s="1">
        <f t="shared" si="3"/>
        <v>20</v>
      </c>
      <c r="B21" s="1" t="s">
        <v>68</v>
      </c>
      <c r="C21" s="1" t="s">
        <v>496</v>
      </c>
      <c r="D21" s="1" t="s">
        <v>34</v>
      </c>
      <c r="E21" s="2"/>
      <c r="F21" s="1"/>
      <c r="G21" s="1"/>
      <c r="H21" s="1"/>
      <c r="I21" s="1"/>
    </row>
    <row r="22" spans="1:9" x14ac:dyDescent="0.3">
      <c r="A22" s="1">
        <f t="shared" si="3"/>
        <v>21</v>
      </c>
      <c r="B22" s="1" t="s">
        <v>221</v>
      </c>
      <c r="C22" s="1" t="s">
        <v>496</v>
      </c>
      <c r="D22" s="1" t="s">
        <v>132</v>
      </c>
      <c r="E22" s="2"/>
      <c r="F22" s="1"/>
      <c r="G22" s="1"/>
      <c r="H22" s="1"/>
      <c r="I22" s="1"/>
    </row>
    <row r="23" spans="1:9" x14ac:dyDescent="0.3">
      <c r="A23" s="1">
        <f t="shared" si="3"/>
        <v>22</v>
      </c>
      <c r="B23" s="1" t="s">
        <v>131</v>
      </c>
      <c r="C23" s="1" t="s">
        <v>496</v>
      </c>
      <c r="D23" s="1" t="s">
        <v>115</v>
      </c>
      <c r="E23" s="2"/>
      <c r="F23" s="1"/>
      <c r="G23" s="1"/>
      <c r="H23" s="1"/>
      <c r="I23" s="1"/>
    </row>
    <row r="24" spans="1:9" x14ac:dyDescent="0.3">
      <c r="A24" s="1">
        <f t="shared" si="3"/>
        <v>23</v>
      </c>
      <c r="B24" s="1" t="s">
        <v>149</v>
      </c>
      <c r="C24" s="1" t="s">
        <v>496</v>
      </c>
      <c r="D24" s="1" t="s">
        <v>34</v>
      </c>
      <c r="E24" s="2"/>
      <c r="F24" s="1"/>
      <c r="G24" s="1"/>
      <c r="H24" s="1"/>
      <c r="I24" s="1"/>
    </row>
    <row r="25" spans="1:9" x14ac:dyDescent="0.3">
      <c r="A25" s="1">
        <f t="shared" si="3"/>
        <v>24</v>
      </c>
      <c r="B25" s="1" t="s">
        <v>298</v>
      </c>
      <c r="C25" s="1" t="s">
        <v>496</v>
      </c>
      <c r="D25" s="1" t="s">
        <v>499</v>
      </c>
      <c r="E25" s="2"/>
      <c r="F25" s="1"/>
      <c r="G25" s="1"/>
      <c r="H25" s="1"/>
      <c r="I25" s="1"/>
    </row>
    <row r="26" spans="1:9" x14ac:dyDescent="0.3">
      <c r="A26" s="1">
        <f t="shared" si="3"/>
        <v>25</v>
      </c>
      <c r="B26" s="1" t="s">
        <v>57</v>
      </c>
      <c r="C26" s="1" t="s">
        <v>496</v>
      </c>
      <c r="D26" s="1" t="s">
        <v>34</v>
      </c>
      <c r="E26" s="2"/>
      <c r="F26" s="1"/>
      <c r="G26" s="1"/>
      <c r="H26" s="1"/>
      <c r="I26" s="1"/>
    </row>
    <row r="27" spans="1:9" x14ac:dyDescent="0.3">
      <c r="A27" s="1">
        <f t="shared" si="3"/>
        <v>26</v>
      </c>
      <c r="B27" s="1" t="s">
        <v>242</v>
      </c>
      <c r="C27" s="1" t="s">
        <v>496</v>
      </c>
      <c r="D27" s="1" t="s">
        <v>34</v>
      </c>
      <c r="E27" s="2"/>
      <c r="F27" s="1"/>
      <c r="G27" s="1"/>
      <c r="H27" s="1"/>
      <c r="I27" s="1"/>
    </row>
    <row r="28" spans="1:9" x14ac:dyDescent="0.3">
      <c r="A28" s="1">
        <f t="shared" ref="A28:A39" si="4">ROW()-1</f>
        <v>27</v>
      </c>
      <c r="B28" s="1" t="s">
        <v>191</v>
      </c>
      <c r="C28" s="1" t="s">
        <v>496</v>
      </c>
      <c r="D28" s="1" t="s">
        <v>34</v>
      </c>
      <c r="E28" s="2"/>
      <c r="F28" s="1"/>
      <c r="G28" s="1"/>
      <c r="H28" s="1"/>
      <c r="I28" s="1"/>
    </row>
    <row r="29" spans="1:9" x14ac:dyDescent="0.3">
      <c r="A29" s="1">
        <f t="shared" si="4"/>
        <v>28</v>
      </c>
      <c r="B29" s="1" t="s">
        <v>184</v>
      </c>
      <c r="C29" s="1" t="s">
        <v>496</v>
      </c>
      <c r="D29" s="1" t="s">
        <v>34</v>
      </c>
      <c r="E29" s="2"/>
      <c r="F29" s="1"/>
      <c r="G29" s="1"/>
      <c r="H29" s="1"/>
      <c r="I29" s="1"/>
    </row>
    <row r="30" spans="1:9" x14ac:dyDescent="0.3">
      <c r="A30" s="1">
        <f t="shared" si="4"/>
        <v>29</v>
      </c>
      <c r="B30" s="1" t="s">
        <v>188</v>
      </c>
      <c r="C30" s="1" t="s">
        <v>496</v>
      </c>
      <c r="D30" s="1" t="s">
        <v>34</v>
      </c>
      <c r="E30" s="2"/>
      <c r="F30" s="1"/>
      <c r="G30" s="1"/>
      <c r="H30" s="1"/>
      <c r="I30" s="1"/>
    </row>
    <row r="31" spans="1:9" x14ac:dyDescent="0.3">
      <c r="A31" s="1">
        <f t="shared" si="4"/>
        <v>30</v>
      </c>
      <c r="B31" s="1" t="s">
        <v>181</v>
      </c>
      <c r="C31" s="1" t="s">
        <v>496</v>
      </c>
      <c r="D31" s="1" t="s">
        <v>179</v>
      </c>
      <c r="E31" s="2"/>
      <c r="F31" s="1"/>
      <c r="G31" s="1"/>
      <c r="H31" s="1"/>
      <c r="I31" s="1"/>
    </row>
    <row r="32" spans="1:9" x14ac:dyDescent="0.3">
      <c r="A32" s="1">
        <f t="shared" si="4"/>
        <v>31</v>
      </c>
      <c r="B32" s="1" t="s">
        <v>158</v>
      </c>
      <c r="C32" s="1" t="s">
        <v>496</v>
      </c>
      <c r="D32" s="1" t="s">
        <v>179</v>
      </c>
      <c r="E32" s="2"/>
      <c r="F32" s="1"/>
      <c r="G32" s="1"/>
      <c r="H32" s="1"/>
      <c r="I32" s="1"/>
    </row>
    <row r="33" spans="1:9" x14ac:dyDescent="0.3">
      <c r="A33" s="1">
        <f t="shared" si="4"/>
        <v>32</v>
      </c>
      <c r="B33" s="1" t="s">
        <v>208</v>
      </c>
      <c r="C33" s="1" t="s">
        <v>496</v>
      </c>
      <c r="D33" s="1" t="s">
        <v>179</v>
      </c>
      <c r="E33" s="2"/>
      <c r="F33" s="1"/>
      <c r="G33" s="1"/>
      <c r="H33" s="1"/>
      <c r="I33" s="1"/>
    </row>
    <row r="34" spans="1:9" x14ac:dyDescent="0.3">
      <c r="A34" s="1">
        <f t="shared" si="4"/>
        <v>33</v>
      </c>
      <c r="B34" s="1" t="s">
        <v>49</v>
      </c>
      <c r="C34" s="1" t="s">
        <v>496</v>
      </c>
      <c r="D34" s="1" t="s">
        <v>179</v>
      </c>
      <c r="E34" s="2"/>
      <c r="F34" s="1"/>
      <c r="G34" s="1"/>
      <c r="H34" s="1"/>
      <c r="I34" s="1"/>
    </row>
    <row r="35" spans="1:9" x14ac:dyDescent="0.3">
      <c r="A35" s="1">
        <f t="shared" si="4"/>
        <v>34</v>
      </c>
      <c r="B35" s="1" t="s">
        <v>203</v>
      </c>
      <c r="C35" s="1" t="s">
        <v>496</v>
      </c>
      <c r="D35" s="1" t="s">
        <v>230</v>
      </c>
      <c r="E35" s="2"/>
      <c r="F35" s="1"/>
      <c r="G35" s="1"/>
      <c r="H35" s="1"/>
      <c r="I35" s="1"/>
    </row>
    <row r="36" spans="1:9" x14ac:dyDescent="0.3">
      <c r="A36" s="1">
        <f t="shared" si="4"/>
        <v>35</v>
      </c>
      <c r="B36" s="1" t="s">
        <v>65</v>
      </c>
      <c r="C36" s="1" t="s">
        <v>496</v>
      </c>
      <c r="D36" s="1" t="s">
        <v>42</v>
      </c>
      <c r="E36" s="2"/>
      <c r="F36" s="1"/>
      <c r="G36" s="1"/>
      <c r="H36" s="1"/>
      <c r="I36" s="1"/>
    </row>
    <row r="37" spans="1:9" x14ac:dyDescent="0.3">
      <c r="A37" s="1">
        <f t="shared" si="4"/>
        <v>36</v>
      </c>
      <c r="B37" s="1" t="s">
        <v>199</v>
      </c>
      <c r="C37" s="1" t="s">
        <v>496</v>
      </c>
      <c r="D37" s="1" t="s">
        <v>132</v>
      </c>
      <c r="E37" s="2"/>
      <c r="F37" s="1"/>
      <c r="G37" s="1"/>
      <c r="H37" s="1"/>
      <c r="I37" s="1"/>
    </row>
    <row r="38" spans="1:9" x14ac:dyDescent="0.3">
      <c r="A38" s="1">
        <f t="shared" si="4"/>
        <v>37</v>
      </c>
      <c r="B38" s="1" t="s">
        <v>112</v>
      </c>
      <c r="C38" s="1" t="s">
        <v>496</v>
      </c>
      <c r="D38" s="1" t="s">
        <v>42</v>
      </c>
      <c r="E38" s="2"/>
      <c r="F38" s="1"/>
      <c r="G38" s="1"/>
      <c r="H38" s="1"/>
      <c r="I38" s="1"/>
    </row>
    <row r="39" spans="1:9" x14ac:dyDescent="0.3">
      <c r="A39" s="1">
        <f t="shared" si="4"/>
        <v>38</v>
      </c>
      <c r="B39" s="1" t="s">
        <v>122</v>
      </c>
      <c r="C39" s="1" t="s">
        <v>496</v>
      </c>
      <c r="D39" s="1" t="s">
        <v>132</v>
      </c>
      <c r="E39" s="2"/>
      <c r="F39" s="1"/>
      <c r="G39" s="1"/>
      <c r="H39" s="1"/>
      <c r="I39" s="1"/>
    </row>
    <row r="40" spans="1:9" x14ac:dyDescent="0.3">
      <c r="A40" s="1">
        <f t="shared" ref="A40:A89" si="5">ROW()-1</f>
        <v>39</v>
      </c>
      <c r="B40" s="1" t="s">
        <v>73</v>
      </c>
      <c r="C40" s="1" t="s">
        <v>496</v>
      </c>
      <c r="D40" s="1" t="s">
        <v>132</v>
      </c>
      <c r="E40" s="2"/>
      <c r="F40" s="1"/>
      <c r="G40" s="1"/>
      <c r="H40" s="1"/>
      <c r="I40" s="1"/>
    </row>
    <row r="41" spans="1:9" x14ac:dyDescent="0.3">
      <c r="A41" s="1">
        <f t="shared" si="5"/>
        <v>40</v>
      </c>
      <c r="B41" s="1" t="s">
        <v>236</v>
      </c>
      <c r="C41" s="1" t="s">
        <v>496</v>
      </c>
      <c r="D41" s="1" t="s">
        <v>117</v>
      </c>
      <c r="E41" s="2"/>
      <c r="F41" s="1"/>
      <c r="G41" s="1"/>
      <c r="H41" s="1"/>
      <c r="I41" s="1"/>
    </row>
    <row r="42" spans="1:9" x14ac:dyDescent="0.3">
      <c r="A42" s="1">
        <f t="shared" si="5"/>
        <v>41</v>
      </c>
      <c r="B42" s="1" t="s">
        <v>174</v>
      </c>
      <c r="C42" s="1" t="s">
        <v>496</v>
      </c>
      <c r="D42" s="1" t="s">
        <v>155</v>
      </c>
      <c r="E42" s="2"/>
      <c r="F42" s="1"/>
      <c r="G42" s="1"/>
      <c r="H42" s="1"/>
      <c r="I42" s="1"/>
    </row>
    <row r="43" spans="1:9" x14ac:dyDescent="0.3">
      <c r="A43" s="1">
        <f t="shared" si="5"/>
        <v>42</v>
      </c>
      <c r="B43" s="1" t="s">
        <v>210</v>
      </c>
      <c r="C43" s="1" t="s">
        <v>496</v>
      </c>
      <c r="D43" s="1" t="s">
        <v>302</v>
      </c>
      <c r="E43" s="2"/>
      <c r="F43" s="1"/>
      <c r="G43" s="1"/>
      <c r="H43" s="1"/>
      <c r="I43" s="1"/>
    </row>
    <row r="44" spans="1:9" x14ac:dyDescent="0.3">
      <c r="A44" s="1">
        <f t="shared" si="5"/>
        <v>43</v>
      </c>
      <c r="B44" s="1" t="s">
        <v>200</v>
      </c>
      <c r="C44" s="1" t="s">
        <v>496</v>
      </c>
      <c r="D44" s="1" t="s">
        <v>42</v>
      </c>
      <c r="E44" s="2"/>
      <c r="F44" s="1"/>
      <c r="G44" s="1"/>
      <c r="H44" s="1"/>
      <c r="I44" s="1"/>
    </row>
    <row r="45" spans="1:9" x14ac:dyDescent="0.3">
      <c r="A45" s="1">
        <f t="shared" si="5"/>
        <v>44</v>
      </c>
      <c r="B45" s="1" t="s">
        <v>431</v>
      </c>
      <c r="C45" s="1" t="s">
        <v>496</v>
      </c>
      <c r="D45" s="1" t="s">
        <v>474</v>
      </c>
      <c r="E45" s="1" t="s">
        <v>79</v>
      </c>
      <c r="F45" s="1" t="s">
        <v>475</v>
      </c>
      <c r="G45" s="1"/>
      <c r="H45" s="1"/>
      <c r="I45" s="1"/>
    </row>
    <row r="46" spans="1:9" x14ac:dyDescent="0.3">
      <c r="A46" s="1">
        <f t="shared" si="5"/>
        <v>45</v>
      </c>
      <c r="B46" s="1" t="s">
        <v>295</v>
      </c>
      <c r="C46" s="1" t="s">
        <v>496</v>
      </c>
      <c r="D46" s="1" t="s">
        <v>40</v>
      </c>
      <c r="E46" s="1" t="s">
        <v>38</v>
      </c>
      <c r="F46" s="1"/>
      <c r="G46" s="1"/>
      <c r="H46" s="1"/>
      <c r="I46" s="1"/>
    </row>
    <row r="47" spans="1:9" x14ac:dyDescent="0.3">
      <c r="A47" s="1">
        <f t="shared" si="5"/>
        <v>46</v>
      </c>
      <c r="B47" s="1" t="s">
        <v>432</v>
      </c>
      <c r="C47" s="1" t="s">
        <v>496</v>
      </c>
      <c r="D47" s="1" t="s">
        <v>49</v>
      </c>
      <c r="E47" s="1" t="s">
        <v>51</v>
      </c>
      <c r="F47" s="1"/>
      <c r="G47" s="1"/>
      <c r="H47" s="1"/>
      <c r="I47" s="1"/>
    </row>
    <row r="48" spans="1:9" x14ac:dyDescent="0.3">
      <c r="A48" s="1">
        <f t="shared" si="5"/>
        <v>47</v>
      </c>
      <c r="B48" s="1" t="s">
        <v>453</v>
      </c>
      <c r="C48" s="1" t="s">
        <v>496</v>
      </c>
      <c r="D48" s="1" t="s">
        <v>79</v>
      </c>
      <c r="E48" s="1" t="s">
        <v>475</v>
      </c>
      <c r="F48" s="1" t="s">
        <v>474</v>
      </c>
      <c r="G48" s="1"/>
      <c r="H48" s="1"/>
      <c r="I48" s="1"/>
    </row>
    <row r="49" spans="1:9" x14ac:dyDescent="0.3">
      <c r="A49" s="1">
        <f t="shared" si="5"/>
        <v>48</v>
      </c>
      <c r="B49" s="1" t="s">
        <v>433</v>
      </c>
      <c r="C49" s="1" t="s">
        <v>496</v>
      </c>
      <c r="D49" s="1" t="s">
        <v>64</v>
      </c>
      <c r="E49" s="1" t="s">
        <v>476</v>
      </c>
      <c r="F49" s="1" t="s">
        <v>477</v>
      </c>
      <c r="G49" s="1"/>
      <c r="H49" s="1"/>
      <c r="I49" s="1"/>
    </row>
    <row r="50" spans="1:9" x14ac:dyDescent="0.3">
      <c r="A50" s="1">
        <f t="shared" si="5"/>
        <v>49</v>
      </c>
      <c r="B50" s="1" t="s">
        <v>75</v>
      </c>
      <c r="C50" s="1" t="s">
        <v>496</v>
      </c>
      <c r="D50" s="1" t="s">
        <v>70</v>
      </c>
      <c r="E50" s="1" t="s">
        <v>112</v>
      </c>
      <c r="F50" s="1"/>
      <c r="G50" s="1"/>
      <c r="H50" s="1"/>
      <c r="I50" s="1"/>
    </row>
    <row r="51" spans="1:9" x14ac:dyDescent="0.3">
      <c r="A51" s="1">
        <f t="shared" si="5"/>
        <v>50</v>
      </c>
      <c r="B51" s="1" t="s">
        <v>138</v>
      </c>
      <c r="C51" s="1" t="s">
        <v>496</v>
      </c>
      <c r="D51" s="1" t="s">
        <v>168</v>
      </c>
      <c r="E51" s="1" t="s">
        <v>34</v>
      </c>
      <c r="F51" s="1"/>
      <c r="G51" s="1"/>
      <c r="H51" s="1"/>
      <c r="I51" s="1"/>
    </row>
    <row r="52" spans="1:9" x14ac:dyDescent="0.3">
      <c r="A52" s="1">
        <f t="shared" si="5"/>
        <v>51</v>
      </c>
      <c r="B52" s="1" t="s">
        <v>70</v>
      </c>
      <c r="C52" s="1" t="s">
        <v>496</v>
      </c>
      <c r="D52" s="1" t="s">
        <v>71</v>
      </c>
      <c r="E52" s="1" t="s">
        <v>168</v>
      </c>
      <c r="F52" s="1" t="s">
        <v>34</v>
      </c>
      <c r="G52" s="1"/>
      <c r="H52" s="1"/>
      <c r="I52" s="1"/>
    </row>
    <row r="53" spans="1:9" x14ac:dyDescent="0.3">
      <c r="A53" s="1">
        <f t="shared" si="5"/>
        <v>52</v>
      </c>
      <c r="B53" s="1" t="s">
        <v>434</v>
      </c>
      <c r="C53" s="1" t="s">
        <v>496</v>
      </c>
      <c r="D53" s="1" t="s">
        <v>75</v>
      </c>
      <c r="E53" s="1" t="s">
        <v>78</v>
      </c>
      <c r="F53" s="1"/>
      <c r="G53" s="1"/>
      <c r="H53" s="1"/>
      <c r="I53" s="1"/>
    </row>
    <row r="54" spans="1:9" x14ac:dyDescent="0.3">
      <c r="A54" s="1">
        <f t="shared" si="5"/>
        <v>53</v>
      </c>
      <c r="B54" s="1" t="s">
        <v>449</v>
      </c>
      <c r="C54" s="1" t="s">
        <v>496</v>
      </c>
      <c r="D54" s="1" t="s">
        <v>210</v>
      </c>
      <c r="E54" s="1" t="s">
        <v>33</v>
      </c>
      <c r="F54" s="1"/>
      <c r="G54" s="1"/>
      <c r="H54" s="1"/>
      <c r="I54" s="1"/>
    </row>
    <row r="55" spans="1:9" x14ac:dyDescent="0.3">
      <c r="A55" s="1">
        <f t="shared" si="5"/>
        <v>54</v>
      </c>
      <c r="B55" s="1" t="s">
        <v>91</v>
      </c>
      <c r="C55" s="1" t="s">
        <v>496</v>
      </c>
      <c r="D55" s="1" t="s">
        <v>52</v>
      </c>
      <c r="E55" s="1" t="s">
        <v>34</v>
      </c>
      <c r="F55" s="1"/>
      <c r="G55" s="1"/>
      <c r="H55" s="1"/>
      <c r="I55" s="1"/>
    </row>
    <row r="56" spans="1:9" x14ac:dyDescent="0.3">
      <c r="A56" s="1">
        <f t="shared" si="5"/>
        <v>55</v>
      </c>
      <c r="B56" s="1" t="s">
        <v>436</v>
      </c>
      <c r="C56" s="1" t="s">
        <v>496</v>
      </c>
      <c r="D56" s="1" t="s">
        <v>119</v>
      </c>
      <c r="E56" s="1" t="s">
        <v>126</v>
      </c>
      <c r="F56" s="1"/>
      <c r="G56" s="1"/>
      <c r="H56" s="1"/>
      <c r="I56" s="1"/>
    </row>
    <row r="57" spans="1:9" x14ac:dyDescent="0.3">
      <c r="A57" s="1">
        <f t="shared" si="5"/>
        <v>56</v>
      </c>
      <c r="B57" s="1" t="s">
        <v>447</v>
      </c>
      <c r="C57" s="1" t="s">
        <v>496</v>
      </c>
      <c r="D57" s="1" t="s">
        <v>136</v>
      </c>
      <c r="E57" s="1" t="s">
        <v>112</v>
      </c>
      <c r="F57" s="1"/>
      <c r="G57" s="1"/>
      <c r="H57" s="1"/>
      <c r="I57" s="1"/>
    </row>
    <row r="58" spans="1:9" x14ac:dyDescent="0.3">
      <c r="A58" s="1">
        <f t="shared" si="5"/>
        <v>57</v>
      </c>
      <c r="B58" s="1" t="s">
        <v>448</v>
      </c>
      <c r="C58" s="1" t="s">
        <v>496</v>
      </c>
      <c r="D58" s="1" t="s">
        <v>203</v>
      </c>
      <c r="E58" s="1" t="s">
        <v>112</v>
      </c>
      <c r="F58" s="1"/>
      <c r="G58" s="1"/>
      <c r="H58" s="1"/>
      <c r="I58" s="1"/>
    </row>
    <row r="59" spans="1:9" x14ac:dyDescent="0.3">
      <c r="A59" s="1">
        <f t="shared" si="5"/>
        <v>58</v>
      </c>
      <c r="B59" s="1" t="s">
        <v>40</v>
      </c>
      <c r="C59" s="1" t="s">
        <v>496</v>
      </c>
      <c r="D59" s="1" t="s">
        <v>41</v>
      </c>
      <c r="E59" s="1" t="s">
        <v>482</v>
      </c>
      <c r="F59" s="1" t="s">
        <v>34</v>
      </c>
      <c r="G59" s="1"/>
      <c r="H59" s="1"/>
      <c r="I59" s="1"/>
    </row>
    <row r="60" spans="1:9" x14ac:dyDescent="0.3">
      <c r="A60" s="1">
        <f t="shared" si="5"/>
        <v>59</v>
      </c>
      <c r="B60" s="1" t="s">
        <v>456</v>
      </c>
      <c r="C60" s="1" t="s">
        <v>496</v>
      </c>
      <c r="D60" s="1" t="s">
        <v>474</v>
      </c>
      <c r="E60" s="1"/>
      <c r="F60" s="1"/>
      <c r="G60" s="1"/>
      <c r="H60" s="1"/>
      <c r="I60" s="1"/>
    </row>
    <row r="61" spans="1:9" x14ac:dyDescent="0.3">
      <c r="A61" s="1">
        <f t="shared" si="5"/>
        <v>60</v>
      </c>
      <c r="B61" s="1" t="s">
        <v>128</v>
      </c>
      <c r="C61" s="1" t="s">
        <v>496</v>
      </c>
      <c r="D61" s="1" t="s">
        <v>129</v>
      </c>
      <c r="E61" s="1" t="s">
        <v>168</v>
      </c>
      <c r="F61" s="1" t="s">
        <v>34</v>
      </c>
      <c r="G61" s="1"/>
      <c r="H61" s="1"/>
      <c r="I61" s="1"/>
    </row>
    <row r="62" spans="1:9" x14ac:dyDescent="0.3">
      <c r="A62" s="1">
        <f t="shared" si="5"/>
        <v>61</v>
      </c>
      <c r="B62" s="1" t="s">
        <v>157</v>
      </c>
      <c r="C62" s="1" t="s">
        <v>496</v>
      </c>
      <c r="D62" s="1" t="s">
        <v>91</v>
      </c>
      <c r="E62" s="1" t="s">
        <v>105</v>
      </c>
      <c r="F62" s="1"/>
      <c r="G62" s="1"/>
      <c r="H62" s="1"/>
      <c r="I62" s="1"/>
    </row>
    <row r="63" spans="1:9" x14ac:dyDescent="0.3">
      <c r="A63" s="1">
        <f t="shared" si="5"/>
        <v>62</v>
      </c>
      <c r="B63" s="1" t="s">
        <v>90</v>
      </c>
      <c r="C63" s="1" t="s">
        <v>496</v>
      </c>
      <c r="D63" s="1" t="s">
        <v>91</v>
      </c>
      <c r="E63" s="1" t="s">
        <v>105</v>
      </c>
      <c r="F63" s="1"/>
      <c r="G63" s="1"/>
      <c r="H63" s="1"/>
      <c r="I63" s="1"/>
    </row>
    <row r="64" spans="1:9" x14ac:dyDescent="0.3">
      <c r="A64" s="1">
        <f t="shared" si="5"/>
        <v>63</v>
      </c>
      <c r="B64" s="1" t="s">
        <v>69</v>
      </c>
      <c r="C64" s="1" t="s">
        <v>496</v>
      </c>
      <c r="D64" s="1" t="s">
        <v>69</v>
      </c>
      <c r="E64" s="1" t="s">
        <v>105</v>
      </c>
      <c r="F64" s="1"/>
      <c r="G64" s="1"/>
      <c r="H64" s="1"/>
      <c r="I64" s="1"/>
    </row>
    <row r="65" spans="1:9" x14ac:dyDescent="0.3">
      <c r="A65" s="1">
        <f t="shared" si="5"/>
        <v>64</v>
      </c>
      <c r="B65" s="1" t="s">
        <v>105</v>
      </c>
      <c r="C65" s="1" t="s">
        <v>496</v>
      </c>
      <c r="D65" s="1" t="s">
        <v>52</v>
      </c>
      <c r="E65" s="1" t="s">
        <v>34</v>
      </c>
      <c r="F65" s="1"/>
      <c r="G65" s="1"/>
      <c r="H65" s="1"/>
      <c r="I65" s="1"/>
    </row>
    <row r="66" spans="1:9" x14ac:dyDescent="0.3">
      <c r="A66" s="1">
        <f t="shared" si="5"/>
        <v>65</v>
      </c>
      <c r="B66" s="1" t="s">
        <v>171</v>
      </c>
      <c r="C66" s="1" t="s">
        <v>496</v>
      </c>
      <c r="D66" s="1" t="s">
        <v>216</v>
      </c>
      <c r="E66" s="1" t="s">
        <v>39</v>
      </c>
      <c r="F66" s="1"/>
      <c r="G66" s="1"/>
      <c r="H66" s="1"/>
      <c r="I66" s="1"/>
    </row>
    <row r="67" spans="1:9" x14ac:dyDescent="0.3">
      <c r="A67" s="1">
        <f t="shared" si="5"/>
        <v>66</v>
      </c>
      <c r="B67" s="1" t="s">
        <v>444</v>
      </c>
      <c r="C67" s="1" t="s">
        <v>496</v>
      </c>
      <c r="D67" s="1" t="s">
        <v>174</v>
      </c>
      <c r="E67" s="1" t="s">
        <v>483</v>
      </c>
      <c r="F67" s="1"/>
      <c r="G67" s="1"/>
      <c r="H67" s="1"/>
      <c r="I67" s="1"/>
    </row>
    <row r="68" spans="1:9" x14ac:dyDescent="0.3">
      <c r="A68" s="1">
        <f t="shared" si="5"/>
        <v>67</v>
      </c>
      <c r="B68" s="1" t="s">
        <v>442</v>
      </c>
      <c r="C68" s="1" t="s">
        <v>496</v>
      </c>
      <c r="D68" s="1" t="s">
        <v>75</v>
      </c>
      <c r="E68" s="1" t="s">
        <v>138</v>
      </c>
      <c r="F68" s="1"/>
      <c r="G68" s="1"/>
      <c r="H68" s="1"/>
      <c r="I68" s="1"/>
    </row>
    <row r="69" spans="1:9" x14ac:dyDescent="0.3">
      <c r="A69" s="1">
        <f t="shared" si="5"/>
        <v>68</v>
      </c>
      <c r="B69" s="1" t="s">
        <v>82</v>
      </c>
      <c r="C69" s="1" t="s">
        <v>496</v>
      </c>
      <c r="D69" s="1" t="s">
        <v>79</v>
      </c>
      <c r="E69" s="1" t="s">
        <v>475</v>
      </c>
      <c r="F69" s="1"/>
      <c r="G69" s="1"/>
      <c r="H69" s="1"/>
      <c r="I69" s="1"/>
    </row>
    <row r="70" spans="1:9" x14ac:dyDescent="0.3">
      <c r="A70" s="1">
        <f t="shared" si="5"/>
        <v>69</v>
      </c>
      <c r="B70" s="1" t="s">
        <v>216</v>
      </c>
      <c r="C70" s="1" t="s">
        <v>496</v>
      </c>
      <c r="D70" s="1" t="s">
        <v>79</v>
      </c>
      <c r="E70" s="1" t="s">
        <v>475</v>
      </c>
      <c r="F70" s="1"/>
      <c r="G70" s="1"/>
      <c r="H70" s="1"/>
      <c r="I70" s="1"/>
    </row>
    <row r="71" spans="1:9" x14ac:dyDescent="0.3">
      <c r="A71" s="1">
        <f t="shared" si="5"/>
        <v>70</v>
      </c>
      <c r="B71" s="1" t="s">
        <v>76</v>
      </c>
      <c r="C71" s="1" t="s">
        <v>496</v>
      </c>
      <c r="D71" s="1" t="s">
        <v>70</v>
      </c>
      <c r="E71" s="1" t="s">
        <v>64</v>
      </c>
      <c r="F71" s="1"/>
      <c r="G71" s="1"/>
      <c r="H71" s="1"/>
      <c r="I71" s="1"/>
    </row>
    <row r="72" spans="1:9" x14ac:dyDescent="0.3">
      <c r="A72" s="1">
        <f t="shared" si="5"/>
        <v>71</v>
      </c>
      <c r="B72" s="1" t="s">
        <v>38</v>
      </c>
      <c r="C72" s="1" t="s">
        <v>496</v>
      </c>
      <c r="D72" s="1" t="s">
        <v>82</v>
      </c>
      <c r="E72" s="1" t="s">
        <v>39</v>
      </c>
      <c r="F72" s="1"/>
      <c r="G72" s="1"/>
      <c r="H72" s="1"/>
      <c r="I72" s="1"/>
    </row>
    <row r="73" spans="1:9" x14ac:dyDescent="0.3">
      <c r="A73" s="1">
        <f t="shared" si="5"/>
        <v>72</v>
      </c>
      <c r="B73" s="1" t="s">
        <v>205</v>
      </c>
      <c r="C73" s="1" t="s">
        <v>496</v>
      </c>
      <c r="D73" s="1" t="s">
        <v>90</v>
      </c>
      <c r="E73" s="1" t="s">
        <v>93</v>
      </c>
      <c r="F73" s="1"/>
      <c r="G73" s="1"/>
      <c r="H73" s="1"/>
      <c r="I73" s="1"/>
    </row>
    <row r="74" spans="1:9" x14ac:dyDescent="0.3">
      <c r="A74" s="1">
        <f t="shared" si="5"/>
        <v>73</v>
      </c>
      <c r="B74" s="1" t="s">
        <v>182</v>
      </c>
      <c r="C74" s="1" t="s">
        <v>496</v>
      </c>
      <c r="D74" s="1" t="s">
        <v>33</v>
      </c>
      <c r="E74" s="1" t="s">
        <v>141</v>
      </c>
      <c r="F74" s="1"/>
      <c r="G74" s="1"/>
      <c r="H74" s="1"/>
      <c r="I74" s="1"/>
    </row>
    <row r="75" spans="1:9" x14ac:dyDescent="0.3">
      <c r="A75" s="1">
        <f t="shared" si="5"/>
        <v>74</v>
      </c>
      <c r="B75" s="1" t="s">
        <v>459</v>
      </c>
      <c r="C75" s="1" t="s">
        <v>496</v>
      </c>
      <c r="D75" s="1" t="s">
        <v>197</v>
      </c>
      <c r="E75" s="1" t="s">
        <v>286</v>
      </c>
      <c r="F75" s="1" t="s">
        <v>288</v>
      </c>
      <c r="G75" s="1"/>
      <c r="H75" s="1"/>
      <c r="I75" s="1"/>
    </row>
    <row r="76" spans="1:9" x14ac:dyDescent="0.3">
      <c r="A76" s="1">
        <f t="shared" si="5"/>
        <v>75</v>
      </c>
      <c r="B76" s="1" t="s">
        <v>51</v>
      </c>
      <c r="C76" s="1" t="s">
        <v>496</v>
      </c>
      <c r="D76" s="1" t="s">
        <v>52</v>
      </c>
      <c r="E76" s="1" t="s">
        <v>34</v>
      </c>
      <c r="F76" s="1"/>
      <c r="G76" s="1"/>
      <c r="H76" s="1"/>
      <c r="I76" s="1"/>
    </row>
    <row r="77" spans="1:9" x14ac:dyDescent="0.3">
      <c r="A77" s="1">
        <f t="shared" si="5"/>
        <v>76</v>
      </c>
      <c r="B77" s="1" t="s">
        <v>457</v>
      </c>
      <c r="C77" s="1" t="s">
        <v>496</v>
      </c>
      <c r="D77" s="1" t="s">
        <v>57</v>
      </c>
      <c r="E77" s="1" t="s">
        <v>484</v>
      </c>
      <c r="F77" s="1"/>
      <c r="G77" s="1"/>
      <c r="H77" s="1"/>
      <c r="I77" s="1"/>
    </row>
    <row r="78" spans="1:9" x14ac:dyDescent="0.3">
      <c r="A78" s="1">
        <f t="shared" si="5"/>
        <v>77</v>
      </c>
      <c r="B78" s="1" t="s">
        <v>93</v>
      </c>
      <c r="C78" s="1" t="s">
        <v>496</v>
      </c>
      <c r="D78" s="1" t="s">
        <v>52</v>
      </c>
      <c r="E78" s="1" t="s">
        <v>34</v>
      </c>
      <c r="F78" s="1"/>
      <c r="G78" s="1"/>
      <c r="H78" s="1"/>
      <c r="I78" s="1"/>
    </row>
    <row r="79" spans="1:9" x14ac:dyDescent="0.3">
      <c r="A79" s="1">
        <f t="shared" si="5"/>
        <v>78</v>
      </c>
      <c r="B79" s="1" t="s">
        <v>445</v>
      </c>
      <c r="C79" s="1" t="s">
        <v>496</v>
      </c>
      <c r="D79" s="1" t="s">
        <v>122</v>
      </c>
      <c r="E79" s="1" t="s">
        <v>182</v>
      </c>
      <c r="F79" s="1"/>
      <c r="G79" s="1"/>
      <c r="H79" s="1"/>
      <c r="I79" s="1"/>
    </row>
    <row r="80" spans="1:9" x14ac:dyDescent="0.3">
      <c r="A80" s="1">
        <f t="shared" si="5"/>
        <v>79</v>
      </c>
      <c r="B80" s="1" t="s">
        <v>39</v>
      </c>
      <c r="C80" s="1" t="s">
        <v>496</v>
      </c>
      <c r="D80" s="1" t="s">
        <v>79</v>
      </c>
      <c r="E80" s="1" t="s">
        <v>475</v>
      </c>
      <c r="F80" s="1" t="s">
        <v>474</v>
      </c>
      <c r="G80" s="1"/>
      <c r="H80" s="1"/>
      <c r="I80" s="1"/>
    </row>
    <row r="81" spans="1:9" x14ac:dyDescent="0.3">
      <c r="A81" s="1">
        <f t="shared" si="5"/>
        <v>80</v>
      </c>
      <c r="B81" s="1" t="s">
        <v>78</v>
      </c>
      <c r="C81" s="1" t="s">
        <v>496</v>
      </c>
      <c r="D81" s="1" t="s">
        <v>79</v>
      </c>
      <c r="E81" s="1" t="s">
        <v>475</v>
      </c>
      <c r="F81" s="1"/>
      <c r="G81" s="1"/>
      <c r="H81" s="1"/>
      <c r="I81" s="1"/>
    </row>
    <row r="82" spans="1:9" x14ac:dyDescent="0.3">
      <c r="A82" s="1">
        <f t="shared" si="5"/>
        <v>81</v>
      </c>
      <c r="B82" s="1" t="s">
        <v>435</v>
      </c>
      <c r="C82" s="1" t="s">
        <v>496</v>
      </c>
      <c r="D82" s="1" t="s">
        <v>82</v>
      </c>
      <c r="E82" s="1" t="s">
        <v>112</v>
      </c>
      <c r="F82" s="1" t="s">
        <v>64</v>
      </c>
      <c r="G82" s="1"/>
      <c r="H82" s="1"/>
      <c r="I82" s="1"/>
    </row>
    <row r="83" spans="1:9" x14ac:dyDescent="0.3">
      <c r="A83" s="1">
        <f t="shared" si="5"/>
        <v>82</v>
      </c>
      <c r="B83" s="1" t="s">
        <v>450</v>
      </c>
      <c r="C83" s="1" t="s">
        <v>496</v>
      </c>
      <c r="D83" s="1" t="s">
        <v>445</v>
      </c>
      <c r="E83" s="1" t="s">
        <v>158</v>
      </c>
      <c r="F83" s="1"/>
      <c r="G83" s="1"/>
      <c r="H83" s="1"/>
      <c r="I83" s="1"/>
    </row>
    <row r="84" spans="1:9" x14ac:dyDescent="0.3">
      <c r="A84" s="1">
        <f t="shared" si="5"/>
        <v>83</v>
      </c>
      <c r="B84" s="1" t="s">
        <v>460</v>
      </c>
      <c r="C84" s="1" t="s">
        <v>496</v>
      </c>
      <c r="D84" s="1" t="s">
        <v>291</v>
      </c>
      <c r="E84" s="1" t="s">
        <v>64</v>
      </c>
      <c r="F84" s="1" t="s">
        <v>87</v>
      </c>
      <c r="G84" s="1"/>
      <c r="H84" s="1"/>
      <c r="I84" s="1"/>
    </row>
    <row r="85" spans="1:9" x14ac:dyDescent="0.3">
      <c r="A85" s="1">
        <f t="shared" si="5"/>
        <v>84</v>
      </c>
      <c r="B85" s="1" t="s">
        <v>87</v>
      </c>
      <c r="C85" s="1" t="s">
        <v>496</v>
      </c>
      <c r="D85" s="1" t="s">
        <v>88</v>
      </c>
      <c r="E85" s="1" t="s">
        <v>168</v>
      </c>
      <c r="F85" s="1" t="s">
        <v>34</v>
      </c>
      <c r="G85" s="1"/>
      <c r="H85" s="1"/>
      <c r="I85" s="1"/>
    </row>
    <row r="86" spans="1:9" x14ac:dyDescent="0.3">
      <c r="A86" s="1">
        <f t="shared" si="5"/>
        <v>85</v>
      </c>
      <c r="B86" s="1" t="s">
        <v>454</v>
      </c>
      <c r="C86" s="1" t="s">
        <v>496</v>
      </c>
      <c r="D86" s="1" t="s">
        <v>485</v>
      </c>
      <c r="E86" s="1" t="s">
        <v>486</v>
      </c>
      <c r="F86" s="1"/>
      <c r="G86" s="1"/>
      <c r="H86" s="1"/>
      <c r="I86" s="1"/>
    </row>
    <row r="87" spans="1:9" x14ac:dyDescent="0.3">
      <c r="A87" s="1">
        <f t="shared" si="5"/>
        <v>86</v>
      </c>
      <c r="B87" s="1" t="s">
        <v>67</v>
      </c>
      <c r="C87" s="1" t="s">
        <v>496</v>
      </c>
      <c r="D87" s="1" t="s">
        <v>68</v>
      </c>
      <c r="E87" s="1" t="s">
        <v>70</v>
      </c>
      <c r="F87" s="1" t="s">
        <v>126</v>
      </c>
      <c r="G87" s="1"/>
      <c r="H87" s="1"/>
      <c r="I87" s="1"/>
    </row>
    <row r="88" spans="1:9" x14ac:dyDescent="0.3">
      <c r="A88" s="1">
        <f t="shared" si="5"/>
        <v>87</v>
      </c>
      <c r="B88" s="1" t="s">
        <v>462</v>
      </c>
      <c r="C88" s="1" t="s">
        <v>496</v>
      </c>
      <c r="D88" s="1" t="s">
        <v>82</v>
      </c>
      <c r="E88" s="1" t="s">
        <v>298</v>
      </c>
      <c r="F88" s="1"/>
      <c r="G88" s="1"/>
      <c r="H88" s="1"/>
      <c r="I88" s="1"/>
    </row>
    <row r="89" spans="1:9" x14ac:dyDescent="0.3">
      <c r="A89" s="1">
        <f t="shared" si="5"/>
        <v>88</v>
      </c>
      <c r="B89" s="1" t="s">
        <v>288</v>
      </c>
      <c r="C89" s="1" t="s">
        <v>496</v>
      </c>
      <c r="D89" s="1" t="s">
        <v>171</v>
      </c>
      <c r="E89" s="1" t="s">
        <v>197</v>
      </c>
      <c r="F89" s="1"/>
      <c r="G89" s="1"/>
      <c r="H89" s="1"/>
      <c r="I89" s="1"/>
    </row>
    <row r="90" spans="1:9" x14ac:dyDescent="0.3">
      <c r="A90" s="1">
        <f t="shared" ref="A90:A104" si="6">ROW()-1</f>
        <v>89</v>
      </c>
      <c r="B90" s="1" t="s">
        <v>430</v>
      </c>
      <c r="C90" s="1" t="s">
        <v>496</v>
      </c>
      <c r="D90" s="1" t="s">
        <v>31</v>
      </c>
      <c r="E90" s="1"/>
      <c r="F90" s="1"/>
      <c r="G90" s="1"/>
      <c r="H90" s="1"/>
      <c r="I90" s="1"/>
    </row>
    <row r="91" spans="1:9" x14ac:dyDescent="0.3">
      <c r="A91" s="1">
        <f t="shared" si="6"/>
        <v>90</v>
      </c>
      <c r="B91" s="1" t="s">
        <v>437</v>
      </c>
      <c r="C91" s="1" t="s">
        <v>496</v>
      </c>
      <c r="D91" s="1" t="s">
        <v>117</v>
      </c>
      <c r="E91" s="1"/>
      <c r="F91" s="1"/>
      <c r="G91" s="1"/>
      <c r="H91" s="1"/>
      <c r="I91" s="1"/>
    </row>
    <row r="92" spans="1:9" x14ac:dyDescent="0.3">
      <c r="A92" s="1">
        <f t="shared" si="6"/>
        <v>91</v>
      </c>
      <c r="B92" s="1" t="s">
        <v>438</v>
      </c>
      <c r="C92" s="1" t="s">
        <v>496</v>
      </c>
      <c r="D92" s="1" t="s">
        <v>117</v>
      </c>
      <c r="E92" s="1"/>
      <c r="F92" s="1"/>
      <c r="G92" s="1"/>
      <c r="H92" s="1"/>
      <c r="I92" s="1"/>
    </row>
    <row r="93" spans="1:9" x14ac:dyDescent="0.3">
      <c r="A93" s="1">
        <f t="shared" si="6"/>
        <v>92</v>
      </c>
      <c r="B93" s="1" t="s">
        <v>439</v>
      </c>
      <c r="C93" s="1" t="s">
        <v>496</v>
      </c>
      <c r="D93" s="1" t="s">
        <v>155</v>
      </c>
      <c r="E93" s="1"/>
      <c r="F93" s="1"/>
      <c r="G93" s="1"/>
      <c r="H93" s="1"/>
      <c r="I93" s="1"/>
    </row>
    <row r="94" spans="1:9" x14ac:dyDescent="0.3">
      <c r="A94" s="1">
        <f t="shared" si="6"/>
        <v>93</v>
      </c>
      <c r="B94" s="1" t="s">
        <v>440</v>
      </c>
      <c r="C94" s="1" t="s">
        <v>496</v>
      </c>
      <c r="D94" s="1" t="s">
        <v>155</v>
      </c>
      <c r="E94" s="1"/>
      <c r="F94" s="1"/>
      <c r="G94" s="1"/>
      <c r="H94" s="1"/>
      <c r="I94" s="1"/>
    </row>
    <row r="95" spans="1:9" x14ac:dyDescent="0.3">
      <c r="A95" s="1">
        <f t="shared" si="6"/>
        <v>94</v>
      </c>
      <c r="B95" s="1" t="s">
        <v>441</v>
      </c>
      <c r="C95" s="1" t="s">
        <v>496</v>
      </c>
      <c r="D95" s="1" t="s">
        <v>163</v>
      </c>
      <c r="E95" s="1"/>
      <c r="F95" s="1"/>
      <c r="G95" s="1"/>
      <c r="H95" s="1"/>
      <c r="I95" s="1"/>
    </row>
    <row r="96" spans="1:9" x14ac:dyDescent="0.3">
      <c r="A96" s="1">
        <f t="shared" si="6"/>
        <v>95</v>
      </c>
      <c r="B96" s="1" t="s">
        <v>443</v>
      </c>
      <c r="C96" s="1" t="s">
        <v>496</v>
      </c>
      <c r="D96" s="1" t="s">
        <v>169</v>
      </c>
      <c r="E96" s="1"/>
      <c r="F96" s="1"/>
      <c r="G96" s="1"/>
      <c r="H96" s="1"/>
      <c r="I96" s="1"/>
    </row>
    <row r="97" spans="1:9" x14ac:dyDescent="0.3">
      <c r="A97" s="1">
        <f t="shared" si="6"/>
        <v>96</v>
      </c>
      <c r="B97" s="1" t="s">
        <v>446</v>
      </c>
      <c r="C97" s="1" t="s">
        <v>496</v>
      </c>
      <c r="D97" s="1" t="s">
        <v>192</v>
      </c>
      <c r="E97" s="1"/>
      <c r="F97" s="1"/>
      <c r="G97" s="1"/>
      <c r="H97" s="1"/>
      <c r="I97" s="1"/>
    </row>
    <row r="98" spans="1:9" x14ac:dyDescent="0.3">
      <c r="A98" s="1">
        <f t="shared" si="6"/>
        <v>97</v>
      </c>
      <c r="B98" s="1" t="s">
        <v>451</v>
      </c>
      <c r="C98" s="1" t="s">
        <v>496</v>
      </c>
      <c r="D98" s="1" t="s">
        <v>117</v>
      </c>
      <c r="E98" s="1"/>
      <c r="F98" s="1"/>
      <c r="G98" s="1"/>
      <c r="H98" s="1"/>
      <c r="I98" s="1"/>
    </row>
    <row r="99" spans="1:9" x14ac:dyDescent="0.3">
      <c r="A99" s="1">
        <f t="shared" si="6"/>
        <v>98</v>
      </c>
      <c r="B99" s="1" t="s">
        <v>452</v>
      </c>
      <c r="C99" s="1" t="s">
        <v>496</v>
      </c>
      <c r="D99" s="1" t="s">
        <v>219</v>
      </c>
      <c r="E99" s="1"/>
      <c r="F99" s="1"/>
      <c r="G99" s="1"/>
      <c r="H99" s="1"/>
      <c r="I99" s="1"/>
    </row>
    <row r="100" spans="1:9" x14ac:dyDescent="0.3">
      <c r="A100" s="1">
        <f t="shared" si="6"/>
        <v>99</v>
      </c>
      <c r="B100" s="1" t="s">
        <v>455</v>
      </c>
      <c r="C100" s="1" t="s">
        <v>496</v>
      </c>
      <c r="D100" s="1" t="s">
        <v>117</v>
      </c>
      <c r="E100" s="1"/>
      <c r="F100" s="1"/>
      <c r="G100" s="1"/>
      <c r="H100" s="1"/>
      <c r="I100" s="1"/>
    </row>
    <row r="101" spans="1:9" x14ac:dyDescent="0.3">
      <c r="A101" s="1">
        <f t="shared" si="6"/>
        <v>100</v>
      </c>
      <c r="B101" s="1" t="s">
        <v>458</v>
      </c>
      <c r="C101" s="1" t="s">
        <v>496</v>
      </c>
      <c r="D101" s="1" t="s">
        <v>117</v>
      </c>
      <c r="E101" s="1"/>
      <c r="F101" s="1"/>
      <c r="G101" s="1"/>
      <c r="H101" s="1"/>
      <c r="I101" s="1"/>
    </row>
    <row r="102" spans="1:9" x14ac:dyDescent="0.3">
      <c r="A102" s="1">
        <f t="shared" si="6"/>
        <v>101</v>
      </c>
      <c r="B102" s="1" t="s">
        <v>461</v>
      </c>
      <c r="C102" s="1" t="s">
        <v>496</v>
      </c>
      <c r="D102" s="1" t="s">
        <v>289</v>
      </c>
      <c r="E102" s="1"/>
      <c r="F102" s="1"/>
      <c r="G102" s="1"/>
      <c r="H102" s="1"/>
      <c r="I102" s="1"/>
    </row>
    <row r="103" spans="1:9" x14ac:dyDescent="0.3">
      <c r="A103" s="1">
        <f t="shared" si="6"/>
        <v>102</v>
      </c>
      <c r="B103" s="1" t="s">
        <v>463</v>
      </c>
      <c r="C103" s="1" t="s">
        <v>496</v>
      </c>
      <c r="D103" s="1" t="s">
        <v>299</v>
      </c>
      <c r="E103" s="1"/>
      <c r="F103" s="1"/>
      <c r="G103" s="1"/>
      <c r="H103" s="1"/>
      <c r="I103" s="1"/>
    </row>
    <row r="104" spans="1:9" x14ac:dyDescent="0.3">
      <c r="A104" s="1">
        <f t="shared" si="6"/>
        <v>103</v>
      </c>
      <c r="B104" s="1" t="s">
        <v>464</v>
      </c>
      <c r="C104" s="1" t="s">
        <v>496</v>
      </c>
      <c r="D104" s="1" t="s">
        <v>299</v>
      </c>
      <c r="E104" s="1"/>
      <c r="F104" s="1"/>
      <c r="G104" s="1"/>
      <c r="H104" s="1"/>
      <c r="I104" s="1"/>
    </row>
    <row r="105" spans="1:9" x14ac:dyDescent="0.3">
      <c r="A105" s="1">
        <f>ROW()-1</f>
        <v>104</v>
      </c>
      <c r="B105" s="1" t="s">
        <v>465</v>
      </c>
      <c r="C105" s="1" t="s">
        <v>496</v>
      </c>
      <c r="D105" s="1" t="s">
        <v>34</v>
      </c>
      <c r="E105" s="1"/>
      <c r="F105" s="1"/>
      <c r="G105" s="1"/>
      <c r="H105" s="1"/>
      <c r="I105" s="1"/>
    </row>
  </sheetData>
  <autoFilter ref="A1:J104" xr:uid="{00000000-0009-0000-0000-000008000000}"/>
  <phoneticPr fontId="6" type="noConversion"/>
  <conditionalFormatting sqref="B1:B105 B106:C1048576">
    <cfRule type="duplicateValues" dxfId="0" priority="2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4"/>
  <sheetViews>
    <sheetView workbookViewId="0">
      <selection activeCell="G37" sqref="G37"/>
    </sheetView>
  </sheetViews>
  <sheetFormatPr defaultColWidth="9" defaultRowHeight="14" x14ac:dyDescent="0.3"/>
  <sheetData>
    <row r="1" spans="1:2" x14ac:dyDescent="0.3">
      <c r="A1" t="s">
        <v>500</v>
      </c>
      <c r="B1" t="s">
        <v>501</v>
      </c>
    </row>
    <row r="2" spans="1:2" x14ac:dyDescent="0.3">
      <c r="A2" s="1" t="s">
        <v>430</v>
      </c>
      <c r="B2" s="1" t="s">
        <v>30</v>
      </c>
    </row>
    <row r="3" spans="1:2" x14ac:dyDescent="0.3">
      <c r="A3" s="1" t="s">
        <v>431</v>
      </c>
      <c r="B3" s="1" t="s">
        <v>30</v>
      </c>
    </row>
    <row r="4" spans="1:2" x14ac:dyDescent="0.3">
      <c r="A4" s="1" t="s">
        <v>295</v>
      </c>
      <c r="B4" s="1" t="s">
        <v>30</v>
      </c>
    </row>
    <row r="5" spans="1:2" x14ac:dyDescent="0.3">
      <c r="A5" s="1" t="s">
        <v>432</v>
      </c>
      <c r="B5" s="1" t="s">
        <v>30</v>
      </c>
    </row>
    <row r="6" spans="1:2" x14ac:dyDescent="0.3">
      <c r="A6" s="1" t="s">
        <v>81</v>
      </c>
      <c r="B6" s="1" t="s">
        <v>30</v>
      </c>
    </row>
    <row r="7" spans="1:2" x14ac:dyDescent="0.3">
      <c r="A7" s="2" t="s">
        <v>87</v>
      </c>
      <c r="B7" s="1" t="s">
        <v>30</v>
      </c>
    </row>
    <row r="8" spans="1:2" x14ac:dyDescent="0.3">
      <c r="A8" s="1" t="s">
        <v>433</v>
      </c>
      <c r="B8" s="1" t="s">
        <v>61</v>
      </c>
    </row>
    <row r="9" spans="1:2" x14ac:dyDescent="0.3">
      <c r="A9" s="1" t="s">
        <v>434</v>
      </c>
      <c r="B9" s="1" t="s">
        <v>61</v>
      </c>
    </row>
    <row r="10" spans="1:2" x14ac:dyDescent="0.3">
      <c r="A10" s="1" t="s">
        <v>435</v>
      </c>
      <c r="B10" s="1" t="s">
        <v>61</v>
      </c>
    </row>
    <row r="11" spans="1:2" x14ac:dyDescent="0.3">
      <c r="A11" s="1" t="s">
        <v>291</v>
      </c>
      <c r="B11" s="1" t="s">
        <v>30</v>
      </c>
    </row>
    <row r="12" spans="1:2" x14ac:dyDescent="0.3">
      <c r="A12" s="1" t="s">
        <v>205</v>
      </c>
      <c r="B12" s="1" t="s">
        <v>30</v>
      </c>
    </row>
    <row r="13" spans="1:2" x14ac:dyDescent="0.3">
      <c r="A13" s="1" t="s">
        <v>286</v>
      </c>
      <c r="B13" s="1" t="s">
        <v>30</v>
      </c>
    </row>
    <row r="14" spans="1:2" x14ac:dyDescent="0.3">
      <c r="A14" s="2" t="s">
        <v>40</v>
      </c>
      <c r="B14" s="1" t="s">
        <v>96</v>
      </c>
    </row>
    <row r="15" spans="1:2" x14ac:dyDescent="0.3">
      <c r="A15" s="2" t="s">
        <v>70</v>
      </c>
      <c r="B15" s="1" t="s">
        <v>30</v>
      </c>
    </row>
    <row r="16" spans="1:2" x14ac:dyDescent="0.3">
      <c r="A16" s="2" t="s">
        <v>128</v>
      </c>
      <c r="B16" s="1" t="s">
        <v>96</v>
      </c>
    </row>
    <row r="17" spans="1:2" x14ac:dyDescent="0.3">
      <c r="A17" s="1" t="s">
        <v>38</v>
      </c>
      <c r="B17" s="1" t="s">
        <v>96</v>
      </c>
    </row>
    <row r="18" spans="1:2" x14ac:dyDescent="0.3">
      <c r="A18" s="2" t="s">
        <v>75</v>
      </c>
      <c r="B18" s="1" t="s">
        <v>96</v>
      </c>
    </row>
    <row r="19" spans="1:2" x14ac:dyDescent="0.3">
      <c r="A19" s="1" t="s">
        <v>138</v>
      </c>
      <c r="B19" s="1" t="s">
        <v>96</v>
      </c>
    </row>
    <row r="20" spans="1:2" x14ac:dyDescent="0.3">
      <c r="A20" s="1" t="s">
        <v>131</v>
      </c>
      <c r="B20" s="1" t="s">
        <v>96</v>
      </c>
    </row>
    <row r="21" spans="1:2" x14ac:dyDescent="0.3">
      <c r="A21" s="1" t="s">
        <v>436</v>
      </c>
      <c r="B21" s="1" t="s">
        <v>96</v>
      </c>
    </row>
    <row r="22" spans="1:2" x14ac:dyDescent="0.3">
      <c r="A22" s="1" t="s">
        <v>437</v>
      </c>
      <c r="B22" s="1" t="s">
        <v>96</v>
      </c>
    </row>
    <row r="23" spans="1:2" x14ac:dyDescent="0.3">
      <c r="A23" s="1" t="s">
        <v>236</v>
      </c>
      <c r="B23" s="1" t="s">
        <v>96</v>
      </c>
    </row>
    <row r="24" spans="1:2" x14ac:dyDescent="0.3">
      <c r="A24" s="1" t="s">
        <v>122</v>
      </c>
      <c r="B24" s="1" t="s">
        <v>30</v>
      </c>
    </row>
    <row r="25" spans="1:2" x14ac:dyDescent="0.3">
      <c r="A25" s="1" t="s">
        <v>199</v>
      </c>
      <c r="B25" s="1" t="s">
        <v>30</v>
      </c>
    </row>
    <row r="26" spans="1:2" x14ac:dyDescent="0.3">
      <c r="A26" s="1" t="s">
        <v>221</v>
      </c>
      <c r="B26" s="1" t="s">
        <v>30</v>
      </c>
    </row>
    <row r="27" spans="1:2" x14ac:dyDescent="0.3">
      <c r="A27" s="1" t="s">
        <v>182</v>
      </c>
      <c r="B27" s="1" t="s">
        <v>30</v>
      </c>
    </row>
    <row r="28" spans="1:2" x14ac:dyDescent="0.3">
      <c r="A28" s="1" t="s">
        <v>73</v>
      </c>
      <c r="B28" s="1" t="s">
        <v>30</v>
      </c>
    </row>
    <row r="29" spans="1:2" x14ac:dyDescent="0.3">
      <c r="A29" s="1" t="s">
        <v>67</v>
      </c>
      <c r="B29" s="1" t="s">
        <v>144</v>
      </c>
    </row>
    <row r="30" spans="1:2" x14ac:dyDescent="0.3">
      <c r="A30" s="1" t="s">
        <v>438</v>
      </c>
      <c r="B30" s="1" t="s">
        <v>96</v>
      </c>
    </row>
    <row r="31" spans="1:2" x14ac:dyDescent="0.3">
      <c r="A31" s="1" t="s">
        <v>157</v>
      </c>
      <c r="B31" s="1" t="s">
        <v>30</v>
      </c>
    </row>
    <row r="32" spans="1:2" x14ac:dyDescent="0.3">
      <c r="A32" s="1" t="s">
        <v>90</v>
      </c>
      <c r="B32" s="1" t="s">
        <v>30</v>
      </c>
    </row>
    <row r="33" spans="1:2" x14ac:dyDescent="0.3">
      <c r="A33" s="1" t="s">
        <v>439</v>
      </c>
      <c r="B33" s="1" t="s">
        <v>30</v>
      </c>
    </row>
    <row r="34" spans="1:2" x14ac:dyDescent="0.3">
      <c r="A34" s="1" t="s">
        <v>174</v>
      </c>
      <c r="B34" s="1" t="s">
        <v>30</v>
      </c>
    </row>
    <row r="35" spans="1:2" x14ac:dyDescent="0.3">
      <c r="A35" s="1" t="s">
        <v>165</v>
      </c>
      <c r="B35" s="1" t="s">
        <v>30</v>
      </c>
    </row>
    <row r="36" spans="1:2" x14ac:dyDescent="0.3">
      <c r="A36" s="1" t="s">
        <v>440</v>
      </c>
      <c r="B36" s="1" t="s">
        <v>30</v>
      </c>
    </row>
    <row r="37" spans="1:2" x14ac:dyDescent="0.3">
      <c r="A37" s="1" t="s">
        <v>441</v>
      </c>
      <c r="B37" s="1" t="s">
        <v>162</v>
      </c>
    </row>
    <row r="38" spans="1:2" x14ac:dyDescent="0.3">
      <c r="A38" s="1" t="s">
        <v>442</v>
      </c>
      <c r="B38" s="1" t="s">
        <v>162</v>
      </c>
    </row>
    <row r="39" spans="1:2" x14ac:dyDescent="0.3">
      <c r="A39" s="1" t="s">
        <v>288</v>
      </c>
      <c r="B39" s="1" t="s">
        <v>30</v>
      </c>
    </row>
    <row r="40" spans="1:2" x14ac:dyDescent="0.3">
      <c r="A40" s="1" t="s">
        <v>443</v>
      </c>
      <c r="B40" s="1" t="s">
        <v>61</v>
      </c>
    </row>
    <row r="41" spans="1:2" x14ac:dyDescent="0.3">
      <c r="A41" s="1" t="s">
        <v>444</v>
      </c>
      <c r="B41" s="1" t="s">
        <v>61</v>
      </c>
    </row>
    <row r="42" spans="1:2" x14ac:dyDescent="0.3">
      <c r="A42" s="1" t="s">
        <v>76</v>
      </c>
      <c r="B42" s="1" t="s">
        <v>30</v>
      </c>
    </row>
    <row r="43" spans="1:2" x14ac:dyDescent="0.3">
      <c r="A43" s="1" t="s">
        <v>49</v>
      </c>
      <c r="B43" s="1" t="s">
        <v>30</v>
      </c>
    </row>
    <row r="44" spans="1:2" x14ac:dyDescent="0.3">
      <c r="A44" s="1" t="s">
        <v>208</v>
      </c>
      <c r="B44" s="1" t="s">
        <v>30</v>
      </c>
    </row>
    <row r="45" spans="1:2" x14ac:dyDescent="0.3">
      <c r="A45" s="1" t="s">
        <v>181</v>
      </c>
      <c r="B45" s="1" t="s">
        <v>30</v>
      </c>
    </row>
    <row r="46" spans="1:2" x14ac:dyDescent="0.3">
      <c r="A46" s="1" t="s">
        <v>445</v>
      </c>
      <c r="B46" s="1" t="s">
        <v>30</v>
      </c>
    </row>
    <row r="47" spans="1:2" x14ac:dyDescent="0.3">
      <c r="A47" s="1" t="s">
        <v>158</v>
      </c>
      <c r="B47" s="1" t="s">
        <v>30</v>
      </c>
    </row>
    <row r="48" spans="1:2" x14ac:dyDescent="0.3">
      <c r="A48" s="1" t="s">
        <v>446</v>
      </c>
      <c r="B48" s="1" t="s">
        <v>30</v>
      </c>
    </row>
    <row r="49" spans="1:2" x14ac:dyDescent="0.3">
      <c r="A49" s="1" t="s">
        <v>447</v>
      </c>
      <c r="B49" s="1" t="s">
        <v>61</v>
      </c>
    </row>
    <row r="50" spans="1:2" x14ac:dyDescent="0.3">
      <c r="A50" s="1" t="s">
        <v>448</v>
      </c>
      <c r="B50" s="1" t="s">
        <v>61</v>
      </c>
    </row>
    <row r="51" spans="1:2" x14ac:dyDescent="0.3">
      <c r="A51" s="2" t="s">
        <v>449</v>
      </c>
      <c r="B51" s="1" t="s">
        <v>61</v>
      </c>
    </row>
    <row r="52" spans="1:2" x14ac:dyDescent="0.3">
      <c r="A52" s="1" t="s">
        <v>450</v>
      </c>
      <c r="B52" s="1" t="s">
        <v>61</v>
      </c>
    </row>
    <row r="53" spans="1:2" x14ac:dyDescent="0.3">
      <c r="A53" s="1" t="s">
        <v>134</v>
      </c>
      <c r="B53" s="1" t="s">
        <v>30</v>
      </c>
    </row>
    <row r="54" spans="1:2" x14ac:dyDescent="0.3">
      <c r="A54" s="1" t="s">
        <v>171</v>
      </c>
      <c r="B54" s="1" t="s">
        <v>30</v>
      </c>
    </row>
    <row r="55" spans="1:2" x14ac:dyDescent="0.3">
      <c r="A55" s="1" t="s">
        <v>451</v>
      </c>
      <c r="B55" s="1" t="s">
        <v>96</v>
      </c>
    </row>
    <row r="56" spans="1:2" x14ac:dyDescent="0.3">
      <c r="A56" s="1" t="s">
        <v>452</v>
      </c>
      <c r="B56" s="1" t="s">
        <v>96</v>
      </c>
    </row>
    <row r="57" spans="1:2" x14ac:dyDescent="0.3">
      <c r="A57" s="1" t="s">
        <v>35</v>
      </c>
      <c r="B57" s="1" t="s">
        <v>35</v>
      </c>
    </row>
    <row r="58" spans="1:2" x14ac:dyDescent="0.3">
      <c r="A58" s="1" t="s">
        <v>453</v>
      </c>
      <c r="B58" s="1" t="s">
        <v>30</v>
      </c>
    </row>
    <row r="59" spans="1:2" x14ac:dyDescent="0.3">
      <c r="A59" s="1" t="s">
        <v>95</v>
      </c>
      <c r="B59" s="1" t="s">
        <v>30</v>
      </c>
    </row>
    <row r="60" spans="1:2" x14ac:dyDescent="0.3">
      <c r="A60" s="1" t="s">
        <v>454</v>
      </c>
      <c r="B60" s="1" t="s">
        <v>96</v>
      </c>
    </row>
    <row r="61" spans="1:2" x14ac:dyDescent="0.3">
      <c r="A61" s="1" t="s">
        <v>455</v>
      </c>
      <c r="B61" s="1" t="s">
        <v>96</v>
      </c>
    </row>
    <row r="62" spans="1:2" x14ac:dyDescent="0.3">
      <c r="A62" s="1" t="s">
        <v>203</v>
      </c>
      <c r="B62" s="1" t="s">
        <v>30</v>
      </c>
    </row>
    <row r="63" spans="1:2" x14ac:dyDescent="0.3">
      <c r="A63" s="1" t="s">
        <v>456</v>
      </c>
      <c r="B63" s="1" t="s">
        <v>30</v>
      </c>
    </row>
    <row r="64" spans="1:2" x14ac:dyDescent="0.3">
      <c r="A64" s="1" t="s">
        <v>39</v>
      </c>
      <c r="B64" s="1" t="s">
        <v>30</v>
      </c>
    </row>
    <row r="65" spans="1:2" x14ac:dyDescent="0.3">
      <c r="A65" s="1" t="s">
        <v>69</v>
      </c>
      <c r="B65" s="1" t="s">
        <v>30</v>
      </c>
    </row>
    <row r="66" spans="1:2" x14ac:dyDescent="0.3">
      <c r="A66" s="1" t="s">
        <v>457</v>
      </c>
      <c r="B66" s="1" t="s">
        <v>61</v>
      </c>
    </row>
    <row r="67" spans="1:2" x14ac:dyDescent="0.3">
      <c r="A67" s="1" t="s">
        <v>119</v>
      </c>
      <c r="B67" s="1" t="s">
        <v>30</v>
      </c>
    </row>
    <row r="68" spans="1:2" x14ac:dyDescent="0.3">
      <c r="A68" s="1" t="s">
        <v>68</v>
      </c>
      <c r="B68" s="1" t="s">
        <v>30</v>
      </c>
    </row>
    <row r="69" spans="1:2" x14ac:dyDescent="0.3">
      <c r="A69" s="1" t="s">
        <v>136</v>
      </c>
      <c r="B69" s="1" t="s">
        <v>30</v>
      </c>
    </row>
    <row r="70" spans="1:2" x14ac:dyDescent="0.3">
      <c r="A70" s="1" t="s">
        <v>228</v>
      </c>
      <c r="B70" s="1" t="s">
        <v>30</v>
      </c>
    </row>
    <row r="71" spans="1:2" x14ac:dyDescent="0.3">
      <c r="A71" s="1" t="s">
        <v>184</v>
      </c>
      <c r="B71" s="1" t="s">
        <v>30</v>
      </c>
    </row>
    <row r="72" spans="1:2" x14ac:dyDescent="0.3">
      <c r="A72" s="2" t="s">
        <v>91</v>
      </c>
      <c r="B72" s="1" t="s">
        <v>30</v>
      </c>
    </row>
    <row r="73" spans="1:2" x14ac:dyDescent="0.3">
      <c r="A73" s="2" t="s">
        <v>105</v>
      </c>
      <c r="B73" s="1" t="s">
        <v>30</v>
      </c>
    </row>
    <row r="74" spans="1:2" x14ac:dyDescent="0.3">
      <c r="A74" s="1" t="s">
        <v>57</v>
      </c>
      <c r="B74" s="1" t="s">
        <v>30</v>
      </c>
    </row>
    <row r="75" spans="1:2" x14ac:dyDescent="0.3">
      <c r="A75" s="1" t="s">
        <v>242</v>
      </c>
      <c r="B75" s="1" t="s">
        <v>30</v>
      </c>
    </row>
    <row r="76" spans="1:2" x14ac:dyDescent="0.3">
      <c r="A76" s="2" t="s">
        <v>82</v>
      </c>
      <c r="B76" s="1" t="s">
        <v>30</v>
      </c>
    </row>
    <row r="77" spans="1:2" x14ac:dyDescent="0.3">
      <c r="A77" s="2" t="s">
        <v>216</v>
      </c>
      <c r="B77" s="1" t="s">
        <v>30</v>
      </c>
    </row>
    <row r="78" spans="1:2" x14ac:dyDescent="0.3">
      <c r="A78" s="1" t="s">
        <v>186</v>
      </c>
      <c r="B78" s="1" t="s">
        <v>30</v>
      </c>
    </row>
    <row r="79" spans="1:2" x14ac:dyDescent="0.3">
      <c r="A79" s="1" t="s">
        <v>197</v>
      </c>
      <c r="B79" s="1" t="s">
        <v>30</v>
      </c>
    </row>
    <row r="80" spans="1:2" x14ac:dyDescent="0.3">
      <c r="A80" s="1" t="s">
        <v>33</v>
      </c>
      <c r="B80" s="1" t="s">
        <v>30</v>
      </c>
    </row>
    <row r="81" spans="1:2" x14ac:dyDescent="0.3">
      <c r="A81" s="1" t="s">
        <v>141</v>
      </c>
      <c r="B81" s="1" t="s">
        <v>30</v>
      </c>
    </row>
    <row r="82" spans="1:2" x14ac:dyDescent="0.3">
      <c r="A82" s="1" t="s">
        <v>194</v>
      </c>
      <c r="B82" s="1" t="s">
        <v>30</v>
      </c>
    </row>
    <row r="83" spans="1:2" x14ac:dyDescent="0.3">
      <c r="A83" s="1" t="s">
        <v>56</v>
      </c>
      <c r="B83" s="1" t="s">
        <v>30</v>
      </c>
    </row>
    <row r="84" spans="1:2" x14ac:dyDescent="0.3">
      <c r="A84" s="2" t="s">
        <v>51</v>
      </c>
      <c r="B84" s="1" t="s">
        <v>30</v>
      </c>
    </row>
    <row r="85" spans="1:2" x14ac:dyDescent="0.3">
      <c r="A85" s="2" t="s">
        <v>93</v>
      </c>
      <c r="B85" s="1" t="s">
        <v>30</v>
      </c>
    </row>
    <row r="86" spans="1:2" x14ac:dyDescent="0.3">
      <c r="A86" s="1" t="s">
        <v>188</v>
      </c>
      <c r="B86" s="1" t="s">
        <v>30</v>
      </c>
    </row>
    <row r="87" spans="1:2" x14ac:dyDescent="0.3">
      <c r="A87" s="1" t="s">
        <v>191</v>
      </c>
      <c r="B87" s="1" t="s">
        <v>30</v>
      </c>
    </row>
    <row r="88" spans="1:2" x14ac:dyDescent="0.3">
      <c r="A88" s="2" t="s">
        <v>78</v>
      </c>
      <c r="B88" s="1" t="s">
        <v>30</v>
      </c>
    </row>
    <row r="89" spans="1:2" x14ac:dyDescent="0.3">
      <c r="A89" s="1" t="s">
        <v>64</v>
      </c>
      <c r="B89" s="1" t="s">
        <v>30</v>
      </c>
    </row>
    <row r="90" spans="1:2" x14ac:dyDescent="0.3">
      <c r="A90" s="1" t="s">
        <v>149</v>
      </c>
      <c r="B90" s="1" t="s">
        <v>30</v>
      </c>
    </row>
    <row r="91" spans="1:2" x14ac:dyDescent="0.3">
      <c r="A91" s="1" t="s">
        <v>143</v>
      </c>
      <c r="B91" s="1" t="s">
        <v>30</v>
      </c>
    </row>
    <row r="92" spans="1:2" x14ac:dyDescent="0.3">
      <c r="A92" s="1" t="s">
        <v>126</v>
      </c>
      <c r="B92" s="1" t="s">
        <v>30</v>
      </c>
    </row>
    <row r="93" spans="1:2" x14ac:dyDescent="0.3">
      <c r="A93" s="1" t="s">
        <v>298</v>
      </c>
      <c r="B93" s="1" t="s">
        <v>30</v>
      </c>
    </row>
    <row r="94" spans="1:2" x14ac:dyDescent="0.3">
      <c r="A94" s="1" t="s">
        <v>65</v>
      </c>
      <c r="B94" s="2" t="s">
        <v>30</v>
      </c>
    </row>
    <row r="95" spans="1:2" x14ac:dyDescent="0.3">
      <c r="A95" s="1" t="s">
        <v>112</v>
      </c>
      <c r="B95" s="2" t="s">
        <v>30</v>
      </c>
    </row>
    <row r="96" spans="1:2" x14ac:dyDescent="0.3">
      <c r="A96" s="1" t="s">
        <v>200</v>
      </c>
      <c r="B96" s="2" t="s">
        <v>30</v>
      </c>
    </row>
    <row r="97" spans="1:2" x14ac:dyDescent="0.3">
      <c r="A97" s="1" t="s">
        <v>458</v>
      </c>
      <c r="B97" s="1" t="s">
        <v>96</v>
      </c>
    </row>
    <row r="98" spans="1:2" x14ac:dyDescent="0.3">
      <c r="A98" s="1" t="s">
        <v>459</v>
      </c>
      <c r="B98" s="1" t="s">
        <v>61</v>
      </c>
    </row>
    <row r="99" spans="1:2" x14ac:dyDescent="0.3">
      <c r="A99" s="1" t="s">
        <v>460</v>
      </c>
      <c r="B99" s="1" t="s">
        <v>30</v>
      </c>
    </row>
    <row r="100" spans="1:2" x14ac:dyDescent="0.3">
      <c r="A100" s="1" t="s">
        <v>461</v>
      </c>
      <c r="B100" s="1" t="s">
        <v>144</v>
      </c>
    </row>
    <row r="101" spans="1:2" x14ac:dyDescent="0.3">
      <c r="A101" s="1" t="s">
        <v>462</v>
      </c>
      <c r="B101" s="1" t="s">
        <v>61</v>
      </c>
    </row>
    <row r="102" spans="1:2" x14ac:dyDescent="0.3">
      <c r="A102" s="1" t="s">
        <v>463</v>
      </c>
      <c r="B102" s="1" t="s">
        <v>61</v>
      </c>
    </row>
    <row r="103" spans="1:2" x14ac:dyDescent="0.3">
      <c r="A103" s="1" t="s">
        <v>464</v>
      </c>
      <c r="B103" s="1" t="s">
        <v>61</v>
      </c>
    </row>
    <row r="104" spans="1:2" x14ac:dyDescent="0.3">
      <c r="A104" s="1" t="s">
        <v>210</v>
      </c>
      <c r="B104" s="1" t="s">
        <v>30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107</vt:i4>
      </vt:variant>
    </vt:vector>
  </HeadingPairs>
  <TitlesOfParts>
    <vt:vector size="118" baseType="lpstr">
      <vt:lpstr>版本说明</vt:lpstr>
      <vt:lpstr>生产成本</vt:lpstr>
      <vt:lpstr>汇率相关</vt:lpstr>
      <vt:lpstr>货币使用情况</vt:lpstr>
      <vt:lpstr>出口贸易表</vt:lpstr>
      <vt:lpstr>进口贸易表</vt:lpstr>
      <vt:lpstr>食物性价比</vt:lpstr>
      <vt:lpstr>生活用品生产进口对比</vt:lpstr>
      <vt:lpstr>Sheet1</vt:lpstr>
      <vt:lpstr>生产选项</vt:lpstr>
      <vt:lpstr>生产类别</vt:lpstr>
      <vt:lpstr>宝石</vt:lpstr>
      <vt:lpstr>蝙蝠</vt:lpstr>
      <vt:lpstr>蝙蝠体液</vt:lpstr>
      <vt:lpstr>蝙蝠药水</vt:lpstr>
      <vt:lpstr>冰淇淋</vt:lpstr>
      <vt:lpstr>玻璃</vt:lpstr>
      <vt:lpstr>玻璃工艺品</vt:lpstr>
      <vt:lpstr>玻璃瓶</vt:lpstr>
      <vt:lpstr>布料</vt:lpstr>
      <vt:lpstr>布衣</vt:lpstr>
      <vt:lpstr>蚕</vt:lpstr>
      <vt:lpstr>蚕茧</vt:lpstr>
      <vt:lpstr>齿轮</vt:lpstr>
      <vt:lpstr>蛋糕</vt:lpstr>
      <vt:lpstr>灯笼鱼</vt:lpstr>
      <vt:lpstr>发光体</vt:lpstr>
      <vt:lpstr>肥皂</vt:lpstr>
      <vt:lpstr>蜂蜡</vt:lpstr>
      <vt:lpstr>蜂蜜</vt:lpstr>
      <vt:lpstr>工具</vt:lpstr>
      <vt:lpstr>谷物</vt:lpstr>
      <vt:lpstr>骨粉</vt:lpstr>
      <vt:lpstr>骨头</vt:lpstr>
      <vt:lpstr>果酒</vt:lpstr>
      <vt:lpstr>花朵</vt:lpstr>
      <vt:lpstr>化妆品</vt:lpstr>
      <vt:lpstr>欢乐花</vt:lpstr>
      <vt:lpstr>欢乐花粉末</vt:lpstr>
      <vt:lpstr>寄居蟹</vt:lpstr>
      <vt:lpstr>金块</vt:lpstr>
      <vt:lpstr>金矿石</vt:lpstr>
      <vt:lpstr>金首饰</vt:lpstr>
      <vt:lpstr>荆棘</vt:lpstr>
      <vt:lpstr>酒桶</vt:lpstr>
      <vt:lpstr>烤蘑菇</vt:lpstr>
      <vt:lpstr>烤肉</vt:lpstr>
      <vt:lpstr>烤鱼</vt:lpstr>
      <vt:lpstr>口香糖</vt:lpstr>
      <vt:lpstr>蜡烛</vt:lpstr>
      <vt:lpstr>粮粉</vt:lpstr>
      <vt:lpstr>没药</vt:lpstr>
      <vt:lpstr>莓果</vt:lpstr>
      <vt:lpstr>蜜蜂</vt:lpstr>
      <vt:lpstr>面包</vt:lpstr>
      <vt:lpstr>蘑菇</vt:lpstr>
      <vt:lpstr>木材</vt:lpstr>
      <vt:lpstr>木棍</vt:lpstr>
      <vt:lpstr>木炭</vt:lpstr>
      <vt:lpstr>木头</vt:lpstr>
      <vt:lpstr>泥土</vt:lpstr>
      <vt:lpstr>黏土</vt:lpstr>
      <vt:lpstr>牛奶</vt:lpstr>
      <vt:lpstr>牛排</vt:lpstr>
      <vt:lpstr>诺克斯林</vt:lpstr>
      <vt:lpstr>皮包</vt:lpstr>
      <vt:lpstr>皮革</vt:lpstr>
      <vt:lpstr>皮鞋</vt:lpstr>
      <vt:lpstr>啤酒</vt:lpstr>
      <vt:lpstr>青蛙</vt:lpstr>
      <vt:lpstr>犰狳</vt:lpstr>
      <vt:lpstr>染料</vt:lpstr>
      <vt:lpstr>肉</vt:lpstr>
      <vt:lpstr>沙石</vt:lpstr>
      <vt:lpstr>沙子</vt:lpstr>
      <vt:lpstr>砂岩</vt:lpstr>
      <vt:lpstr>莎纸草</vt:lpstr>
      <vt:lpstr>珊瑚</vt:lpstr>
      <vt:lpstr>珊瑚石</vt:lpstr>
      <vt:lpstr>绳子</vt:lpstr>
      <vt:lpstr>石材</vt:lpstr>
      <vt:lpstr>石灰粉</vt:lpstr>
      <vt:lpstr>石灰岩</vt:lpstr>
      <vt:lpstr>石头</vt:lpstr>
      <vt:lpstr>实木家具</vt:lpstr>
      <vt:lpstr>食盐</vt:lpstr>
      <vt:lpstr>书</vt:lpstr>
      <vt:lpstr>树液</vt:lpstr>
      <vt:lpstr>水</vt:lpstr>
      <vt:lpstr>水晶</vt:lpstr>
      <vt:lpstr>丝绸</vt:lpstr>
      <vt:lpstr>丝绸衣</vt:lpstr>
      <vt:lpstr>陶瓷</vt:lpstr>
      <vt:lpstr>藤蔓</vt:lpstr>
      <vt:lpstr>铁块</vt:lpstr>
      <vt:lpstr>铁矿石</vt:lpstr>
      <vt:lpstr>铜块</vt:lpstr>
      <vt:lpstr>铜矿石</vt:lpstr>
      <vt:lpstr>兔子</vt:lpstr>
      <vt:lpstr>蜗牛</vt:lpstr>
      <vt:lpstr>无</vt:lpstr>
      <vt:lpstr>仙人掌花</vt:lpstr>
      <vt:lpstr>香水</vt:lpstr>
      <vt:lpstr>橡胶</vt:lpstr>
      <vt:lpstr>雪</vt:lpstr>
      <vt:lpstr>哑铃</vt:lpstr>
      <vt:lpstr>岩盐</vt:lpstr>
      <vt:lpstr>盐矿</vt:lpstr>
      <vt:lpstr>药品</vt:lpstr>
      <vt:lpstr>叶子</vt:lpstr>
      <vt:lpstr>意大利面</vt:lpstr>
      <vt:lpstr>油</vt:lpstr>
      <vt:lpstr>鱼</vt:lpstr>
      <vt:lpstr>再生灵药</vt:lpstr>
      <vt:lpstr>粘液</vt:lpstr>
      <vt:lpstr>芝士</vt:lpstr>
      <vt:lpstr>蜘蛛网</vt:lpstr>
      <vt:lpstr>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高昂</dc:creator>
  <cp:lastModifiedBy>昂 高</cp:lastModifiedBy>
  <dcterms:created xsi:type="dcterms:W3CDTF">2015-06-05T18:19:00Z</dcterms:created>
  <dcterms:modified xsi:type="dcterms:W3CDTF">2023-11-28T02:36:43Z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