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aoan\Documents\obsidian\NoteBook\游戏相关\游戏笔记\鼠托邦\"/>
    </mc:Choice>
  </mc:AlternateContent>
  <xr:revisionPtr revIDLastSave="0" documentId="13_ncr:1_{86A82349-548E-45C0-AAD7-33E1FF613B05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版本说明" sheetId="3" r:id="rId1"/>
    <sheet name="生产成本" sheetId="1" r:id="rId2"/>
    <sheet name="汇率相关" sheetId="7" r:id="rId3"/>
    <sheet name="出口贸易表" sheetId="8" r:id="rId4"/>
    <sheet name="进口贸易表" sheetId="5" r:id="rId5"/>
    <sheet name="食物性价比(开发中)" sheetId="6" r:id="rId6"/>
    <sheet name="生活用品生产进口对比" sheetId="9" state="hidden" r:id="rId7"/>
    <sheet name="Sheet1" sheetId="4" state="hidden" r:id="rId8"/>
    <sheet name="货币使用情况" sheetId="11" r:id="rId9"/>
    <sheet name="生产选项" sheetId="2" r:id="rId10"/>
    <sheet name="生产类别" sheetId="10" state="hidden" r:id="rId11"/>
  </sheets>
  <definedNames>
    <definedName name="_xlnm._FilterDatabase" localSheetId="3" hidden="1">出口贸易表!$A$1:$K$189</definedName>
    <definedName name="_xlnm._FilterDatabase" localSheetId="4" hidden="1">进口贸易表!$A$1:$I$120</definedName>
    <definedName name="_xlnm._FilterDatabase" localSheetId="1" hidden="1">生产成本!$A$1:$Z$316</definedName>
    <definedName name="_xlnm._FilterDatabase" localSheetId="9" hidden="1">生产选项!$A$1:$I$105</definedName>
    <definedName name="宝石">生产选项!$C$43:$D$43</definedName>
    <definedName name="蝙蝠">生产选项!$C$45:$F$45</definedName>
    <definedName name="蝙蝠体液">生产选项!$C$46:$G$46</definedName>
    <definedName name="蝙蝠药水">生产选项!$C$102:$E$102</definedName>
    <definedName name="冰淇淋">生产选项!$C$92:$D$92</definedName>
    <definedName name="玻璃">生产选项!$C$34:$E$34</definedName>
    <definedName name="玻璃工艺品">生产选项!$C$47:$E$47</definedName>
    <definedName name="玻璃瓶">生产选项!$C$9:$D$9</definedName>
    <definedName name="布料">生产选项!$C$11:$E$11</definedName>
    <definedName name="布衣">生产选项!$C$103:$E$103</definedName>
    <definedName name="蚕">生产选项!$C$48:$F$48</definedName>
    <definedName name="蚕茧">生产选项!$C$10:$F$10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生产选项!$C$50:$F$50</definedName>
    <definedName name="工具">生产选项!$C$42:$D$42</definedName>
    <definedName name="谷物">生产选项!$C$51:$I$51</definedName>
    <definedName name="骨粉">生产选项!$C$39:$D$39</definedName>
    <definedName name="骨头">生产选项!$C$4:$F$4</definedName>
    <definedName name="果酒">生产选项!$C$95:$D$95</definedName>
    <definedName name="花朵">生产选项!$C$52:$G$52</definedName>
    <definedName name="化妆品">生产选项!$C$53:$E$53</definedName>
    <definedName name="欢乐花">生产选项!$C$20:$E$20</definedName>
    <definedName name="欢乐花粉末">生产选项!$C$37:$D$37</definedName>
    <definedName name="寄居蟹">生产选项!$C$7:$D$7</definedName>
    <definedName name="金币">生产选项!$C$107:$D$107</definedName>
    <definedName name="金块">生产选项!$C$33:$D$33</definedName>
    <definedName name="金矿石">生产选项!$C$29:$E$29</definedName>
    <definedName name="金首饰">生产选项!$C$54:$F$54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生产选项!$C$98:$E$98</definedName>
    <definedName name="烤鱼">生产选项!$C$56:$G$56</definedName>
    <definedName name="口香糖">生产选项!$C$57:$E$57</definedName>
    <definedName name="蜡烛">生产选项!$C$58:$F$58</definedName>
    <definedName name="粮粉">生产选项!$C$22:$D$22</definedName>
    <definedName name="没药">生产选项!$C$36:$D$36</definedName>
    <definedName name="莓果">生产选项!$C$59:$G$59</definedName>
    <definedName name="蜜蜂">生产选项!$C$60:$D$60</definedName>
    <definedName name="面包">生产选项!$C$99:$D$99</definedName>
    <definedName name="蘑菇">生产选项!$C$61:$I$61</definedName>
    <definedName name="木材">生产选项!$C$62:$F$62</definedName>
    <definedName name="木棍">生产选项!$C$63:$E$63</definedName>
    <definedName name="木炭">生产选项!$C$64:$E$64</definedName>
    <definedName name="木头">生产选项!$C$65:$G$65</definedName>
    <definedName name="泥土">生产选项!$C$26:$E$26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袋">生产选项!$C$96:$E$96</definedName>
    <definedName name="皮革">生产选项!$C$66:$F$66</definedName>
    <definedName name="皮鞋">生产选项!$C$67:$E$67</definedName>
    <definedName name="啤酒">生产选项!$C$68:$F$68</definedName>
    <definedName name="青蛙">生产选项!$C$69:$E$69</definedName>
    <definedName name="犰狳">生产选项!$C$70:$E$70</definedName>
    <definedName name="染料">生产选项!$C$71:$E$71</definedName>
    <definedName name="肉">生产选项!$C$72:$G$72</definedName>
    <definedName name="肉排">生产选项!$C$101:$E$101</definedName>
    <definedName name="沙石">生产选项!$D$16:$E$16</definedName>
    <definedName name="沙子">生产选项!$C$31:$D$31</definedName>
    <definedName name="砂岩">生产选项!$C$16:$E$16</definedName>
    <definedName name="莎纸草">生产选项!$C$14:$E$14</definedName>
    <definedName name="珊瑚">生产选项!$C$19:$E$19</definedName>
    <definedName name="珊瑚石">生产选项!$C$90:$D$90</definedName>
    <definedName name="绳子">生产选项!$C$73:$E$73</definedName>
    <definedName name="石材">生产选项!$C$97:$E$97</definedName>
    <definedName name="石灰粉">生产选项!$C$74:$F$74</definedName>
    <definedName name="石灰岩">生产选项!$C$18:$D$18</definedName>
    <definedName name="石头">生产选项!$C$15:$E$15</definedName>
    <definedName name="实木家具">生产选项!$C$94:$D$94</definedName>
    <definedName name="食盐">生产选项!$C$40:$E$40</definedName>
    <definedName name="书">生产选项!$C$75:$F$75</definedName>
    <definedName name="树液">生产选项!$C$38:$D$38</definedName>
    <definedName name="水">生产选项!$C$2:$F$2</definedName>
    <definedName name="水晶">生产选项!$C$76:$E$76</definedName>
    <definedName name="丝绸">生产选项!$C$12:$E$12</definedName>
    <definedName name="丝绸衣">生产选项!$C$104:$D$104</definedName>
    <definedName name="陶瓷">生产选项!$C$77:$E$77</definedName>
    <definedName name="藤蔓">生产选项!$C$78:$F$78</definedName>
    <definedName name="铁块">生产选项!$C$79:$E$79</definedName>
    <definedName name="铁矿石">生产选项!$C$30:$F$30</definedName>
    <definedName name="铜币">生产选项!$C$106:$D$106</definedName>
    <definedName name="铜块">生产选项!$C$32:$D$32</definedName>
    <definedName name="铜矿石">生产选项!$C$28:$G$28</definedName>
    <definedName name="兔奶">生产选项!$C$23:$E$23</definedName>
    <definedName name="兔子">生产选项!$C$80:$F$80</definedName>
    <definedName name="蜗牛">生产选项!$C$81:$E$81</definedName>
    <definedName name="无">生产选项!$C$3</definedName>
    <definedName name="仙人掌花">生产选项!$C$13:$E$13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生产选项!$C$17:$E$17</definedName>
    <definedName name="盐矿">生产选项!$D$17:$E$17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生产选项!$C$87:$H$87</definedName>
    <definedName name="鱼">生产选项!$C$5:$F$5</definedName>
    <definedName name="再生灵药">生产选项!$C$88:$E$88</definedName>
    <definedName name="粘液">生产选项!$D$25:$E$25</definedName>
    <definedName name="芝士">生产选项!$C$41:$E$41</definedName>
    <definedName name="蜘蛛网">生产选项!$C$105:$E$105</definedName>
    <definedName name="纸">生产选项!$C$89:$E$89</definedName>
  </definedNames>
  <calcPr calcId="181029"/>
</workbook>
</file>

<file path=xl/calcChain.xml><?xml version="1.0" encoding="utf-8"?>
<calcChain xmlns="http://schemas.openxmlformats.org/spreadsheetml/2006/main">
  <c r="A315" i="1" l="1"/>
  <c r="A316" i="1"/>
  <c r="A314" i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C1" i="4" a="1"/>
  <c r="C1" i="4" s="1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H120" i="5"/>
  <c r="F120" i="5"/>
  <c r="B120" i="5"/>
  <c r="A120" i="5"/>
  <c r="H119" i="5"/>
  <c r="F119" i="5"/>
  <c r="B119" i="5"/>
  <c r="A119" i="5"/>
  <c r="H118" i="5"/>
  <c r="F118" i="5"/>
  <c r="B118" i="5"/>
  <c r="A118" i="5"/>
  <c r="H117" i="5"/>
  <c r="F117" i="5"/>
  <c r="B117" i="5"/>
  <c r="A117" i="5"/>
  <c r="H116" i="5"/>
  <c r="F116" i="5"/>
  <c r="B116" i="5"/>
  <c r="A116" i="5"/>
  <c r="H115" i="5"/>
  <c r="F115" i="5"/>
  <c r="B115" i="5"/>
  <c r="A115" i="5"/>
  <c r="H114" i="5"/>
  <c r="F114" i="5"/>
  <c r="B114" i="5"/>
  <c r="A114" i="5"/>
  <c r="F113" i="5"/>
  <c r="B113" i="5"/>
  <c r="A113" i="5"/>
  <c r="F112" i="5"/>
  <c r="B112" i="5"/>
  <c r="A112" i="5"/>
  <c r="F111" i="5"/>
  <c r="B111" i="5"/>
  <c r="A111" i="5"/>
  <c r="F110" i="5"/>
  <c r="B110" i="5"/>
  <c r="A110" i="5"/>
  <c r="F109" i="5"/>
  <c r="B109" i="5"/>
  <c r="A109" i="5"/>
  <c r="F108" i="5"/>
  <c r="B108" i="5"/>
  <c r="A108" i="5"/>
  <c r="F107" i="5"/>
  <c r="B107" i="5"/>
  <c r="A107" i="5"/>
  <c r="F106" i="5"/>
  <c r="B106" i="5"/>
  <c r="A106" i="5"/>
  <c r="F105" i="5"/>
  <c r="B105" i="5"/>
  <c r="A105" i="5"/>
  <c r="F104" i="5"/>
  <c r="B104" i="5"/>
  <c r="A104" i="5"/>
  <c r="F103" i="5"/>
  <c r="B103" i="5"/>
  <c r="A103" i="5"/>
  <c r="F102" i="5"/>
  <c r="B102" i="5"/>
  <c r="A102" i="5"/>
  <c r="F101" i="5"/>
  <c r="B101" i="5"/>
  <c r="A101" i="5"/>
  <c r="F100" i="5"/>
  <c r="B100" i="5"/>
  <c r="A100" i="5"/>
  <c r="F99" i="5"/>
  <c r="B99" i="5"/>
  <c r="A99" i="5"/>
  <c r="F98" i="5"/>
  <c r="B98" i="5"/>
  <c r="A98" i="5"/>
  <c r="F97" i="5"/>
  <c r="B97" i="5"/>
  <c r="A97" i="5"/>
  <c r="F96" i="5"/>
  <c r="B96" i="5"/>
  <c r="A96" i="5"/>
  <c r="F95" i="5"/>
  <c r="B95" i="5"/>
  <c r="A95" i="5"/>
  <c r="F94" i="5"/>
  <c r="B94" i="5"/>
  <c r="A94" i="5"/>
  <c r="F93" i="5"/>
  <c r="B93" i="5"/>
  <c r="A93" i="5"/>
  <c r="F92" i="5"/>
  <c r="B92" i="5"/>
  <c r="A92" i="5"/>
  <c r="F91" i="5"/>
  <c r="B91" i="5"/>
  <c r="A91" i="5"/>
  <c r="F90" i="5"/>
  <c r="B90" i="5"/>
  <c r="A90" i="5"/>
  <c r="F89" i="5"/>
  <c r="B89" i="5"/>
  <c r="A89" i="5"/>
  <c r="F88" i="5"/>
  <c r="B88" i="5"/>
  <c r="A88" i="5"/>
  <c r="F87" i="5"/>
  <c r="B87" i="5"/>
  <c r="A87" i="5"/>
  <c r="F86" i="5"/>
  <c r="B86" i="5"/>
  <c r="A86" i="5"/>
  <c r="F85" i="5"/>
  <c r="B85" i="5"/>
  <c r="A85" i="5"/>
  <c r="F84" i="5"/>
  <c r="B84" i="5"/>
  <c r="A84" i="5"/>
  <c r="F83" i="5"/>
  <c r="B83" i="5"/>
  <c r="A83" i="5"/>
  <c r="F82" i="5"/>
  <c r="B82" i="5"/>
  <c r="A82" i="5"/>
  <c r="F81" i="5"/>
  <c r="B81" i="5"/>
  <c r="A81" i="5"/>
  <c r="F80" i="5"/>
  <c r="B80" i="5"/>
  <c r="A80" i="5"/>
  <c r="F79" i="5"/>
  <c r="B79" i="5"/>
  <c r="A79" i="5"/>
  <c r="F78" i="5"/>
  <c r="B78" i="5"/>
  <c r="A78" i="5"/>
  <c r="F77" i="5"/>
  <c r="B77" i="5"/>
  <c r="A77" i="5"/>
  <c r="F76" i="5"/>
  <c r="B76" i="5"/>
  <c r="A76" i="5"/>
  <c r="F75" i="5"/>
  <c r="B75" i="5"/>
  <c r="A75" i="5"/>
  <c r="F74" i="5"/>
  <c r="B74" i="5"/>
  <c r="A74" i="5"/>
  <c r="F73" i="5"/>
  <c r="B73" i="5"/>
  <c r="A73" i="5"/>
  <c r="F72" i="5"/>
  <c r="B72" i="5"/>
  <c r="A72" i="5"/>
  <c r="F71" i="5"/>
  <c r="B71" i="5"/>
  <c r="A71" i="5"/>
  <c r="F70" i="5"/>
  <c r="B70" i="5"/>
  <c r="A70" i="5"/>
  <c r="F69" i="5"/>
  <c r="B69" i="5"/>
  <c r="A69" i="5"/>
  <c r="F68" i="5"/>
  <c r="B68" i="5"/>
  <c r="A68" i="5"/>
  <c r="F67" i="5"/>
  <c r="B67" i="5"/>
  <c r="A67" i="5"/>
  <c r="F66" i="5"/>
  <c r="B66" i="5"/>
  <c r="A66" i="5"/>
  <c r="F65" i="5"/>
  <c r="B65" i="5"/>
  <c r="A65" i="5"/>
  <c r="F64" i="5"/>
  <c r="B64" i="5"/>
  <c r="A64" i="5"/>
  <c r="F63" i="5"/>
  <c r="B63" i="5"/>
  <c r="A63" i="5"/>
  <c r="F62" i="5"/>
  <c r="B62" i="5"/>
  <c r="A62" i="5"/>
  <c r="F61" i="5"/>
  <c r="B61" i="5"/>
  <c r="A61" i="5"/>
  <c r="F60" i="5"/>
  <c r="B60" i="5"/>
  <c r="A60" i="5"/>
  <c r="F59" i="5"/>
  <c r="B59" i="5"/>
  <c r="A59" i="5"/>
  <c r="F58" i="5"/>
  <c r="B58" i="5"/>
  <c r="A58" i="5"/>
  <c r="F57" i="5"/>
  <c r="B57" i="5"/>
  <c r="A57" i="5"/>
  <c r="F56" i="5"/>
  <c r="B56" i="5"/>
  <c r="A56" i="5"/>
  <c r="H55" i="5"/>
  <c r="F55" i="5"/>
  <c r="B55" i="5"/>
  <c r="A55" i="5"/>
  <c r="H54" i="5"/>
  <c r="F54" i="5"/>
  <c r="B54" i="5"/>
  <c r="A54" i="5"/>
  <c r="H53" i="5"/>
  <c r="F53" i="5"/>
  <c r="B53" i="5"/>
  <c r="A53" i="5"/>
  <c r="H52" i="5"/>
  <c r="F52" i="5"/>
  <c r="B52" i="5"/>
  <c r="A52" i="5"/>
  <c r="H51" i="5"/>
  <c r="F51" i="5"/>
  <c r="B51" i="5"/>
  <c r="A51" i="5"/>
  <c r="I50" i="5"/>
  <c r="F50" i="5"/>
  <c r="B50" i="5"/>
  <c r="A50" i="5"/>
  <c r="I49" i="5"/>
  <c r="F49" i="5"/>
  <c r="B49" i="5"/>
  <c r="A49" i="5"/>
  <c r="I48" i="5"/>
  <c r="F48" i="5"/>
  <c r="B48" i="5"/>
  <c r="A48" i="5"/>
  <c r="I47" i="5"/>
  <c r="F47" i="5"/>
  <c r="B47" i="5"/>
  <c r="A47" i="5"/>
  <c r="I46" i="5"/>
  <c r="F46" i="5"/>
  <c r="B46" i="5"/>
  <c r="A46" i="5"/>
  <c r="I45" i="5"/>
  <c r="F45" i="5"/>
  <c r="B45" i="5"/>
  <c r="A45" i="5"/>
  <c r="I44" i="5"/>
  <c r="F44" i="5"/>
  <c r="B44" i="5"/>
  <c r="A44" i="5"/>
  <c r="I43" i="5"/>
  <c r="F43" i="5"/>
  <c r="B43" i="5"/>
  <c r="A43" i="5"/>
  <c r="I42" i="5"/>
  <c r="F42" i="5"/>
  <c r="B42" i="5"/>
  <c r="A42" i="5"/>
  <c r="I41" i="5"/>
  <c r="F41" i="5"/>
  <c r="B41" i="5"/>
  <c r="A41" i="5"/>
  <c r="I40" i="5"/>
  <c r="F40" i="5"/>
  <c r="B40" i="5"/>
  <c r="A40" i="5"/>
  <c r="I39" i="5"/>
  <c r="F39" i="5"/>
  <c r="B39" i="5"/>
  <c r="A39" i="5"/>
  <c r="I38" i="5"/>
  <c r="F38" i="5"/>
  <c r="B38" i="5"/>
  <c r="A38" i="5"/>
  <c r="I37" i="5"/>
  <c r="F37" i="5"/>
  <c r="B37" i="5"/>
  <c r="A37" i="5"/>
  <c r="I36" i="5"/>
  <c r="F36" i="5"/>
  <c r="B36" i="5"/>
  <c r="A36" i="5"/>
  <c r="H35" i="5"/>
  <c r="F35" i="5"/>
  <c r="B35" i="5"/>
  <c r="A35" i="5"/>
  <c r="H34" i="5"/>
  <c r="F34" i="5"/>
  <c r="B34" i="5"/>
  <c r="A34" i="5"/>
  <c r="H33" i="5"/>
  <c r="F33" i="5"/>
  <c r="B33" i="5"/>
  <c r="A33" i="5"/>
  <c r="H32" i="5"/>
  <c r="F32" i="5"/>
  <c r="B32" i="5"/>
  <c r="A32" i="5"/>
  <c r="H31" i="5"/>
  <c r="F31" i="5"/>
  <c r="B31" i="5"/>
  <c r="A31" i="5"/>
  <c r="I30" i="5"/>
  <c r="F30" i="5"/>
  <c r="B30" i="5"/>
  <c r="A30" i="5"/>
  <c r="I29" i="5"/>
  <c r="F29" i="5"/>
  <c r="B29" i="5"/>
  <c r="A29" i="5"/>
  <c r="I28" i="5"/>
  <c r="F28" i="5"/>
  <c r="B28" i="5"/>
  <c r="A28" i="5"/>
  <c r="I27" i="5"/>
  <c r="F27" i="5"/>
  <c r="B27" i="5"/>
  <c r="A27" i="5"/>
  <c r="I26" i="5"/>
  <c r="F26" i="5"/>
  <c r="B26" i="5"/>
  <c r="A26" i="5"/>
  <c r="H25" i="5"/>
  <c r="F25" i="5"/>
  <c r="B25" i="5"/>
  <c r="A25" i="5"/>
  <c r="H24" i="5"/>
  <c r="F24" i="5"/>
  <c r="B24" i="5"/>
  <c r="A24" i="5"/>
  <c r="H23" i="5"/>
  <c r="F23" i="5"/>
  <c r="B23" i="5"/>
  <c r="A23" i="5"/>
  <c r="H22" i="5"/>
  <c r="F22" i="5"/>
  <c r="B22" i="5"/>
  <c r="A22" i="5"/>
  <c r="H21" i="5"/>
  <c r="F21" i="5"/>
  <c r="B21" i="5"/>
  <c r="A21" i="5"/>
  <c r="H20" i="5"/>
  <c r="F20" i="5"/>
  <c r="B20" i="5"/>
  <c r="A20" i="5"/>
  <c r="H19" i="5"/>
  <c r="F19" i="5"/>
  <c r="B19" i="5"/>
  <c r="A19" i="5"/>
  <c r="H18" i="5"/>
  <c r="F18" i="5"/>
  <c r="B18" i="5"/>
  <c r="A18" i="5"/>
  <c r="H17" i="5"/>
  <c r="F17" i="5"/>
  <c r="B17" i="5"/>
  <c r="A17" i="5"/>
  <c r="H16" i="5"/>
  <c r="F16" i="5"/>
  <c r="B16" i="5"/>
  <c r="A16" i="5"/>
  <c r="H15" i="5"/>
  <c r="F15" i="5"/>
  <c r="B15" i="5"/>
  <c r="A15" i="5"/>
  <c r="H14" i="5"/>
  <c r="F14" i="5"/>
  <c r="B14" i="5"/>
  <c r="A14" i="5"/>
  <c r="H13" i="5"/>
  <c r="F13" i="5"/>
  <c r="B13" i="5"/>
  <c r="A13" i="5"/>
  <c r="H12" i="5"/>
  <c r="F12" i="5"/>
  <c r="B12" i="5"/>
  <c r="A12" i="5"/>
  <c r="H11" i="5"/>
  <c r="F11" i="5"/>
  <c r="B11" i="5"/>
  <c r="A11" i="5"/>
  <c r="H10" i="5"/>
  <c r="F10" i="5"/>
  <c r="B10" i="5"/>
  <c r="A10" i="5"/>
  <c r="H9" i="5"/>
  <c r="F9" i="5"/>
  <c r="B9" i="5"/>
  <c r="A9" i="5"/>
  <c r="H8" i="5"/>
  <c r="F8" i="5"/>
  <c r="B8" i="5"/>
  <c r="A8" i="5"/>
  <c r="H7" i="5"/>
  <c r="F7" i="5"/>
  <c r="B7" i="5"/>
  <c r="A7" i="5"/>
  <c r="H6" i="5"/>
  <c r="F6" i="5"/>
  <c r="B6" i="5"/>
  <c r="A6" i="5"/>
  <c r="H5" i="5"/>
  <c r="F5" i="5"/>
  <c r="B5" i="5"/>
  <c r="A5" i="5"/>
  <c r="H4" i="5"/>
  <c r="F4" i="5"/>
  <c r="B4" i="5"/>
  <c r="A4" i="5"/>
  <c r="H3" i="5"/>
  <c r="F3" i="5"/>
  <c r="B3" i="5"/>
  <c r="A3" i="5"/>
  <c r="H2" i="5"/>
  <c r="F2" i="5"/>
  <c r="B2" i="5"/>
  <c r="G292" i="1" s="1"/>
  <c r="I292" i="1" s="1"/>
  <c r="K292" i="1" s="1"/>
  <c r="A2" i="5"/>
  <c r="F189" i="8"/>
  <c r="D189" i="8"/>
  <c r="A189" i="8"/>
  <c r="F188" i="8"/>
  <c r="D188" i="8"/>
  <c r="A188" i="8"/>
  <c r="F187" i="8"/>
  <c r="D187" i="8"/>
  <c r="A187" i="8"/>
  <c r="F186" i="8"/>
  <c r="D186" i="8"/>
  <c r="A186" i="8"/>
  <c r="F185" i="8"/>
  <c r="D185" i="8"/>
  <c r="A185" i="8"/>
  <c r="F184" i="8"/>
  <c r="D184" i="8"/>
  <c r="A184" i="8"/>
  <c r="F183" i="8"/>
  <c r="D183" i="8"/>
  <c r="A183" i="8"/>
  <c r="F182" i="8"/>
  <c r="D182" i="8"/>
  <c r="A182" i="8"/>
  <c r="F181" i="8"/>
  <c r="D181" i="8"/>
  <c r="A181" i="8"/>
  <c r="F180" i="8"/>
  <c r="D180" i="8"/>
  <c r="A180" i="8"/>
  <c r="F179" i="8"/>
  <c r="D179" i="8"/>
  <c r="A179" i="8"/>
  <c r="F178" i="8"/>
  <c r="D178" i="8"/>
  <c r="A178" i="8"/>
  <c r="D177" i="8"/>
  <c r="A177" i="8"/>
  <c r="D176" i="8"/>
  <c r="A176" i="8"/>
  <c r="D175" i="8"/>
  <c r="A175" i="8"/>
  <c r="D174" i="8"/>
  <c r="A174" i="8"/>
  <c r="D173" i="8"/>
  <c r="A173" i="8"/>
  <c r="D172" i="8"/>
  <c r="A172" i="8"/>
  <c r="D171" i="8"/>
  <c r="A171" i="8"/>
  <c r="D170" i="8"/>
  <c r="A170" i="8"/>
  <c r="D169" i="8"/>
  <c r="A169" i="8"/>
  <c r="D168" i="8"/>
  <c r="A168" i="8"/>
  <c r="D167" i="8"/>
  <c r="A167" i="8"/>
  <c r="D166" i="8"/>
  <c r="A166" i="8"/>
  <c r="D165" i="8"/>
  <c r="A165" i="8"/>
  <c r="D164" i="8"/>
  <c r="A164" i="8"/>
  <c r="D163" i="8"/>
  <c r="A163" i="8"/>
  <c r="D162" i="8"/>
  <c r="A162" i="8"/>
  <c r="D161" i="8"/>
  <c r="A161" i="8"/>
  <c r="D160" i="8"/>
  <c r="A160" i="8"/>
  <c r="D159" i="8"/>
  <c r="A159" i="8"/>
  <c r="D158" i="8"/>
  <c r="A158" i="8"/>
  <c r="D157" i="8"/>
  <c r="A157" i="8"/>
  <c r="D156" i="8"/>
  <c r="A156" i="8"/>
  <c r="D155" i="8"/>
  <c r="A155" i="8"/>
  <c r="D154" i="8"/>
  <c r="A154" i="8"/>
  <c r="D153" i="8"/>
  <c r="A153" i="8"/>
  <c r="D152" i="8"/>
  <c r="A152" i="8"/>
  <c r="D151" i="8"/>
  <c r="A151" i="8"/>
  <c r="D150" i="8"/>
  <c r="A150" i="8"/>
  <c r="D149" i="8"/>
  <c r="A149" i="8"/>
  <c r="D148" i="8"/>
  <c r="A148" i="8"/>
  <c r="D147" i="8"/>
  <c r="A147" i="8"/>
  <c r="D146" i="8"/>
  <c r="A146" i="8"/>
  <c r="D145" i="8"/>
  <c r="A145" i="8"/>
  <c r="D144" i="8"/>
  <c r="A144" i="8"/>
  <c r="D143" i="8"/>
  <c r="A143" i="8"/>
  <c r="D142" i="8"/>
  <c r="A142" i="8"/>
  <c r="D141" i="8"/>
  <c r="A141" i="8"/>
  <c r="D140" i="8"/>
  <c r="A140" i="8"/>
  <c r="D139" i="8"/>
  <c r="A139" i="8"/>
  <c r="D138" i="8"/>
  <c r="A138" i="8"/>
  <c r="D137" i="8"/>
  <c r="A137" i="8"/>
  <c r="D136" i="8"/>
  <c r="A136" i="8"/>
  <c r="D135" i="8"/>
  <c r="A135" i="8"/>
  <c r="D134" i="8"/>
  <c r="A134" i="8"/>
  <c r="D133" i="8"/>
  <c r="A133" i="8"/>
  <c r="D132" i="8"/>
  <c r="A132" i="8"/>
  <c r="D131" i="8"/>
  <c r="A131" i="8"/>
  <c r="D130" i="8"/>
  <c r="A130" i="8"/>
  <c r="D129" i="8"/>
  <c r="A129" i="8"/>
  <c r="D128" i="8"/>
  <c r="A128" i="8"/>
  <c r="D127" i="8"/>
  <c r="A127" i="8"/>
  <c r="D126" i="8"/>
  <c r="A126" i="8"/>
  <c r="D125" i="8"/>
  <c r="A125" i="8"/>
  <c r="D124" i="8"/>
  <c r="A124" i="8"/>
  <c r="D123" i="8"/>
  <c r="A123" i="8"/>
  <c r="D122" i="8"/>
  <c r="A122" i="8"/>
  <c r="D121" i="8"/>
  <c r="A121" i="8"/>
  <c r="D120" i="8"/>
  <c r="A120" i="8"/>
  <c r="D119" i="8"/>
  <c r="A119" i="8"/>
  <c r="D118" i="8"/>
  <c r="A118" i="8"/>
  <c r="D117" i="8"/>
  <c r="A117" i="8"/>
  <c r="D116" i="8"/>
  <c r="A116" i="8"/>
  <c r="D115" i="8"/>
  <c r="A115" i="8"/>
  <c r="D114" i="8"/>
  <c r="A114" i="8"/>
  <c r="D113" i="8"/>
  <c r="A113" i="8"/>
  <c r="D112" i="8"/>
  <c r="A112" i="8"/>
  <c r="D111" i="8"/>
  <c r="A111" i="8"/>
  <c r="D110" i="8"/>
  <c r="A110" i="8"/>
  <c r="D109" i="8"/>
  <c r="A109" i="8"/>
  <c r="D108" i="8"/>
  <c r="A108" i="8"/>
  <c r="D107" i="8"/>
  <c r="A107" i="8"/>
  <c r="D106" i="8"/>
  <c r="A106" i="8"/>
  <c r="D105" i="8"/>
  <c r="A105" i="8"/>
  <c r="D104" i="8"/>
  <c r="A104" i="8"/>
  <c r="D103" i="8"/>
  <c r="A103" i="8"/>
  <c r="D102" i="8"/>
  <c r="A102" i="8"/>
  <c r="D101" i="8"/>
  <c r="A101" i="8"/>
  <c r="D100" i="8"/>
  <c r="A100" i="8"/>
  <c r="D99" i="8"/>
  <c r="A99" i="8"/>
  <c r="D98" i="8"/>
  <c r="A98" i="8"/>
  <c r="D97" i="8"/>
  <c r="A97" i="8"/>
  <c r="D96" i="8"/>
  <c r="A96" i="8"/>
  <c r="D95" i="8"/>
  <c r="A95" i="8"/>
  <c r="D94" i="8"/>
  <c r="A94" i="8"/>
  <c r="D93" i="8"/>
  <c r="A93" i="8"/>
  <c r="D92" i="8"/>
  <c r="A92" i="8"/>
  <c r="D91" i="8"/>
  <c r="A91" i="8"/>
  <c r="D90" i="8"/>
  <c r="A90" i="8"/>
  <c r="D89" i="8"/>
  <c r="A89" i="8"/>
  <c r="D88" i="8"/>
  <c r="A88" i="8"/>
  <c r="D87" i="8"/>
  <c r="A87" i="8"/>
  <c r="D86" i="8"/>
  <c r="A86" i="8"/>
  <c r="D85" i="8"/>
  <c r="A85" i="8"/>
  <c r="D84" i="8"/>
  <c r="A84" i="8"/>
  <c r="D83" i="8"/>
  <c r="A83" i="8"/>
  <c r="D82" i="8"/>
  <c r="A82" i="8"/>
  <c r="F81" i="8"/>
  <c r="D81" i="8"/>
  <c r="A81" i="8"/>
  <c r="F80" i="8"/>
  <c r="D80" i="8"/>
  <c r="A80" i="8"/>
  <c r="F79" i="8"/>
  <c r="D79" i="8"/>
  <c r="A79" i="8"/>
  <c r="F78" i="8"/>
  <c r="D78" i="8"/>
  <c r="A78" i="8"/>
  <c r="F77" i="8"/>
  <c r="D77" i="8"/>
  <c r="A77" i="8"/>
  <c r="F76" i="8"/>
  <c r="D76" i="8"/>
  <c r="A76" i="8"/>
  <c r="G75" i="8"/>
  <c r="D75" i="8"/>
  <c r="A75" i="8"/>
  <c r="G74" i="8"/>
  <c r="D74" i="8"/>
  <c r="A74" i="8"/>
  <c r="G73" i="8"/>
  <c r="D73" i="8"/>
  <c r="A73" i="8"/>
  <c r="G72" i="8"/>
  <c r="D72" i="8"/>
  <c r="A72" i="8"/>
  <c r="G71" i="8"/>
  <c r="D71" i="8"/>
  <c r="A71" i="8"/>
  <c r="G70" i="8"/>
  <c r="D70" i="8"/>
  <c r="A70" i="8"/>
  <c r="G69" i="8"/>
  <c r="D69" i="8"/>
  <c r="A69" i="8"/>
  <c r="G68" i="8"/>
  <c r="D68" i="8"/>
  <c r="A68" i="8"/>
  <c r="G67" i="8"/>
  <c r="D67" i="8"/>
  <c r="A67" i="8"/>
  <c r="G66" i="8"/>
  <c r="D66" i="8"/>
  <c r="A66" i="8"/>
  <c r="G65" i="8"/>
  <c r="D65" i="8"/>
  <c r="A65" i="8"/>
  <c r="G64" i="8"/>
  <c r="D64" i="8"/>
  <c r="A64" i="8"/>
  <c r="G63" i="8"/>
  <c r="D63" i="8"/>
  <c r="A63" i="8"/>
  <c r="G62" i="8"/>
  <c r="D62" i="8"/>
  <c r="A62" i="8"/>
  <c r="G61" i="8"/>
  <c r="D61" i="8"/>
  <c r="A61" i="8"/>
  <c r="G60" i="8"/>
  <c r="D60" i="8"/>
  <c r="A60" i="8"/>
  <c r="G59" i="8"/>
  <c r="D59" i="8"/>
  <c r="A59" i="8"/>
  <c r="G58" i="8"/>
  <c r="D58" i="8"/>
  <c r="A58" i="8"/>
  <c r="G57" i="8"/>
  <c r="D57" i="8"/>
  <c r="A57" i="8"/>
  <c r="G56" i="8"/>
  <c r="D56" i="8"/>
  <c r="A56" i="8"/>
  <c r="G55" i="8"/>
  <c r="D55" i="8"/>
  <c r="A55" i="8"/>
  <c r="G54" i="8"/>
  <c r="D54" i="8"/>
  <c r="A54" i="8"/>
  <c r="G53" i="8"/>
  <c r="D53" i="8"/>
  <c r="A53" i="8"/>
  <c r="G52" i="8"/>
  <c r="D52" i="8"/>
  <c r="A52" i="8"/>
  <c r="G51" i="8"/>
  <c r="D51" i="8"/>
  <c r="A51" i="8"/>
  <c r="G50" i="8"/>
  <c r="D50" i="8"/>
  <c r="A50" i="8"/>
  <c r="F49" i="8"/>
  <c r="D49" i="8"/>
  <c r="A49" i="8"/>
  <c r="F48" i="8"/>
  <c r="D48" i="8"/>
  <c r="A48" i="8"/>
  <c r="F47" i="8"/>
  <c r="D47" i="8"/>
  <c r="A47" i="8"/>
  <c r="F46" i="8"/>
  <c r="D46" i="8"/>
  <c r="A46" i="8"/>
  <c r="F45" i="8"/>
  <c r="D45" i="8"/>
  <c r="A45" i="8"/>
  <c r="F44" i="8"/>
  <c r="D44" i="8"/>
  <c r="A44" i="8"/>
  <c r="F43" i="8"/>
  <c r="D43" i="8"/>
  <c r="A43" i="8"/>
  <c r="F42" i="8"/>
  <c r="D42" i="8"/>
  <c r="A42" i="8"/>
  <c r="F41" i="8"/>
  <c r="D41" i="8"/>
  <c r="A41" i="8"/>
  <c r="G40" i="8"/>
  <c r="D40" i="8"/>
  <c r="A40" i="8"/>
  <c r="G39" i="8"/>
  <c r="D39" i="8"/>
  <c r="A39" i="8"/>
  <c r="G38" i="8"/>
  <c r="D38" i="8"/>
  <c r="A38" i="8"/>
  <c r="G37" i="8"/>
  <c r="D37" i="8"/>
  <c r="A37" i="8"/>
  <c r="G36" i="8"/>
  <c r="D36" i="8"/>
  <c r="A36" i="8"/>
  <c r="G35" i="8"/>
  <c r="D35" i="8"/>
  <c r="A35" i="8"/>
  <c r="G34" i="8"/>
  <c r="D34" i="8"/>
  <c r="A34" i="8"/>
  <c r="G33" i="8"/>
  <c r="D33" i="8"/>
  <c r="A33" i="8"/>
  <c r="F32" i="8"/>
  <c r="D32" i="8"/>
  <c r="A32" i="8"/>
  <c r="F31" i="8"/>
  <c r="D31" i="8"/>
  <c r="A31" i="8"/>
  <c r="F30" i="8"/>
  <c r="D30" i="8"/>
  <c r="A30" i="8"/>
  <c r="F29" i="8"/>
  <c r="D29" i="8"/>
  <c r="A29" i="8"/>
  <c r="F28" i="8"/>
  <c r="D28" i="8"/>
  <c r="A28" i="8"/>
  <c r="F27" i="8"/>
  <c r="D27" i="8"/>
  <c r="A27" i="8"/>
  <c r="F26" i="8"/>
  <c r="D26" i="8"/>
  <c r="A26" i="8"/>
  <c r="F25" i="8"/>
  <c r="D25" i="8"/>
  <c r="A25" i="8"/>
  <c r="F24" i="8"/>
  <c r="D24" i="8"/>
  <c r="A24" i="8"/>
  <c r="F23" i="8"/>
  <c r="D23" i="8"/>
  <c r="A23" i="8"/>
  <c r="F22" i="8"/>
  <c r="D22" i="8"/>
  <c r="A22" i="8"/>
  <c r="F21" i="8"/>
  <c r="D21" i="8"/>
  <c r="A21" i="8"/>
  <c r="F20" i="8"/>
  <c r="D20" i="8"/>
  <c r="A20" i="8"/>
  <c r="F19" i="8"/>
  <c r="D19" i="8"/>
  <c r="A19" i="8"/>
  <c r="F18" i="8"/>
  <c r="D18" i="8"/>
  <c r="A18" i="8"/>
  <c r="F17" i="8"/>
  <c r="D17" i="8"/>
  <c r="A17" i="8"/>
  <c r="F16" i="8"/>
  <c r="D16" i="8"/>
  <c r="A16" i="8"/>
  <c r="F15" i="8"/>
  <c r="D15" i="8"/>
  <c r="A15" i="8"/>
  <c r="F14" i="8"/>
  <c r="D14" i="8"/>
  <c r="A14" i="8"/>
  <c r="F13" i="8"/>
  <c r="D13" i="8"/>
  <c r="A13" i="8"/>
  <c r="F12" i="8"/>
  <c r="D12" i="8"/>
  <c r="A12" i="8"/>
  <c r="F11" i="8"/>
  <c r="D11" i="8"/>
  <c r="A11" i="8"/>
  <c r="F10" i="8"/>
  <c r="D10" i="8"/>
  <c r="A10" i="8"/>
  <c r="F9" i="8"/>
  <c r="D9" i="8"/>
  <c r="A9" i="8"/>
  <c r="F8" i="8"/>
  <c r="D8" i="8"/>
  <c r="A8" i="8"/>
  <c r="F7" i="8"/>
  <c r="D7" i="8"/>
  <c r="A7" i="8"/>
  <c r="F6" i="8"/>
  <c r="D6" i="8"/>
  <c r="A6" i="8"/>
  <c r="F5" i="8"/>
  <c r="D5" i="8"/>
  <c r="A5" i="8"/>
  <c r="F4" i="8"/>
  <c r="D4" i="8"/>
  <c r="A4" i="8"/>
  <c r="F3" i="8"/>
  <c r="D3" i="8"/>
  <c r="A3" i="8"/>
  <c r="F2" i="8"/>
  <c r="D2" i="8"/>
  <c r="A2" i="8"/>
  <c r="B4" i="7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G296" i="1"/>
  <c r="I296" i="1" s="1"/>
  <c r="K296" i="1" s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G261" i="1"/>
  <c r="I261" i="1" s="1"/>
  <c r="K261" i="1" s="1"/>
  <c r="A261" i="1"/>
  <c r="A260" i="1"/>
  <c r="A259" i="1"/>
  <c r="A258" i="1"/>
  <c r="A257" i="1"/>
  <c r="A256" i="1"/>
  <c r="A255" i="1"/>
  <c r="A254" i="1"/>
  <c r="A253" i="1"/>
  <c r="A252" i="1"/>
  <c r="A251" i="1"/>
  <c r="R250" i="1"/>
  <c r="A250" i="1"/>
  <c r="M249" i="1"/>
  <c r="A249" i="1"/>
  <c r="M248" i="1"/>
  <c r="A248" i="1"/>
  <c r="R247" i="1"/>
  <c r="M247" i="1"/>
  <c r="A247" i="1"/>
  <c r="R246" i="1"/>
  <c r="M246" i="1"/>
  <c r="A246" i="1"/>
  <c r="R245" i="1"/>
  <c r="M245" i="1"/>
  <c r="A245" i="1"/>
  <c r="M244" i="1"/>
  <c r="A244" i="1"/>
  <c r="R243" i="1"/>
  <c r="M243" i="1"/>
  <c r="A243" i="1"/>
  <c r="A242" i="1"/>
  <c r="A241" i="1"/>
  <c r="R240" i="1"/>
  <c r="M240" i="1"/>
  <c r="A240" i="1"/>
  <c r="M239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M188" i="1"/>
  <c r="A188" i="1"/>
  <c r="R187" i="1"/>
  <c r="M187" i="1"/>
  <c r="A187" i="1"/>
  <c r="R186" i="1"/>
  <c r="M186" i="1"/>
  <c r="A186" i="1"/>
  <c r="R185" i="1"/>
  <c r="M185" i="1"/>
  <c r="A185" i="1"/>
  <c r="A184" i="1"/>
  <c r="A183" i="1"/>
  <c r="R182" i="1"/>
  <c r="M182" i="1"/>
  <c r="A182" i="1"/>
  <c r="A181" i="1"/>
  <c r="M180" i="1"/>
  <c r="A180" i="1"/>
  <c r="A179" i="1"/>
  <c r="A178" i="1"/>
  <c r="R177" i="1"/>
  <c r="M177" i="1"/>
  <c r="A177" i="1"/>
  <c r="A176" i="1"/>
  <c r="I175" i="1"/>
  <c r="K175" i="1" s="1"/>
  <c r="U173" i="1" s="1"/>
  <c r="H175" i="1"/>
  <c r="J175" i="1" s="1"/>
  <c r="Y314" i="1" s="1"/>
  <c r="A175" i="1"/>
  <c r="A174" i="1"/>
  <c r="A173" i="1"/>
  <c r="A172" i="1"/>
  <c r="A171" i="1"/>
  <c r="A170" i="1"/>
  <c r="R169" i="1"/>
  <c r="M169" i="1"/>
  <c r="A169" i="1"/>
  <c r="R168" i="1"/>
  <c r="M168" i="1"/>
  <c r="A168" i="1"/>
  <c r="R167" i="1"/>
  <c r="M167" i="1"/>
  <c r="A167" i="1"/>
  <c r="R166" i="1"/>
  <c r="M166" i="1"/>
  <c r="A166" i="1"/>
  <c r="M165" i="1"/>
  <c r="A165" i="1"/>
  <c r="M164" i="1"/>
  <c r="A164" i="1"/>
  <c r="R163" i="1"/>
  <c r="M163" i="1"/>
  <c r="A163" i="1"/>
  <c r="R162" i="1"/>
  <c r="M162" i="1"/>
  <c r="A162" i="1"/>
  <c r="R161" i="1"/>
  <c r="M161" i="1"/>
  <c r="A161" i="1"/>
  <c r="M160" i="1"/>
  <c r="A160" i="1"/>
  <c r="M159" i="1"/>
  <c r="A159" i="1"/>
  <c r="M158" i="1"/>
  <c r="A158" i="1"/>
  <c r="M157" i="1"/>
  <c r="A157" i="1"/>
  <c r="M156" i="1"/>
  <c r="A156" i="1"/>
  <c r="A155" i="1"/>
  <c r="M154" i="1"/>
  <c r="A154" i="1"/>
  <c r="M153" i="1"/>
  <c r="A153" i="1"/>
  <c r="R152" i="1"/>
  <c r="A152" i="1"/>
  <c r="A151" i="1"/>
  <c r="R150" i="1"/>
  <c r="A150" i="1"/>
  <c r="R149" i="1"/>
  <c r="A149" i="1"/>
  <c r="A148" i="1"/>
  <c r="M147" i="1"/>
  <c r="A147" i="1"/>
  <c r="M146" i="1"/>
  <c r="A146" i="1"/>
  <c r="R145" i="1"/>
  <c r="M145" i="1"/>
  <c r="A145" i="1"/>
  <c r="R144" i="1"/>
  <c r="A144" i="1"/>
  <c r="A143" i="1"/>
  <c r="A142" i="1"/>
  <c r="R141" i="1"/>
  <c r="A141" i="1"/>
  <c r="A140" i="1"/>
  <c r="A139" i="1"/>
  <c r="A138" i="1"/>
  <c r="A137" i="1"/>
  <c r="A136" i="1"/>
  <c r="M135" i="1"/>
  <c r="A135" i="1"/>
  <c r="A134" i="1"/>
  <c r="M133" i="1"/>
  <c r="A133" i="1"/>
  <c r="M132" i="1"/>
  <c r="A132" i="1"/>
  <c r="M131" i="1"/>
  <c r="A131" i="1"/>
  <c r="M130" i="1"/>
  <c r="A130" i="1"/>
  <c r="A129" i="1"/>
  <c r="M128" i="1"/>
  <c r="A128" i="1"/>
  <c r="M127" i="1"/>
  <c r="A127" i="1"/>
  <c r="R126" i="1"/>
  <c r="M126" i="1"/>
  <c r="A126" i="1"/>
  <c r="R125" i="1"/>
  <c r="M125" i="1"/>
  <c r="A125" i="1"/>
  <c r="R124" i="1"/>
  <c r="M124" i="1"/>
  <c r="A124" i="1"/>
  <c r="R123" i="1"/>
  <c r="A123" i="1"/>
  <c r="R122" i="1"/>
  <c r="M122" i="1"/>
  <c r="A122" i="1"/>
  <c r="A121" i="1"/>
  <c r="M120" i="1"/>
  <c r="A120" i="1"/>
  <c r="M119" i="1"/>
  <c r="A119" i="1"/>
  <c r="R118" i="1"/>
  <c r="A118" i="1"/>
  <c r="A117" i="1"/>
  <c r="M116" i="1"/>
  <c r="A116" i="1"/>
  <c r="R115" i="1"/>
  <c r="M115" i="1"/>
  <c r="A115" i="1"/>
  <c r="R114" i="1"/>
  <c r="M114" i="1"/>
  <c r="A114" i="1"/>
  <c r="M113" i="1"/>
  <c r="A113" i="1"/>
  <c r="A112" i="1"/>
  <c r="A111" i="1"/>
  <c r="A110" i="1"/>
  <c r="R109" i="1"/>
  <c r="M109" i="1"/>
  <c r="A109" i="1"/>
  <c r="R108" i="1"/>
  <c r="M108" i="1"/>
  <c r="A108" i="1"/>
  <c r="M107" i="1"/>
  <c r="A107" i="1"/>
  <c r="A106" i="1"/>
  <c r="A105" i="1"/>
  <c r="R104" i="1"/>
  <c r="A104" i="1"/>
  <c r="A103" i="1"/>
  <c r="R102" i="1"/>
  <c r="M102" i="1"/>
  <c r="A102" i="1"/>
  <c r="A101" i="1"/>
  <c r="A100" i="1"/>
  <c r="A99" i="1"/>
  <c r="A98" i="1"/>
  <c r="R97" i="1"/>
  <c r="M97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Z315" i="1" l="1"/>
  <c r="Y315" i="1"/>
  <c r="G253" i="1"/>
  <c r="I253" i="1" s="1"/>
  <c r="K253" i="1" s="1"/>
  <c r="G260" i="1"/>
  <c r="I260" i="1" s="1"/>
  <c r="K260" i="1" s="1"/>
  <c r="G268" i="1"/>
  <c r="I268" i="1" s="1"/>
  <c r="K268" i="1" s="1"/>
  <c r="G281" i="1"/>
  <c r="I281" i="1" s="1"/>
  <c r="K281" i="1" s="1"/>
  <c r="G308" i="1"/>
  <c r="I308" i="1" s="1"/>
  <c r="K308" i="1" s="1"/>
  <c r="G264" i="1"/>
  <c r="I264" i="1" s="1"/>
  <c r="K264" i="1" s="1"/>
  <c r="G271" i="1"/>
  <c r="I271" i="1" s="1"/>
  <c r="K271" i="1" s="1"/>
  <c r="G273" i="1"/>
  <c r="I273" i="1" s="1"/>
  <c r="K273" i="1" s="1"/>
  <c r="G286" i="1"/>
  <c r="I286" i="1" s="1"/>
  <c r="K286" i="1" s="1"/>
  <c r="G276" i="1"/>
  <c r="I276" i="1" s="1"/>
  <c r="K276" i="1" s="1"/>
  <c r="G293" i="1"/>
  <c r="I293" i="1" s="1"/>
  <c r="K293" i="1" s="1"/>
  <c r="G309" i="1"/>
  <c r="I309" i="1" s="1"/>
  <c r="K309" i="1" s="1"/>
  <c r="G310" i="1"/>
  <c r="I310" i="1" s="1"/>
  <c r="K310" i="1" s="1"/>
  <c r="G311" i="1"/>
  <c r="I311" i="1" s="1"/>
  <c r="K311" i="1" s="1"/>
  <c r="G251" i="1"/>
  <c r="I251" i="1" s="1"/>
  <c r="K251" i="1" s="1"/>
  <c r="G257" i="1"/>
  <c r="I257" i="1" s="1"/>
  <c r="K257" i="1" s="1"/>
  <c r="G278" i="1"/>
  <c r="I278" i="1" s="1"/>
  <c r="K278" i="1" s="1"/>
  <c r="G280" i="1"/>
  <c r="I280" i="1" s="1"/>
  <c r="K280" i="1" s="1"/>
  <c r="G297" i="1"/>
  <c r="I297" i="1" s="1"/>
  <c r="K297" i="1" s="1"/>
  <c r="G252" i="1"/>
  <c r="I252" i="1" s="1"/>
  <c r="K252" i="1" s="1"/>
  <c r="G255" i="1"/>
  <c r="I255" i="1" s="1"/>
  <c r="K255" i="1" s="1"/>
  <c r="G256" i="1"/>
  <c r="I256" i="1" s="1"/>
  <c r="K256" i="1" s="1"/>
  <c r="G298" i="1"/>
  <c r="I298" i="1" s="1"/>
  <c r="K298" i="1" s="1"/>
  <c r="G299" i="1"/>
  <c r="I299" i="1" s="1"/>
  <c r="K299" i="1" s="1"/>
  <c r="G269" i="1"/>
  <c r="I269" i="1" s="1"/>
  <c r="K269" i="1" s="1"/>
  <c r="G272" i="1"/>
  <c r="I272" i="1" s="1"/>
  <c r="K272" i="1" s="1"/>
  <c r="G294" i="1"/>
  <c r="I294" i="1" s="1"/>
  <c r="K294" i="1" s="1"/>
  <c r="G295" i="1"/>
  <c r="I295" i="1" s="1"/>
  <c r="K295" i="1" s="1"/>
  <c r="G307" i="1"/>
  <c r="I307" i="1" s="1"/>
  <c r="K307" i="1" s="1"/>
  <c r="G291" i="1"/>
  <c r="I291" i="1" s="1"/>
  <c r="K291" i="1" s="1"/>
  <c r="G302" i="1"/>
  <c r="I302" i="1" s="1"/>
  <c r="K302" i="1" s="1"/>
  <c r="G303" i="1"/>
  <c r="I303" i="1" s="1"/>
  <c r="K303" i="1" s="1"/>
  <c r="G304" i="1"/>
  <c r="I304" i="1" s="1"/>
  <c r="K304" i="1" s="1"/>
  <c r="G305" i="1"/>
  <c r="I305" i="1" s="1"/>
  <c r="K305" i="1" s="1"/>
  <c r="G306" i="1"/>
  <c r="I306" i="1" s="1"/>
  <c r="K306" i="1" s="1"/>
  <c r="T314" i="1"/>
  <c r="U314" i="1"/>
  <c r="Z314" i="1"/>
  <c r="P24" i="1"/>
  <c r="Z8" i="1"/>
  <c r="P32" i="1"/>
  <c r="P40" i="1"/>
  <c r="U63" i="1"/>
  <c r="Z12" i="1"/>
  <c r="Z16" i="1"/>
  <c r="U2" i="1"/>
  <c r="Z6" i="1"/>
  <c r="P11" i="1"/>
  <c r="P15" i="1"/>
  <c r="P22" i="1"/>
  <c r="P30" i="1"/>
  <c r="P38" i="1"/>
  <c r="U61" i="1"/>
  <c r="U5" i="1"/>
  <c r="Z11" i="1"/>
  <c r="Z15" i="1"/>
  <c r="P20" i="1"/>
  <c r="P28" i="1"/>
  <c r="P36" i="1"/>
  <c r="P44" i="1"/>
  <c r="U55" i="1"/>
  <c r="U71" i="1"/>
  <c r="Z3" i="1"/>
  <c r="Z5" i="1"/>
  <c r="P10" i="1"/>
  <c r="P14" i="1"/>
  <c r="P18" i="1"/>
  <c r="P26" i="1"/>
  <c r="P34" i="1"/>
  <c r="P42" i="1"/>
  <c r="U69" i="1"/>
  <c r="U4" i="1"/>
  <c r="P9" i="1"/>
  <c r="P13" i="1"/>
  <c r="P17" i="1"/>
  <c r="P21" i="1"/>
  <c r="P25" i="1"/>
  <c r="P29" i="1"/>
  <c r="P33" i="1"/>
  <c r="P37" i="1"/>
  <c r="P39" i="1"/>
  <c r="P41" i="1"/>
  <c r="P43" i="1"/>
  <c r="Z56" i="1"/>
  <c r="U59" i="1"/>
  <c r="U67" i="1"/>
  <c r="U75" i="1"/>
  <c r="Z148" i="1"/>
  <c r="Z2" i="1"/>
  <c r="Z7" i="1"/>
  <c r="Z10" i="1"/>
  <c r="Z14" i="1"/>
  <c r="P19" i="1"/>
  <c r="P23" i="1"/>
  <c r="P27" i="1"/>
  <c r="P31" i="1"/>
  <c r="P35" i="1"/>
  <c r="U6" i="1"/>
  <c r="Z9" i="1"/>
  <c r="P12" i="1"/>
  <c r="Z13" i="1"/>
  <c r="P16" i="1"/>
  <c r="U65" i="1"/>
  <c r="U73" i="1"/>
  <c r="G266" i="1"/>
  <c r="I266" i="1" s="1"/>
  <c r="K266" i="1" s="1"/>
  <c r="G265" i="1"/>
  <c r="I265" i="1" s="1"/>
  <c r="K265" i="1" s="1"/>
  <c r="G267" i="1"/>
  <c r="I267" i="1" s="1"/>
  <c r="K267" i="1" s="1"/>
  <c r="G270" i="1"/>
  <c r="I270" i="1" s="1"/>
  <c r="K270" i="1" s="1"/>
  <c r="G258" i="1"/>
  <c r="I258" i="1" s="1"/>
  <c r="K258" i="1" s="1"/>
  <c r="G263" i="1"/>
  <c r="I263" i="1" s="1"/>
  <c r="K263" i="1" s="1"/>
  <c r="G274" i="1"/>
  <c r="I274" i="1" s="1"/>
  <c r="K274" i="1" s="1"/>
  <c r="G277" i="1"/>
  <c r="I277" i="1" s="1"/>
  <c r="K277" i="1" s="1"/>
  <c r="G283" i="1"/>
  <c r="I283" i="1" s="1"/>
  <c r="K283" i="1" s="1"/>
  <c r="G259" i="1"/>
  <c r="I259" i="1" s="1"/>
  <c r="K259" i="1" s="1"/>
  <c r="G282" i="1"/>
  <c r="I282" i="1" s="1"/>
  <c r="K282" i="1" s="1"/>
  <c r="G284" i="1"/>
  <c r="I284" i="1" s="1"/>
  <c r="K284" i="1" s="1"/>
  <c r="G287" i="1"/>
  <c r="I287" i="1" s="1"/>
  <c r="K287" i="1" s="1"/>
  <c r="G290" i="1"/>
  <c r="I290" i="1" s="1"/>
  <c r="K290" i="1" s="1"/>
  <c r="G254" i="1"/>
  <c r="I254" i="1" s="1"/>
  <c r="K254" i="1" s="1"/>
  <c r="G262" i="1"/>
  <c r="I262" i="1" s="1"/>
  <c r="K262" i="1" s="1"/>
  <c r="G275" i="1"/>
  <c r="I275" i="1" s="1"/>
  <c r="K275" i="1" s="1"/>
  <c r="G285" i="1"/>
  <c r="I285" i="1" s="1"/>
  <c r="K285" i="1" s="1"/>
  <c r="G300" i="1"/>
  <c r="I300" i="1" s="1"/>
  <c r="K300" i="1" s="1"/>
  <c r="G289" i="1"/>
  <c r="I289" i="1" s="1"/>
  <c r="K289" i="1" s="1"/>
  <c r="G301" i="1"/>
  <c r="I301" i="1" s="1"/>
  <c r="K301" i="1" s="1"/>
  <c r="P45" i="1"/>
  <c r="P46" i="1"/>
  <c r="P47" i="1"/>
  <c r="P48" i="1"/>
  <c r="P49" i="1"/>
  <c r="P50" i="1"/>
  <c r="P51" i="1"/>
  <c r="P52" i="1"/>
  <c r="P53" i="1"/>
  <c r="U54" i="1"/>
  <c r="Z55" i="1"/>
  <c r="U58" i="1"/>
  <c r="Z143" i="1"/>
  <c r="Z4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Z54" i="1"/>
  <c r="U57" i="1"/>
  <c r="Z58" i="1"/>
  <c r="U60" i="1"/>
  <c r="U62" i="1"/>
  <c r="U64" i="1"/>
  <c r="U66" i="1"/>
  <c r="U68" i="1"/>
  <c r="U70" i="1"/>
  <c r="U72" i="1"/>
  <c r="U74" i="1"/>
  <c r="U76" i="1"/>
  <c r="Z112" i="1"/>
  <c r="Z119" i="1"/>
  <c r="Z129" i="1"/>
  <c r="Z138" i="1"/>
  <c r="Z161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U56" i="1"/>
  <c r="Z57" i="1"/>
  <c r="U110" i="1"/>
  <c r="Z133" i="1"/>
  <c r="P54" i="1"/>
  <c r="P55" i="1"/>
  <c r="P56" i="1"/>
  <c r="P57" i="1"/>
  <c r="P58" i="1"/>
  <c r="I58" i="1" s="1"/>
  <c r="K58" i="1" s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8" i="1"/>
  <c r="P99" i="1"/>
  <c r="P100" i="1"/>
  <c r="U101" i="1"/>
  <c r="Z102" i="1"/>
  <c r="Z118" i="1"/>
  <c r="Z128" i="1"/>
  <c r="Z132" i="1"/>
  <c r="U13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8" i="1"/>
  <c r="U99" i="1"/>
  <c r="U100" i="1"/>
  <c r="Z111" i="1"/>
  <c r="Z117" i="1"/>
  <c r="Z127" i="1"/>
  <c r="Z131" i="1"/>
  <c r="Z150" i="1"/>
  <c r="Z171" i="1"/>
  <c r="Z59" i="1"/>
  <c r="Z60" i="1"/>
  <c r="Z61" i="1"/>
  <c r="Z62" i="1"/>
  <c r="Z63" i="1"/>
  <c r="Z64" i="1"/>
  <c r="Z65" i="1"/>
  <c r="Z66" i="1"/>
  <c r="I66" i="1" s="1"/>
  <c r="K66" i="1" s="1"/>
  <c r="Z67" i="1"/>
  <c r="I67" i="1" s="1"/>
  <c r="K67" i="1" s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13" i="1"/>
  <c r="Z114" i="1"/>
  <c r="Z120" i="1"/>
  <c r="Z126" i="1"/>
  <c r="Z130" i="1"/>
  <c r="U140" i="1"/>
  <c r="Z144" i="1"/>
  <c r="Z149" i="1"/>
  <c r="U165" i="1"/>
  <c r="G288" i="1"/>
  <c r="I288" i="1" s="1"/>
  <c r="K288" i="1" s="1"/>
  <c r="G279" i="1"/>
  <c r="I279" i="1" s="1"/>
  <c r="K279" i="1" s="1"/>
  <c r="T117" i="1"/>
  <c r="Y174" i="1"/>
  <c r="T165" i="1"/>
  <c r="Y161" i="1"/>
  <c r="Y160" i="1"/>
  <c r="Y109" i="1"/>
  <c r="T100" i="1"/>
  <c r="O94" i="1"/>
  <c r="T92" i="1"/>
  <c r="Y90" i="1"/>
  <c r="O78" i="1"/>
  <c r="Y77" i="1"/>
  <c r="O68" i="1"/>
  <c r="T66" i="1"/>
  <c r="Y64" i="1"/>
  <c r="O52" i="1"/>
  <c r="T50" i="1"/>
  <c r="Y48" i="1"/>
  <c r="O39" i="1"/>
  <c r="T38" i="1"/>
  <c r="O36" i="1"/>
  <c r="T33" i="1"/>
  <c r="O32" i="1"/>
  <c r="T27" i="1"/>
  <c r="Y25" i="1"/>
  <c r="O25" i="1"/>
  <c r="T23" i="1"/>
  <c r="Y21" i="1"/>
  <c r="O21" i="1"/>
  <c r="T19" i="1"/>
  <c r="Y17" i="1"/>
  <c r="O17" i="1"/>
  <c r="T15" i="1"/>
  <c r="Y13" i="1"/>
  <c r="O13" i="1"/>
  <c r="T11" i="1"/>
  <c r="Y9" i="1"/>
  <c r="O9" i="1"/>
  <c r="T6" i="1"/>
  <c r="Y4" i="1"/>
  <c r="Y2" i="1"/>
  <c r="O23" i="1"/>
  <c r="T21" i="1"/>
  <c r="O19" i="1"/>
  <c r="O15" i="1"/>
  <c r="O11" i="1"/>
  <c r="T2" i="1"/>
  <c r="Y110" i="1"/>
  <c r="T96" i="1"/>
  <c r="Y94" i="1"/>
  <c r="O82" i="1"/>
  <c r="T80" i="1"/>
  <c r="Y78" i="1"/>
  <c r="O72" i="1"/>
  <c r="T70" i="1"/>
  <c r="Y68" i="1"/>
  <c r="O56" i="1"/>
  <c r="T54" i="1"/>
  <c r="Y52" i="1"/>
  <c r="Y39" i="1"/>
  <c r="T37" i="1"/>
  <c r="Y36" i="1"/>
  <c r="Y32" i="1"/>
  <c r="T31" i="1"/>
  <c r="T29" i="1"/>
  <c r="T28" i="1"/>
  <c r="Y26" i="1"/>
  <c r="O26" i="1"/>
  <c r="T24" i="1"/>
  <c r="Y22" i="1"/>
  <c r="O22" i="1"/>
  <c r="T20" i="1"/>
  <c r="Y18" i="1"/>
  <c r="O18" i="1"/>
  <c r="T16" i="1"/>
  <c r="Y14" i="1"/>
  <c r="O14" i="1"/>
  <c r="T12" i="1"/>
  <c r="Y10" i="1"/>
  <c r="O10" i="1"/>
  <c r="T8" i="1"/>
  <c r="Y7" i="1"/>
  <c r="T5" i="1"/>
  <c r="Y3" i="1"/>
  <c r="O86" i="1"/>
  <c r="T84" i="1"/>
  <c r="O60" i="1"/>
  <c r="T58" i="1"/>
  <c r="Y56" i="1"/>
  <c r="O44" i="1"/>
  <c r="O40" i="1"/>
  <c r="O35" i="1"/>
  <c r="T34" i="1"/>
  <c r="Y33" i="1"/>
  <c r="O33" i="1"/>
  <c r="Y27" i="1"/>
  <c r="T25" i="1"/>
  <c r="Y23" i="1"/>
  <c r="Y6" i="1"/>
  <c r="T4" i="1"/>
  <c r="T7" i="1"/>
  <c r="Y82" i="1"/>
  <c r="O76" i="1"/>
  <c r="T74" i="1"/>
  <c r="Y72" i="1"/>
  <c r="T42" i="1"/>
  <c r="O27" i="1"/>
  <c r="Y19" i="1"/>
  <c r="T17" i="1"/>
  <c r="Y15" i="1"/>
  <c r="T13" i="1"/>
  <c r="Y11" i="1"/>
  <c r="T9" i="1"/>
  <c r="Y102" i="1"/>
  <c r="Y101" i="1"/>
  <c r="O90" i="1"/>
  <c r="Y86" i="1"/>
  <c r="O77" i="1"/>
  <c r="Y76" i="1"/>
  <c r="O64" i="1"/>
  <c r="T62" i="1"/>
  <c r="Y60" i="1"/>
  <c r="O48" i="1"/>
  <c r="T46" i="1"/>
  <c r="Y44" i="1"/>
  <c r="T41" i="1"/>
  <c r="Y40" i="1"/>
  <c r="Y35" i="1"/>
  <c r="Y31" i="1"/>
  <c r="O31" i="1"/>
  <c r="T30" i="1"/>
  <c r="Y29" i="1"/>
  <c r="O29" i="1"/>
  <c r="Y28" i="1"/>
  <c r="O28" i="1"/>
  <c r="T26" i="1"/>
  <c r="Y24" i="1"/>
  <c r="O24" i="1"/>
  <c r="T22" i="1"/>
  <c r="Y20" i="1"/>
  <c r="O20" i="1"/>
  <c r="T18" i="1"/>
  <c r="Y16" i="1"/>
  <c r="O16" i="1"/>
  <c r="T14" i="1"/>
  <c r="Y12" i="1"/>
  <c r="O12" i="1"/>
  <c r="T10" i="1"/>
  <c r="Y8" i="1"/>
  <c r="Y5" i="1"/>
  <c r="Y153" i="1"/>
  <c r="T98" i="1"/>
  <c r="Y114" i="1"/>
  <c r="T195" i="1"/>
  <c r="Y144" i="1"/>
  <c r="Y143" i="1"/>
  <c r="Y141" i="1"/>
  <c r="T138" i="1"/>
  <c r="T133" i="1"/>
  <c r="Y132" i="1"/>
  <c r="T131" i="1"/>
  <c r="Y130" i="1"/>
  <c r="T129" i="1"/>
  <c r="Y128" i="1"/>
  <c r="Y113" i="1"/>
  <c r="T99" i="1"/>
  <c r="Y97" i="1"/>
  <c r="Y95" i="1"/>
  <c r="O95" i="1"/>
  <c r="T93" i="1"/>
  <c r="Y91" i="1"/>
  <c r="O91" i="1"/>
  <c r="Y89" i="1"/>
  <c r="O89" i="1"/>
  <c r="Y88" i="1"/>
  <c r="O88" i="1"/>
  <c r="Y87" i="1"/>
  <c r="O87" i="1"/>
  <c r="T85" i="1"/>
  <c r="Y83" i="1"/>
  <c r="O83" i="1"/>
  <c r="T81" i="1"/>
  <c r="Y79" i="1"/>
  <c r="O79" i="1"/>
  <c r="T75" i="1"/>
  <c r="Y73" i="1"/>
  <c r="O73" i="1"/>
  <c r="T71" i="1"/>
  <c r="Y69" i="1"/>
  <c r="O69" i="1"/>
  <c r="T67" i="1"/>
  <c r="Y65" i="1"/>
  <c r="O65" i="1"/>
  <c r="T63" i="1"/>
  <c r="Y61" i="1"/>
  <c r="O61" i="1"/>
  <c r="T59" i="1"/>
  <c r="Y57" i="1"/>
  <c r="O57" i="1"/>
  <c r="T55" i="1"/>
  <c r="Y53" i="1"/>
  <c r="O53" i="1"/>
  <c r="T51" i="1"/>
  <c r="Y49" i="1"/>
  <c r="O49" i="1"/>
  <c r="T47" i="1"/>
  <c r="Y45" i="1"/>
  <c r="O45" i="1"/>
  <c r="T43" i="1"/>
  <c r="Y41" i="1"/>
  <c r="O41" i="1"/>
  <c r="T39" i="1"/>
  <c r="Y37" i="1"/>
  <c r="O37" i="1"/>
  <c r="T35" i="1"/>
  <c r="Y166" i="1"/>
  <c r="Y165" i="1"/>
  <c r="T156" i="1"/>
  <c r="T151" i="1"/>
  <c r="T139" i="1"/>
  <c r="T134" i="1"/>
  <c r="T128" i="1"/>
  <c r="Y127" i="1"/>
  <c r="Y120" i="1"/>
  <c r="T113" i="1"/>
  <c r="Y112" i="1"/>
  <c r="Y111" i="1"/>
  <c r="T110" i="1"/>
  <c r="T101" i="1"/>
  <c r="Y100" i="1"/>
  <c r="O100" i="1"/>
  <c r="Y98" i="1"/>
  <c r="O98" i="1"/>
  <c r="Y96" i="1"/>
  <c r="O96" i="1"/>
  <c r="T94" i="1"/>
  <c r="Y92" i="1"/>
  <c r="O92" i="1"/>
  <c r="T90" i="1"/>
  <c r="T86" i="1"/>
  <c r="Y84" i="1"/>
  <c r="O84" i="1"/>
  <c r="T82" i="1"/>
  <c r="Y80" i="1"/>
  <c r="O80" i="1"/>
  <c r="T78" i="1"/>
  <c r="T77" i="1"/>
  <c r="T76" i="1"/>
  <c r="Y74" i="1"/>
  <c r="O74" i="1"/>
  <c r="T72" i="1"/>
  <c r="Y70" i="1"/>
  <c r="O70" i="1"/>
  <c r="T68" i="1"/>
  <c r="Y66" i="1"/>
  <c r="O66" i="1"/>
  <c r="T64" i="1"/>
  <c r="Y62" i="1"/>
  <c r="O62" i="1"/>
  <c r="T60" i="1"/>
  <c r="Y58" i="1"/>
  <c r="O58" i="1"/>
  <c r="T56" i="1"/>
  <c r="Y54" i="1"/>
  <c r="O54" i="1"/>
  <c r="T52" i="1"/>
  <c r="Y50" i="1"/>
  <c r="O50" i="1"/>
  <c r="T48" i="1"/>
  <c r="Y46" i="1"/>
  <c r="O46" i="1"/>
  <c r="T44" i="1"/>
  <c r="Y42" i="1"/>
  <c r="O42" i="1"/>
  <c r="T40" i="1"/>
  <c r="Y38" i="1"/>
  <c r="O38" i="1"/>
  <c r="T36" i="1"/>
  <c r="Y34" i="1"/>
  <c r="O34" i="1"/>
  <c r="T32" i="1"/>
  <c r="Y30" i="1"/>
  <c r="O30" i="1"/>
  <c r="Y170" i="1"/>
  <c r="Y159" i="1"/>
  <c r="Y152" i="1"/>
  <c r="T148" i="1"/>
  <c r="T142" i="1"/>
  <c r="Y137" i="1"/>
  <c r="T135" i="1"/>
  <c r="T127" i="1"/>
  <c r="Y126" i="1"/>
  <c r="Y125" i="1"/>
  <c r="Y124" i="1"/>
  <c r="T120" i="1"/>
  <c r="Y119" i="1"/>
  <c r="Y118" i="1"/>
  <c r="Y117" i="1"/>
  <c r="T112" i="1"/>
  <c r="Y104" i="1"/>
  <c r="O101" i="1"/>
  <c r="Y99" i="1"/>
  <c r="O99" i="1"/>
  <c r="T95" i="1"/>
  <c r="Y93" i="1"/>
  <c r="O93" i="1"/>
  <c r="T91" i="1"/>
  <c r="T89" i="1"/>
  <c r="T88" i="1"/>
  <c r="T87" i="1"/>
  <c r="Y85" i="1"/>
  <c r="O85" i="1"/>
  <c r="T83" i="1"/>
  <c r="Y81" i="1"/>
  <c r="O81" i="1"/>
  <c r="T79" i="1"/>
  <c r="Y75" i="1"/>
  <c r="O75" i="1"/>
  <c r="T73" i="1"/>
  <c r="Y71" i="1"/>
  <c r="O71" i="1"/>
  <c r="T69" i="1"/>
  <c r="Y67" i="1"/>
  <c r="O67" i="1"/>
  <c r="T65" i="1"/>
  <c r="Y63" i="1"/>
  <c r="O63" i="1"/>
  <c r="T61" i="1"/>
  <c r="Y59" i="1"/>
  <c r="O59" i="1"/>
  <c r="T57" i="1"/>
  <c r="Y55" i="1"/>
  <c r="O55" i="1"/>
  <c r="T53" i="1"/>
  <c r="Y51" i="1"/>
  <c r="O51" i="1"/>
  <c r="T49" i="1"/>
  <c r="Y47" i="1"/>
  <c r="O47" i="1"/>
  <c r="T45" i="1"/>
  <c r="Y43" i="1"/>
  <c r="O43" i="1"/>
  <c r="Y131" i="1"/>
  <c r="T132" i="1"/>
  <c r="T136" i="1"/>
  <c r="T137" i="1"/>
  <c r="Y138" i="1"/>
  <c r="Y139" i="1"/>
  <c r="Y140" i="1"/>
  <c r="T143" i="1"/>
  <c r="Y148" i="1"/>
  <c r="Y149" i="1"/>
  <c r="Y150" i="1"/>
  <c r="Y151" i="1"/>
  <c r="Y155" i="1"/>
  <c r="Y156" i="1"/>
  <c r="Y162" i="1"/>
  <c r="Y163" i="1"/>
  <c r="T172" i="1"/>
  <c r="Y173" i="1"/>
  <c r="T185" i="1"/>
  <c r="T171" i="1"/>
  <c r="Y172" i="1"/>
  <c r="O176" i="1"/>
  <c r="T119" i="1"/>
  <c r="Y129" i="1"/>
  <c r="T130" i="1"/>
  <c r="Y133" i="1"/>
  <c r="Y134" i="1"/>
  <c r="Y135" i="1"/>
  <c r="Y136" i="1"/>
  <c r="T140" i="1"/>
  <c r="Y142" i="1"/>
  <c r="T153" i="1"/>
  <c r="T160" i="1"/>
  <c r="T170" i="1"/>
  <c r="T174" i="1"/>
  <c r="Y176" i="1"/>
  <c r="Y177" i="1"/>
  <c r="T180" i="1"/>
  <c r="I125" i="8"/>
  <c r="J125" i="8" s="1"/>
  <c r="Z313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312" i="1"/>
  <c r="U313" i="1"/>
  <c r="Z311" i="1"/>
  <c r="P311" i="1"/>
  <c r="Z310" i="1"/>
  <c r="P310" i="1"/>
  <c r="Z309" i="1"/>
  <c r="P309" i="1"/>
  <c r="Z308" i="1"/>
  <c r="P308" i="1"/>
  <c r="Z307" i="1"/>
  <c r="P307" i="1"/>
  <c r="Z306" i="1"/>
  <c r="P306" i="1"/>
  <c r="Z305" i="1"/>
  <c r="P305" i="1"/>
  <c r="Z304" i="1"/>
  <c r="P304" i="1"/>
  <c r="Z303" i="1"/>
  <c r="P303" i="1"/>
  <c r="Z302" i="1"/>
  <c r="P302" i="1"/>
  <c r="Z301" i="1"/>
  <c r="Z312" i="1"/>
  <c r="P300" i="1"/>
  <c r="Z299" i="1"/>
  <c r="P298" i="1"/>
  <c r="P297" i="1"/>
  <c r="P296" i="1"/>
  <c r="P295" i="1"/>
  <c r="U294" i="1"/>
  <c r="Z293" i="1"/>
  <c r="U292" i="1"/>
  <c r="Z291" i="1"/>
  <c r="U290" i="1"/>
  <c r="Z289" i="1"/>
  <c r="U288" i="1"/>
  <c r="Z287" i="1"/>
  <c r="U286" i="1"/>
  <c r="Z285" i="1"/>
  <c r="U284" i="1"/>
  <c r="Z283" i="1"/>
  <c r="P299" i="1"/>
  <c r="P294" i="1"/>
  <c r="P292" i="1"/>
  <c r="P290" i="1"/>
  <c r="P288" i="1"/>
  <c r="P286" i="1"/>
  <c r="P284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Z298" i="1"/>
  <c r="Z297" i="1"/>
  <c r="Z296" i="1"/>
  <c r="Z295" i="1"/>
  <c r="Z294" i="1"/>
  <c r="U293" i="1"/>
  <c r="Z292" i="1"/>
  <c r="U291" i="1"/>
  <c r="Z290" i="1"/>
  <c r="U289" i="1"/>
  <c r="Z288" i="1"/>
  <c r="U287" i="1"/>
  <c r="Z286" i="1"/>
  <c r="U285" i="1"/>
  <c r="Z284" i="1"/>
  <c r="U283" i="1"/>
  <c r="Z244" i="1"/>
  <c r="Z243" i="1"/>
  <c r="Z238" i="1"/>
  <c r="P238" i="1"/>
  <c r="U236" i="1"/>
  <c r="Z234" i="1"/>
  <c r="P234" i="1"/>
  <c r="U232" i="1"/>
  <c r="Z230" i="1"/>
  <c r="P230" i="1"/>
  <c r="U228" i="1"/>
  <c r="Z226" i="1"/>
  <c r="P226" i="1"/>
  <c r="U224" i="1"/>
  <c r="Z222" i="1"/>
  <c r="P222" i="1"/>
  <c r="P301" i="1"/>
  <c r="Z300" i="1"/>
  <c r="P293" i="1"/>
  <c r="P291" i="1"/>
  <c r="P289" i="1"/>
  <c r="P287" i="1"/>
  <c r="P285" i="1"/>
  <c r="P283" i="1"/>
  <c r="Z282" i="1"/>
  <c r="P282" i="1"/>
  <c r="Z281" i="1"/>
  <c r="P281" i="1"/>
  <c r="Z280" i="1"/>
  <c r="P280" i="1"/>
  <c r="Z279" i="1"/>
  <c r="P279" i="1"/>
  <c r="Z278" i="1"/>
  <c r="P278" i="1"/>
  <c r="Z277" i="1"/>
  <c r="P277" i="1"/>
  <c r="Z276" i="1"/>
  <c r="P276" i="1"/>
  <c r="Z275" i="1"/>
  <c r="P275" i="1"/>
  <c r="Z274" i="1"/>
  <c r="P274" i="1"/>
  <c r="Z273" i="1"/>
  <c r="P273" i="1"/>
  <c r="Z272" i="1"/>
  <c r="P272" i="1"/>
  <c r="Z271" i="1"/>
  <c r="P271" i="1"/>
  <c r="Z270" i="1"/>
  <c r="P270" i="1"/>
  <c r="Z269" i="1"/>
  <c r="P269" i="1"/>
  <c r="Z268" i="1"/>
  <c r="P268" i="1"/>
  <c r="Z267" i="1"/>
  <c r="P267" i="1"/>
  <c r="Z266" i="1"/>
  <c r="P266" i="1"/>
  <c r="Z265" i="1"/>
  <c r="P265" i="1"/>
  <c r="Z264" i="1"/>
  <c r="P264" i="1"/>
  <c r="Z263" i="1"/>
  <c r="P263" i="1"/>
  <c r="Z262" i="1"/>
  <c r="P262" i="1"/>
  <c r="Z261" i="1"/>
  <c r="P261" i="1"/>
  <c r="Z260" i="1"/>
  <c r="P260" i="1"/>
  <c r="Z259" i="1"/>
  <c r="P259" i="1"/>
  <c r="Z258" i="1"/>
  <c r="P258" i="1"/>
  <c r="Z257" i="1"/>
  <c r="P257" i="1"/>
  <c r="Z256" i="1"/>
  <c r="P256" i="1"/>
  <c r="Z255" i="1"/>
  <c r="P255" i="1"/>
  <c r="Z254" i="1"/>
  <c r="Z251" i="1"/>
  <c r="Z246" i="1"/>
  <c r="Z242" i="1"/>
  <c r="Z237" i="1"/>
  <c r="Z236" i="1"/>
  <c r="P235" i="1"/>
  <c r="Z229" i="1"/>
  <c r="Z228" i="1"/>
  <c r="P227" i="1"/>
  <c r="Z221" i="1"/>
  <c r="P221" i="1"/>
  <c r="U219" i="1"/>
  <c r="Z217" i="1"/>
  <c r="P217" i="1"/>
  <c r="U215" i="1"/>
  <c r="Z213" i="1"/>
  <c r="P213" i="1"/>
  <c r="U211" i="1"/>
  <c r="Z209" i="1"/>
  <c r="P209" i="1"/>
  <c r="U207" i="1"/>
  <c r="Z205" i="1"/>
  <c r="P205" i="1"/>
  <c r="U203" i="1"/>
  <c r="Z201" i="1"/>
  <c r="P201" i="1"/>
  <c r="U199" i="1"/>
  <c r="Z197" i="1"/>
  <c r="P197" i="1"/>
  <c r="U195" i="1"/>
  <c r="Z193" i="1"/>
  <c r="P193" i="1"/>
  <c r="U191" i="1"/>
  <c r="Z189" i="1"/>
  <c r="P189" i="1"/>
  <c r="Z186" i="1"/>
  <c r="Z182" i="1"/>
  <c r="Z180" i="1"/>
  <c r="Z179" i="1"/>
  <c r="P254" i="1"/>
  <c r="Z253" i="1"/>
  <c r="U251" i="1"/>
  <c r="U248" i="1"/>
  <c r="U244" i="1"/>
  <c r="U238" i="1"/>
  <c r="U237" i="1"/>
  <c r="Z235" i="1"/>
  <c r="P233" i="1"/>
  <c r="P232" i="1"/>
  <c r="U231" i="1"/>
  <c r="U230" i="1"/>
  <c r="U229" i="1"/>
  <c r="Z227" i="1"/>
  <c r="P225" i="1"/>
  <c r="P224" i="1"/>
  <c r="U223" i="1"/>
  <c r="U222" i="1"/>
  <c r="U220" i="1"/>
  <c r="Z218" i="1"/>
  <c r="P218" i="1"/>
  <c r="U216" i="1"/>
  <c r="Z214" i="1"/>
  <c r="P214" i="1"/>
  <c r="U212" i="1"/>
  <c r="Z210" i="1"/>
  <c r="P210" i="1"/>
  <c r="U208" i="1"/>
  <c r="Z206" i="1"/>
  <c r="P206" i="1"/>
  <c r="U204" i="1"/>
  <c r="Z202" i="1"/>
  <c r="P202" i="1"/>
  <c r="U200" i="1"/>
  <c r="P253" i="1"/>
  <c r="Z252" i="1"/>
  <c r="P251" i="1"/>
  <c r="Z249" i="1"/>
  <c r="U242" i="1"/>
  <c r="Z233" i="1"/>
  <c r="Z232" i="1"/>
  <c r="P231" i="1"/>
  <c r="Z225" i="1"/>
  <c r="Z224" i="1"/>
  <c r="P223" i="1"/>
  <c r="U221" i="1"/>
  <c r="Z219" i="1"/>
  <c r="P219" i="1"/>
  <c r="U217" i="1"/>
  <c r="Z215" i="1"/>
  <c r="P215" i="1"/>
  <c r="U213" i="1"/>
  <c r="Z211" i="1"/>
  <c r="P211" i="1"/>
  <c r="U209" i="1"/>
  <c r="Z207" i="1"/>
  <c r="P207" i="1"/>
  <c r="U205" i="1"/>
  <c r="Z203" i="1"/>
  <c r="P203" i="1"/>
  <c r="U201" i="1"/>
  <c r="Z199" i="1"/>
  <c r="P199" i="1"/>
  <c r="U197" i="1"/>
  <c r="Z195" i="1"/>
  <c r="P195" i="1"/>
  <c r="U193" i="1"/>
  <c r="Z191" i="1"/>
  <c r="P191" i="1"/>
  <c r="U189" i="1"/>
  <c r="U186" i="1"/>
  <c r="Z184" i="1"/>
  <c r="U182" i="1"/>
  <c r="P252" i="1"/>
  <c r="Z250" i="1"/>
  <c r="Z248" i="1"/>
  <c r="P237" i="1"/>
  <c r="P236" i="1"/>
  <c r="U235" i="1"/>
  <c r="U234" i="1"/>
  <c r="U233" i="1"/>
  <c r="Z231" i="1"/>
  <c r="P229" i="1"/>
  <c r="P228" i="1"/>
  <c r="U227" i="1"/>
  <c r="U226" i="1"/>
  <c r="U225" i="1"/>
  <c r="Z223" i="1"/>
  <c r="Z220" i="1"/>
  <c r="P220" i="1"/>
  <c r="U218" i="1"/>
  <c r="Z216" i="1"/>
  <c r="P216" i="1"/>
  <c r="U214" i="1"/>
  <c r="Z212" i="1"/>
  <c r="P212" i="1"/>
  <c r="U210" i="1"/>
  <c r="Z208" i="1"/>
  <c r="P208" i="1"/>
  <c r="U206" i="1"/>
  <c r="Z204" i="1"/>
  <c r="P204" i="1"/>
  <c r="U202" i="1"/>
  <c r="Z200" i="1"/>
  <c r="P200" i="1"/>
  <c r="U198" i="1"/>
  <c r="Z196" i="1"/>
  <c r="P196" i="1"/>
  <c r="U194" i="1"/>
  <c r="P198" i="1"/>
  <c r="Z192" i="1"/>
  <c r="Z190" i="1"/>
  <c r="Z188" i="1"/>
  <c r="U181" i="1"/>
  <c r="U180" i="1"/>
  <c r="Z178" i="1"/>
  <c r="Z177" i="1"/>
  <c r="Z176" i="1"/>
  <c r="P176" i="1"/>
  <c r="Z174" i="1"/>
  <c r="U172" i="1"/>
  <c r="Z170" i="1"/>
  <c r="Z162" i="1"/>
  <c r="U160" i="1"/>
  <c r="U156" i="1"/>
  <c r="U153" i="1"/>
  <c r="U151" i="1"/>
  <c r="Z142" i="1"/>
  <c r="U139" i="1"/>
  <c r="Z137" i="1"/>
  <c r="U135" i="1"/>
  <c r="U134" i="1"/>
  <c r="Z194" i="1"/>
  <c r="U192" i="1"/>
  <c r="U190" i="1"/>
  <c r="U188" i="1"/>
  <c r="Z183" i="1"/>
  <c r="U179" i="1"/>
  <c r="U178" i="1"/>
  <c r="P194" i="1"/>
  <c r="P192" i="1"/>
  <c r="P190" i="1"/>
  <c r="U183" i="1"/>
  <c r="U176" i="1"/>
  <c r="U174" i="1"/>
  <c r="Z172" i="1"/>
  <c r="U170" i="1"/>
  <c r="Z166" i="1"/>
  <c r="Z160" i="1"/>
  <c r="Z159" i="1"/>
  <c r="Z156" i="1"/>
  <c r="Z155" i="1"/>
  <c r="Z153" i="1"/>
  <c r="Z152" i="1"/>
  <c r="Z151" i="1"/>
  <c r="U142" i="1"/>
  <c r="Z139" i="1"/>
  <c r="U137" i="1"/>
  <c r="Z135" i="1"/>
  <c r="Z134" i="1"/>
  <c r="Z125" i="1"/>
  <c r="U120" i="1"/>
  <c r="U119" i="1"/>
  <c r="U117" i="1"/>
  <c r="Z109" i="1"/>
  <c r="Z104" i="1"/>
  <c r="Z101" i="1"/>
  <c r="P101" i="1"/>
  <c r="Z198" i="1"/>
  <c r="U196" i="1"/>
  <c r="Z187" i="1"/>
  <c r="Z185" i="1"/>
  <c r="Z181" i="1"/>
  <c r="Z173" i="1"/>
  <c r="U171" i="1"/>
  <c r="Z165" i="1"/>
  <c r="Z163" i="1"/>
  <c r="U148" i="1"/>
  <c r="U143" i="1"/>
  <c r="Z141" i="1"/>
  <c r="Z140" i="1"/>
  <c r="U138" i="1"/>
  <c r="Z136" i="1"/>
  <c r="U133" i="1"/>
  <c r="U132" i="1"/>
  <c r="U131" i="1"/>
  <c r="U130" i="1"/>
  <c r="U129" i="1"/>
  <c r="U128" i="1"/>
  <c r="U127" i="1"/>
  <c r="Z124" i="1"/>
  <c r="U113" i="1"/>
  <c r="U112" i="1"/>
  <c r="Z110" i="1"/>
  <c r="T176" i="1"/>
  <c r="Y180" i="1"/>
  <c r="Y182" i="1"/>
  <c r="Y184" i="1"/>
  <c r="Y186" i="1"/>
  <c r="T189" i="1"/>
  <c r="T191" i="1"/>
  <c r="T193" i="1"/>
  <c r="Y197" i="1"/>
  <c r="Y171" i="1"/>
  <c r="T173" i="1"/>
  <c r="T178" i="1"/>
  <c r="T179" i="1"/>
  <c r="Y189" i="1"/>
  <c r="Y191" i="1"/>
  <c r="Y193" i="1"/>
  <c r="H125" i="8"/>
  <c r="K125" i="8" s="1"/>
  <c r="Y312" i="1"/>
  <c r="Y313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312" i="1"/>
  <c r="T313" i="1"/>
  <c r="Y311" i="1"/>
  <c r="O311" i="1"/>
  <c r="Y310" i="1"/>
  <c r="O310" i="1"/>
  <c r="Y309" i="1"/>
  <c r="O309" i="1"/>
  <c r="Y308" i="1"/>
  <c r="O308" i="1"/>
  <c r="Y307" i="1"/>
  <c r="O307" i="1"/>
  <c r="Y306" i="1"/>
  <c r="O306" i="1"/>
  <c r="Y305" i="1"/>
  <c r="O305" i="1"/>
  <c r="Y304" i="1"/>
  <c r="O304" i="1"/>
  <c r="Y303" i="1"/>
  <c r="O303" i="1"/>
  <c r="Y302" i="1"/>
  <c r="O302" i="1"/>
  <c r="Y301" i="1"/>
  <c r="O301" i="1"/>
  <c r="Y300" i="1"/>
  <c r="O300" i="1"/>
  <c r="Y299" i="1"/>
  <c r="O299" i="1"/>
  <c r="O293" i="1"/>
  <c r="O291" i="1"/>
  <c r="O289" i="1"/>
  <c r="O287" i="1"/>
  <c r="O285" i="1"/>
  <c r="O283" i="1"/>
  <c r="Y282" i="1"/>
  <c r="O282" i="1"/>
  <c r="Y281" i="1"/>
  <c r="O281" i="1"/>
  <c r="Y280" i="1"/>
  <c r="O280" i="1"/>
  <c r="Y279" i="1"/>
  <c r="O279" i="1"/>
  <c r="Y278" i="1"/>
  <c r="O278" i="1"/>
  <c r="Y277" i="1"/>
  <c r="O277" i="1"/>
  <c r="Y276" i="1"/>
  <c r="O276" i="1"/>
  <c r="Y275" i="1"/>
  <c r="O275" i="1"/>
  <c r="Y274" i="1"/>
  <c r="O274" i="1"/>
  <c r="Y273" i="1"/>
  <c r="O273" i="1"/>
  <c r="Y272" i="1"/>
  <c r="O272" i="1"/>
  <c r="Y271" i="1"/>
  <c r="O271" i="1"/>
  <c r="Y270" i="1"/>
  <c r="O270" i="1"/>
  <c r="Y269" i="1"/>
  <c r="O269" i="1"/>
  <c r="Y268" i="1"/>
  <c r="O268" i="1"/>
  <c r="Y267" i="1"/>
  <c r="O267" i="1"/>
  <c r="Y266" i="1"/>
  <c r="O266" i="1"/>
  <c r="Y265" i="1"/>
  <c r="O265" i="1"/>
  <c r="Y264" i="1"/>
  <c r="O264" i="1"/>
  <c r="Y263" i="1"/>
  <c r="O263" i="1"/>
  <c r="Y262" i="1"/>
  <c r="O262" i="1"/>
  <c r="Y261" i="1"/>
  <c r="O261" i="1"/>
  <c r="Y260" i="1"/>
  <c r="O260" i="1"/>
  <c r="Y259" i="1"/>
  <c r="O259" i="1"/>
  <c r="Y258" i="1"/>
  <c r="O258" i="1"/>
  <c r="Y257" i="1"/>
  <c r="O257" i="1"/>
  <c r="Y256" i="1"/>
  <c r="O256" i="1"/>
  <c r="Y255" i="1"/>
  <c r="O255" i="1"/>
  <c r="Y254" i="1"/>
  <c r="O254" i="1"/>
  <c r="Y253" i="1"/>
  <c r="O253" i="1"/>
  <c r="Y252" i="1"/>
  <c r="O252" i="1"/>
  <c r="Y251" i="1"/>
  <c r="O251" i="1"/>
  <c r="Y250" i="1"/>
  <c r="Y249" i="1"/>
  <c r="O298" i="1"/>
  <c r="O297" i="1"/>
  <c r="O296" i="1"/>
  <c r="O295" i="1"/>
  <c r="Y293" i="1"/>
  <c r="Y291" i="1"/>
  <c r="Y289" i="1"/>
  <c r="Y287" i="1"/>
  <c r="Y285" i="1"/>
  <c r="Y283" i="1"/>
  <c r="O294" i="1"/>
  <c r="O292" i="1"/>
  <c r="O290" i="1"/>
  <c r="O288" i="1"/>
  <c r="O286" i="1"/>
  <c r="O284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48" i="1"/>
  <c r="T242" i="1"/>
  <c r="Y237" i="1"/>
  <c r="O237" i="1"/>
  <c r="T235" i="1"/>
  <c r="Y233" i="1"/>
  <c r="O233" i="1"/>
  <c r="T231" i="1"/>
  <c r="Y229" i="1"/>
  <c r="O229" i="1"/>
  <c r="T227" i="1"/>
  <c r="Y225" i="1"/>
  <c r="O225" i="1"/>
  <c r="T223" i="1"/>
  <c r="Y298" i="1"/>
  <c r="Y297" i="1"/>
  <c r="Y296" i="1"/>
  <c r="Y295" i="1"/>
  <c r="Y294" i="1"/>
  <c r="Y292" i="1"/>
  <c r="Y290" i="1"/>
  <c r="Y288" i="1"/>
  <c r="Y286" i="1"/>
  <c r="Y284" i="1"/>
  <c r="Y248" i="1"/>
  <c r="Y244" i="1"/>
  <c r="Y238" i="1"/>
  <c r="O236" i="1"/>
  <c r="T234" i="1"/>
  <c r="T233" i="1"/>
  <c r="T232" i="1"/>
  <c r="Y231" i="1"/>
  <c r="Y230" i="1"/>
  <c r="O228" i="1"/>
  <c r="T226" i="1"/>
  <c r="T225" i="1"/>
  <c r="T224" i="1"/>
  <c r="Y223" i="1"/>
  <c r="Y222" i="1"/>
  <c r="Y220" i="1"/>
  <c r="O220" i="1"/>
  <c r="T218" i="1"/>
  <c r="Y216" i="1"/>
  <c r="O216" i="1"/>
  <c r="T214" i="1"/>
  <c r="Y212" i="1"/>
  <c r="O212" i="1"/>
  <c r="T210" i="1"/>
  <c r="Y208" i="1"/>
  <c r="O208" i="1"/>
  <c r="T206" i="1"/>
  <c r="Y204" i="1"/>
  <c r="O204" i="1"/>
  <c r="T202" i="1"/>
  <c r="Y200" i="1"/>
  <c r="O200" i="1"/>
  <c r="T198" i="1"/>
  <c r="Y196" i="1"/>
  <c r="O196" i="1"/>
  <c r="T194" i="1"/>
  <c r="Y192" i="1"/>
  <c r="O192" i="1"/>
  <c r="T190" i="1"/>
  <c r="Y188" i="1"/>
  <c r="Y187" i="1"/>
  <c r="T183" i="1"/>
  <c r="T181" i="1"/>
  <c r="Y178" i="1"/>
  <c r="Y246" i="1"/>
  <c r="Y243" i="1"/>
  <c r="Y242" i="1"/>
  <c r="Y236" i="1"/>
  <c r="O235" i="1"/>
  <c r="O234" i="1"/>
  <c r="Y228" i="1"/>
  <c r="O227" i="1"/>
  <c r="O226" i="1"/>
  <c r="Y221" i="1"/>
  <c r="O221" i="1"/>
  <c r="T219" i="1"/>
  <c r="Y217" i="1"/>
  <c r="O217" i="1"/>
  <c r="T215" i="1"/>
  <c r="Y213" i="1"/>
  <c r="O213" i="1"/>
  <c r="T211" i="1"/>
  <c r="Y209" i="1"/>
  <c r="O209" i="1"/>
  <c r="T207" i="1"/>
  <c r="Y205" i="1"/>
  <c r="O205" i="1"/>
  <c r="T203" i="1"/>
  <c r="Y201" i="1"/>
  <c r="O201" i="1"/>
  <c r="T199" i="1"/>
  <c r="T244" i="1"/>
  <c r="T238" i="1"/>
  <c r="T237" i="1"/>
  <c r="T236" i="1"/>
  <c r="Y235" i="1"/>
  <c r="Y234" i="1"/>
  <c r="O232" i="1"/>
  <c r="T230" i="1"/>
  <c r="T229" i="1"/>
  <c r="T228" i="1"/>
  <c r="Y227" i="1"/>
  <c r="Y226" i="1"/>
  <c r="O224" i="1"/>
  <c r="T222" i="1"/>
  <c r="T220" i="1"/>
  <c r="Y218" i="1"/>
  <c r="O218" i="1"/>
  <c r="T216" i="1"/>
  <c r="Y214" i="1"/>
  <c r="O214" i="1"/>
  <c r="T212" i="1"/>
  <c r="Y210" i="1"/>
  <c r="O210" i="1"/>
  <c r="T208" i="1"/>
  <c r="Y206" i="1"/>
  <c r="O206" i="1"/>
  <c r="T204" i="1"/>
  <c r="Y202" i="1"/>
  <c r="O202" i="1"/>
  <c r="T200" i="1"/>
  <c r="Y198" i="1"/>
  <c r="O198" i="1"/>
  <c r="T196" i="1"/>
  <c r="Y194" i="1"/>
  <c r="O194" i="1"/>
  <c r="T192" i="1"/>
  <c r="Y190" i="1"/>
  <c r="O190" i="1"/>
  <c r="T188" i="1"/>
  <c r="Y185" i="1"/>
  <c r="Y183" i="1"/>
  <c r="Y181" i="1"/>
  <c r="O238" i="1"/>
  <c r="Y232" i="1"/>
  <c r="O231" i="1"/>
  <c r="H231" i="1" s="1"/>
  <c r="J231" i="1" s="1"/>
  <c r="H161" i="8" s="1"/>
  <c r="K161" i="8" s="1"/>
  <c r="O230" i="1"/>
  <c r="Y224" i="1"/>
  <c r="O223" i="1"/>
  <c r="O222" i="1"/>
  <c r="T221" i="1"/>
  <c r="Y219" i="1"/>
  <c r="O219" i="1"/>
  <c r="T217" i="1"/>
  <c r="Y215" i="1"/>
  <c r="O215" i="1"/>
  <c r="T213" i="1"/>
  <c r="Y211" i="1"/>
  <c r="O211" i="1"/>
  <c r="T209" i="1"/>
  <c r="Y207" i="1"/>
  <c r="O207" i="1"/>
  <c r="T205" i="1"/>
  <c r="Y203" i="1"/>
  <c r="O203" i="1"/>
  <c r="T201" i="1"/>
  <c r="Y199" i="1"/>
  <c r="O199" i="1"/>
  <c r="T197" i="1"/>
  <c r="Y195" i="1"/>
  <c r="O195" i="1"/>
  <c r="Y179" i="1"/>
  <c r="T182" i="1"/>
  <c r="U185" i="1"/>
  <c r="T186" i="1"/>
  <c r="O189" i="1"/>
  <c r="O191" i="1"/>
  <c r="O193" i="1"/>
  <c r="O197" i="1"/>
  <c r="I48" i="1" l="1"/>
  <c r="K48" i="1" s="1"/>
  <c r="I20" i="1"/>
  <c r="K20" i="1" s="1"/>
  <c r="I44" i="1"/>
  <c r="K44" i="1" s="1"/>
  <c r="I15" i="1"/>
  <c r="K15" i="1" s="1"/>
  <c r="P243" i="1" s="1"/>
  <c r="I11" i="1"/>
  <c r="K11" i="1" s="1"/>
  <c r="I50" i="1"/>
  <c r="K50" i="1" s="1"/>
  <c r="I30" i="1"/>
  <c r="K30" i="1" s="1"/>
  <c r="I26" i="1"/>
  <c r="K26" i="1" s="1"/>
  <c r="I12" i="1"/>
  <c r="K12" i="1" s="1"/>
  <c r="I36" i="1"/>
  <c r="K36" i="1" s="1"/>
  <c r="I24" i="1"/>
  <c r="K24" i="1" s="1"/>
  <c r="I52" i="1"/>
  <c r="K52" i="1" s="1"/>
  <c r="I16" i="1"/>
  <c r="K16" i="1" s="1"/>
  <c r="I64" i="1"/>
  <c r="K64" i="1" s="1"/>
  <c r="I40" i="1"/>
  <c r="K40" i="1" s="1"/>
  <c r="I42" i="1"/>
  <c r="K42" i="1" s="1"/>
  <c r="I54" i="1"/>
  <c r="K54" i="1" s="1"/>
  <c r="I56" i="1"/>
  <c r="K56" i="1" s="1"/>
  <c r="I37" i="1"/>
  <c r="K37" i="1" s="1"/>
  <c r="I28" i="1"/>
  <c r="K28" i="1" s="1"/>
  <c r="I81" i="1"/>
  <c r="K81" i="1" s="1"/>
  <c r="I41" i="1"/>
  <c r="K41" i="1" s="1"/>
  <c r="I51" i="1"/>
  <c r="K51" i="1" s="1"/>
  <c r="I14" i="1"/>
  <c r="K14" i="1" s="1"/>
  <c r="I61" i="1"/>
  <c r="K61" i="1" s="1"/>
  <c r="I70" i="1"/>
  <c r="K70" i="1" s="1"/>
  <c r="U243" i="1" s="1"/>
  <c r="I10" i="1"/>
  <c r="K10" i="1" s="1"/>
  <c r="I13" i="1"/>
  <c r="K13" i="1" s="1"/>
  <c r="I9" i="1"/>
  <c r="K9" i="1" s="1"/>
  <c r="I87" i="1"/>
  <c r="K87" i="1" s="1"/>
  <c r="I83" i="1"/>
  <c r="K83" i="1" s="1"/>
  <c r="I86" i="1"/>
  <c r="K86" i="1" s="1"/>
  <c r="I100" i="1"/>
  <c r="K100" i="1" s="1"/>
  <c r="P250" i="1" s="1"/>
  <c r="I55" i="1"/>
  <c r="K55" i="1" s="1"/>
  <c r="I47" i="1"/>
  <c r="K47" i="1" s="1"/>
  <c r="I43" i="1"/>
  <c r="K43" i="1" s="1"/>
  <c r="I39" i="1"/>
  <c r="K39" i="1" s="1"/>
  <c r="I35" i="1"/>
  <c r="K35" i="1" s="1"/>
  <c r="I31" i="1"/>
  <c r="K31" i="1" s="1"/>
  <c r="I27" i="1"/>
  <c r="K27" i="1" s="1"/>
  <c r="I23" i="1"/>
  <c r="K23" i="1" s="1"/>
  <c r="Z240" i="1" s="1"/>
  <c r="I19" i="1"/>
  <c r="K19" i="1" s="1"/>
  <c r="I76" i="1"/>
  <c r="K76" i="1" s="1"/>
  <c r="I68" i="1"/>
  <c r="K68" i="1" s="1"/>
  <c r="I60" i="1"/>
  <c r="K60" i="1" s="1"/>
  <c r="I62" i="1"/>
  <c r="K62" i="1" s="1"/>
  <c r="I96" i="1"/>
  <c r="K96" i="1" s="1"/>
  <c r="I84" i="1"/>
  <c r="K84" i="1" s="1"/>
  <c r="I85" i="1"/>
  <c r="K85" i="1" s="1"/>
  <c r="I73" i="1"/>
  <c r="K73" i="1" s="1"/>
  <c r="P240" i="1" s="1"/>
  <c r="I65" i="1"/>
  <c r="K65" i="1" s="1"/>
  <c r="I33" i="1"/>
  <c r="K33" i="1" s="1"/>
  <c r="I21" i="1"/>
  <c r="K21" i="1" s="1"/>
  <c r="I72" i="1"/>
  <c r="K72" i="1" s="1"/>
  <c r="H19" i="1"/>
  <c r="J19" i="1" s="1"/>
  <c r="I91" i="1"/>
  <c r="K91" i="1" s="1"/>
  <c r="I75" i="1"/>
  <c r="K75" i="1" s="1"/>
  <c r="I59" i="1"/>
  <c r="K59" i="1" s="1"/>
  <c r="I29" i="1"/>
  <c r="K29" i="1" s="1"/>
  <c r="I25" i="1"/>
  <c r="K25" i="1" s="1"/>
  <c r="I17" i="1"/>
  <c r="K17" i="1" s="1"/>
  <c r="I98" i="1"/>
  <c r="K98" i="1" s="1"/>
  <c r="P137" i="1" s="1"/>
  <c r="I137" i="1" s="1"/>
  <c r="K137" i="1" s="1"/>
  <c r="I46" i="1"/>
  <c r="K46" i="1" s="1"/>
  <c r="I38" i="1"/>
  <c r="K38" i="1" s="1"/>
  <c r="I34" i="1"/>
  <c r="K34" i="1" s="1"/>
  <c r="I22" i="1"/>
  <c r="K22" i="1" s="1"/>
  <c r="I18" i="1"/>
  <c r="K18" i="1" s="1"/>
  <c r="I99" i="1"/>
  <c r="K99" i="1" s="1"/>
  <c r="P136" i="1" s="1"/>
  <c r="I136" i="1" s="1"/>
  <c r="K136" i="1" s="1"/>
  <c r="I95" i="1"/>
  <c r="K95" i="1" s="1"/>
  <c r="I79" i="1"/>
  <c r="K79" i="1" s="1"/>
  <c r="I71" i="1"/>
  <c r="K71" i="1" s="1"/>
  <c r="Z247" i="1" s="1"/>
  <c r="I63" i="1"/>
  <c r="K63" i="1" s="1"/>
  <c r="I53" i="1"/>
  <c r="K53" i="1" s="1"/>
  <c r="I49" i="1"/>
  <c r="K49" i="1" s="1"/>
  <c r="I45" i="1"/>
  <c r="K45" i="1" s="1"/>
  <c r="H40" i="1"/>
  <c r="J40" i="1" s="1"/>
  <c r="I94" i="1"/>
  <c r="K94" i="1" s="1"/>
  <c r="I82" i="1"/>
  <c r="K82" i="1" s="1"/>
  <c r="H79" i="1"/>
  <c r="J79" i="1" s="1"/>
  <c r="H76" i="1"/>
  <c r="J76" i="1" s="1"/>
  <c r="H10" i="1"/>
  <c r="J10" i="1" s="1"/>
  <c r="H26" i="1"/>
  <c r="J26" i="1" s="1"/>
  <c r="H52" i="1"/>
  <c r="J52" i="1" s="1"/>
  <c r="H101" i="1"/>
  <c r="J101" i="1" s="1"/>
  <c r="H156" i="8" s="1"/>
  <c r="K156" i="8" s="1"/>
  <c r="H32" i="1"/>
  <c r="J32" i="1" s="1"/>
  <c r="H48" i="1"/>
  <c r="J48" i="1" s="1"/>
  <c r="I90" i="1"/>
  <c r="K90" i="1" s="1"/>
  <c r="I78" i="1"/>
  <c r="K78" i="1" s="1"/>
  <c r="I74" i="1"/>
  <c r="K74" i="1" s="1"/>
  <c r="I32" i="1"/>
  <c r="K32" i="1" s="1"/>
  <c r="H47" i="1"/>
  <c r="J47" i="1" s="1"/>
  <c r="H27" i="1"/>
  <c r="J27" i="1" s="1"/>
  <c r="H58" i="1"/>
  <c r="J58" i="1" s="1"/>
  <c r="H64" i="1"/>
  <c r="J64" i="1" s="1"/>
  <c r="H74" i="1"/>
  <c r="J74" i="1" s="1"/>
  <c r="I77" i="1"/>
  <c r="K77" i="1" s="1"/>
  <c r="I92" i="1"/>
  <c r="K92" i="1" s="1"/>
  <c r="I88" i="1"/>
  <c r="K88" i="1" s="1"/>
  <c r="I80" i="1"/>
  <c r="K80" i="1" s="1"/>
  <c r="I57" i="1"/>
  <c r="K57" i="1" s="1"/>
  <c r="H39" i="1"/>
  <c r="J39" i="1" s="1"/>
  <c r="H17" i="1"/>
  <c r="J17" i="1" s="1"/>
  <c r="I93" i="1"/>
  <c r="K93" i="1" s="1"/>
  <c r="I89" i="1"/>
  <c r="K89" i="1" s="1"/>
  <c r="I69" i="1"/>
  <c r="K69" i="1" s="1"/>
  <c r="H21" i="1"/>
  <c r="J21" i="1" s="1"/>
  <c r="H49" i="1"/>
  <c r="J49" i="1" s="1"/>
  <c r="H38" i="1"/>
  <c r="J38" i="1" s="1"/>
  <c r="H54" i="1"/>
  <c r="J54" i="1" s="1"/>
  <c r="H70" i="1"/>
  <c r="J70" i="1" s="1"/>
  <c r="T243" i="1" s="1"/>
  <c r="H80" i="1"/>
  <c r="J80" i="1" s="1"/>
  <c r="H98" i="1"/>
  <c r="J98" i="1" s="1"/>
  <c r="O185" i="1" s="1"/>
  <c r="H185" i="1" s="1"/>
  <c r="J185" i="1" s="1"/>
  <c r="H83" i="1"/>
  <c r="J83" i="1" s="1"/>
  <c r="H20" i="1"/>
  <c r="J20" i="1" s="1"/>
  <c r="H29" i="1"/>
  <c r="J29" i="1" s="1"/>
  <c r="H14" i="1"/>
  <c r="J14" i="1" s="1"/>
  <c r="H56" i="1"/>
  <c r="J56" i="1" s="1"/>
  <c r="H36" i="1"/>
  <c r="J36" i="1" s="1"/>
  <c r="H91" i="1"/>
  <c r="J91" i="1" s="1"/>
  <c r="H35" i="1"/>
  <c r="J35" i="1" s="1"/>
  <c r="H176" i="1"/>
  <c r="J176" i="1" s="1"/>
  <c r="H89" i="8" s="1"/>
  <c r="K89" i="8" s="1"/>
  <c r="H65" i="1"/>
  <c r="J65" i="1" s="1"/>
  <c r="H85" i="1"/>
  <c r="J85" i="1" s="1"/>
  <c r="H34" i="1"/>
  <c r="J34" i="1" s="1"/>
  <c r="H189" i="1"/>
  <c r="J189" i="1" s="1"/>
  <c r="H83" i="8" s="1"/>
  <c r="K83" i="8" s="1"/>
  <c r="H199" i="1"/>
  <c r="J199" i="1" s="1"/>
  <c r="H92" i="8" s="1"/>
  <c r="K92" i="8" s="1"/>
  <c r="H215" i="1"/>
  <c r="J215" i="1" s="1"/>
  <c r="H148" i="8" s="1"/>
  <c r="K148" i="8" s="1"/>
  <c r="H238" i="1"/>
  <c r="J238" i="1" s="1"/>
  <c r="H69" i="1"/>
  <c r="J69" i="1" s="1"/>
  <c r="H68" i="1"/>
  <c r="J68" i="1" s="1"/>
  <c r="H78" i="1"/>
  <c r="J78" i="1" s="1"/>
  <c r="H31" i="1"/>
  <c r="J31" i="1" s="1"/>
  <c r="H15" i="1"/>
  <c r="J15" i="1" s="1"/>
  <c r="O243" i="1" s="1"/>
  <c r="H22" i="1"/>
  <c r="J22" i="1" s="1"/>
  <c r="H11" i="1"/>
  <c r="J11" i="1" s="1"/>
  <c r="H23" i="1"/>
  <c r="J23" i="1" s="1"/>
  <c r="Y240" i="1" s="1"/>
  <c r="H33" i="1"/>
  <c r="J33" i="1" s="1"/>
  <c r="H55" i="1"/>
  <c r="J55" i="1" s="1"/>
  <c r="H71" i="1"/>
  <c r="J71" i="1" s="1"/>
  <c r="Y247" i="1" s="1"/>
  <c r="H95" i="1"/>
  <c r="J95" i="1" s="1"/>
  <c r="H60" i="1"/>
  <c r="J60" i="1" s="1"/>
  <c r="H9" i="1"/>
  <c r="J9" i="1" s="1"/>
  <c r="H25" i="1"/>
  <c r="J25" i="1" s="1"/>
  <c r="H86" i="1"/>
  <c r="J86" i="1" s="1"/>
  <c r="H18" i="1"/>
  <c r="J18" i="1" s="1"/>
  <c r="H234" i="1"/>
  <c r="J234" i="1" s="1"/>
  <c r="H163" i="8" s="1"/>
  <c r="K163" i="8" s="1"/>
  <c r="H300" i="1"/>
  <c r="J300" i="1" s="1"/>
  <c r="H302" i="1"/>
  <c r="J302" i="1" s="1"/>
  <c r="H304" i="1"/>
  <c r="J304" i="1" s="1"/>
  <c r="H306" i="1"/>
  <c r="J306" i="1" s="1"/>
  <c r="H308" i="1"/>
  <c r="J308" i="1" s="1"/>
  <c r="H310" i="1"/>
  <c r="J310" i="1" s="1"/>
  <c r="H63" i="1"/>
  <c r="J63" i="1" s="1"/>
  <c r="H30" i="1"/>
  <c r="J30" i="1" s="1"/>
  <c r="H46" i="1"/>
  <c r="J46" i="1" s="1"/>
  <c r="H50" i="1"/>
  <c r="J50" i="1" s="1"/>
  <c r="H62" i="1"/>
  <c r="J62" i="1" s="1"/>
  <c r="H66" i="1"/>
  <c r="J66" i="1" s="1"/>
  <c r="H72" i="1"/>
  <c r="J72" i="1" s="1"/>
  <c r="H77" i="1"/>
  <c r="J77" i="1" s="1"/>
  <c r="H82" i="1"/>
  <c r="J82" i="1" s="1"/>
  <c r="H90" i="1"/>
  <c r="J90" i="1" s="1"/>
  <c r="H96" i="1"/>
  <c r="J96" i="1" s="1"/>
  <c r="H41" i="1"/>
  <c r="J41" i="1" s="1"/>
  <c r="H51" i="1"/>
  <c r="J51" i="1" s="1"/>
  <c r="H16" i="1"/>
  <c r="J16" i="1" s="1"/>
  <c r="H43" i="1"/>
  <c r="J43" i="1" s="1"/>
  <c r="H53" i="1"/>
  <c r="J53" i="1" s="1"/>
  <c r="H75" i="1"/>
  <c r="J75" i="1" s="1"/>
  <c r="H87" i="1"/>
  <c r="J87" i="1" s="1"/>
  <c r="H93" i="1"/>
  <c r="J93" i="1" s="1"/>
  <c r="H42" i="1"/>
  <c r="J42" i="1" s="1"/>
  <c r="H84" i="1"/>
  <c r="J84" i="1" s="1"/>
  <c r="H92" i="1"/>
  <c r="J92" i="1" s="1"/>
  <c r="H12" i="1"/>
  <c r="J12" i="1" s="1"/>
  <c r="H28" i="1"/>
  <c r="J28" i="1" s="1"/>
  <c r="H13" i="1"/>
  <c r="J13" i="1" s="1"/>
  <c r="H81" i="1"/>
  <c r="J81" i="1" s="1"/>
  <c r="H37" i="1"/>
  <c r="J37" i="1" s="1"/>
  <c r="O139" i="1"/>
  <c r="H139" i="1" s="1"/>
  <c r="J139" i="1" s="1"/>
  <c r="Y169" i="1" s="1"/>
  <c r="H67" i="1"/>
  <c r="J67" i="1" s="1"/>
  <c r="H44" i="1"/>
  <c r="J44" i="1" s="1"/>
  <c r="H94" i="1"/>
  <c r="J94" i="1" s="1"/>
  <c r="H24" i="1"/>
  <c r="J24" i="1" s="1"/>
  <c r="H59" i="1"/>
  <c r="J59" i="1" s="1"/>
  <c r="H45" i="1"/>
  <c r="J45" i="1" s="1"/>
  <c r="H61" i="1"/>
  <c r="J61" i="1" s="1"/>
  <c r="H88" i="1"/>
  <c r="J88" i="1" s="1"/>
  <c r="I194" i="1"/>
  <c r="K194" i="1" s="1"/>
  <c r="I10" i="8" s="1"/>
  <c r="J10" i="8" s="1"/>
  <c r="H99" i="1"/>
  <c r="J99" i="1" s="1"/>
  <c r="H100" i="1"/>
  <c r="J100" i="1" s="1"/>
  <c r="H57" i="1"/>
  <c r="J57" i="1" s="1"/>
  <c r="H73" i="1"/>
  <c r="J73" i="1" s="1"/>
  <c r="O240" i="1" s="1"/>
  <c r="H89" i="1"/>
  <c r="J89" i="1" s="1"/>
  <c r="I237" i="1"/>
  <c r="K237" i="1" s="1"/>
  <c r="P135" i="1" s="1"/>
  <c r="I135" i="1" s="1"/>
  <c r="K135" i="1" s="1"/>
  <c r="I73" i="8" s="1"/>
  <c r="J73" i="8" s="1"/>
  <c r="H222" i="1"/>
  <c r="J222" i="1" s="1"/>
  <c r="H167" i="8" s="1"/>
  <c r="K167" i="8" s="1"/>
  <c r="H191" i="1"/>
  <c r="J191" i="1" s="1"/>
  <c r="H127" i="8" s="1"/>
  <c r="K127" i="8" s="1"/>
  <c r="H223" i="1"/>
  <c r="J223" i="1" s="1"/>
  <c r="H198" i="1"/>
  <c r="J198" i="1" s="1"/>
  <c r="H93" i="8" s="1"/>
  <c r="K93" i="8" s="1"/>
  <c r="H205" i="1"/>
  <c r="J205" i="1" s="1"/>
  <c r="H61" i="8" s="1"/>
  <c r="H221" i="1"/>
  <c r="J221" i="1" s="1"/>
  <c r="H154" i="8" s="1"/>
  <c r="K154" i="8" s="1"/>
  <c r="I101" i="1"/>
  <c r="K101" i="1" s="1"/>
  <c r="I156" i="8" s="1"/>
  <c r="J156" i="8" s="1"/>
  <c r="I212" i="1"/>
  <c r="K212" i="1" s="1"/>
  <c r="I228" i="1"/>
  <c r="K228" i="1" s="1"/>
  <c r="P174" i="1" s="1"/>
  <c r="I174" i="1" s="1"/>
  <c r="K174" i="1" s="1"/>
  <c r="I203" i="1"/>
  <c r="K203" i="1" s="1"/>
  <c r="I140" i="8" s="1"/>
  <c r="J140" i="8" s="1"/>
  <c r="I219" i="1"/>
  <c r="K219" i="1" s="1"/>
  <c r="U167" i="1" s="1"/>
  <c r="H214" i="1"/>
  <c r="J214" i="1" s="1"/>
  <c r="H147" i="8" s="1"/>
  <c r="K147" i="8" s="1"/>
  <c r="I229" i="1"/>
  <c r="K229" i="1" s="1"/>
  <c r="I134" i="8" s="1"/>
  <c r="J134" i="8" s="1"/>
  <c r="H207" i="1"/>
  <c r="J207" i="1" s="1"/>
  <c r="C24" i="6" s="1"/>
  <c r="H202" i="1"/>
  <c r="J202" i="1" s="1"/>
  <c r="H139" i="8" s="1"/>
  <c r="K139" i="8" s="1"/>
  <c r="H218" i="1"/>
  <c r="J218" i="1" s="1"/>
  <c r="H151" i="8" s="1"/>
  <c r="K151" i="8" s="1"/>
  <c r="H224" i="1"/>
  <c r="J224" i="1" s="1"/>
  <c r="H7" i="8" s="1"/>
  <c r="H209" i="1"/>
  <c r="J209" i="1" s="1"/>
  <c r="H142" i="8" s="1"/>
  <c r="K142" i="8" s="1"/>
  <c r="H227" i="1"/>
  <c r="J227" i="1" s="1"/>
  <c r="H158" i="8" s="1"/>
  <c r="K158" i="8" s="1"/>
  <c r="H200" i="1"/>
  <c r="J200" i="1" s="1"/>
  <c r="H137" i="8" s="1"/>
  <c r="K137" i="8" s="1"/>
  <c r="H216" i="1"/>
  <c r="J216" i="1" s="1"/>
  <c r="H149" i="8" s="1"/>
  <c r="K149" i="8" s="1"/>
  <c r="H237" i="1"/>
  <c r="J237" i="1" s="1"/>
  <c r="O135" i="1" s="1"/>
  <c r="H135" i="1" s="1"/>
  <c r="J135" i="1" s="1"/>
  <c r="H73" i="8" s="1"/>
  <c r="H295" i="1"/>
  <c r="J295" i="1" s="1"/>
  <c r="H252" i="1"/>
  <c r="J252" i="1" s="1"/>
  <c r="H254" i="1"/>
  <c r="J254" i="1" s="1"/>
  <c r="H256" i="1"/>
  <c r="J256" i="1" s="1"/>
  <c r="H258" i="1"/>
  <c r="J258" i="1" s="1"/>
  <c r="H260" i="1"/>
  <c r="J260" i="1" s="1"/>
  <c r="H262" i="1"/>
  <c r="J262" i="1" s="1"/>
  <c r="H264" i="1"/>
  <c r="J264" i="1" s="1"/>
  <c r="H266" i="1"/>
  <c r="J266" i="1" s="1"/>
  <c r="H268" i="1"/>
  <c r="J268" i="1" s="1"/>
  <c r="H270" i="1"/>
  <c r="J270" i="1" s="1"/>
  <c r="H272" i="1"/>
  <c r="J272" i="1" s="1"/>
  <c r="H274" i="1"/>
  <c r="J274" i="1" s="1"/>
  <c r="H276" i="1"/>
  <c r="J276" i="1" s="1"/>
  <c r="H278" i="1"/>
  <c r="J278" i="1" s="1"/>
  <c r="H280" i="1"/>
  <c r="J280" i="1" s="1"/>
  <c r="H282" i="1"/>
  <c r="J282" i="1" s="1"/>
  <c r="H299" i="1"/>
  <c r="J299" i="1" s="1"/>
  <c r="H301" i="1"/>
  <c r="J301" i="1" s="1"/>
  <c r="H303" i="1"/>
  <c r="J303" i="1" s="1"/>
  <c r="H305" i="1"/>
  <c r="J305" i="1" s="1"/>
  <c r="H307" i="1"/>
  <c r="J307" i="1" s="1"/>
  <c r="H309" i="1"/>
  <c r="J309" i="1" s="1"/>
  <c r="H311" i="1"/>
  <c r="J311" i="1" s="1"/>
  <c r="I190" i="1"/>
  <c r="K190" i="1" s="1"/>
  <c r="I84" i="8" s="1"/>
  <c r="J84" i="8" s="1"/>
  <c r="I198" i="1"/>
  <c r="K198" i="1" s="1"/>
  <c r="I93" i="8" s="1"/>
  <c r="J93" i="8" s="1"/>
  <c r="I204" i="1"/>
  <c r="K204" i="1" s="1"/>
  <c r="I166" i="8" s="1"/>
  <c r="J166" i="8" s="1"/>
  <c r="I220" i="1"/>
  <c r="K220" i="1" s="1"/>
  <c r="I153" i="8" s="1"/>
  <c r="J153" i="8" s="1"/>
  <c r="I236" i="1"/>
  <c r="K236" i="1" s="1"/>
  <c r="I90" i="8" s="1"/>
  <c r="J90" i="8" s="1"/>
  <c r="I195" i="1"/>
  <c r="K195" i="1" s="1"/>
  <c r="U122" i="1" s="1"/>
  <c r="I211" i="1"/>
  <c r="K211" i="1" s="1"/>
  <c r="I145" i="8" s="1"/>
  <c r="J145" i="8" s="1"/>
  <c r="I206" i="1"/>
  <c r="K206" i="1" s="1"/>
  <c r="D23" i="6" s="1"/>
  <c r="I232" i="1"/>
  <c r="K232" i="1" s="1"/>
  <c r="I162" i="8" s="1"/>
  <c r="J162" i="8" s="1"/>
  <c r="I197" i="1"/>
  <c r="K197" i="1" s="1"/>
  <c r="I177" i="8" s="1"/>
  <c r="J177" i="8" s="1"/>
  <c r="I213" i="1"/>
  <c r="K213" i="1" s="1"/>
  <c r="P173" i="1" s="1"/>
  <c r="I173" i="1" s="1"/>
  <c r="K173" i="1" s="1"/>
  <c r="I230" i="1"/>
  <c r="K230" i="1" s="1"/>
  <c r="I160" i="8" s="1"/>
  <c r="J160" i="8" s="1"/>
  <c r="T246" i="1"/>
  <c r="H210" i="1"/>
  <c r="J210" i="1" s="1"/>
  <c r="H232" i="1"/>
  <c r="J232" i="1" s="1"/>
  <c r="H201" i="1"/>
  <c r="J201" i="1" s="1"/>
  <c r="H217" i="1"/>
  <c r="J217" i="1" s="1"/>
  <c r="H192" i="1"/>
  <c r="J192" i="1" s="1"/>
  <c r="H128" i="8" s="1"/>
  <c r="K128" i="8" s="1"/>
  <c r="H229" i="1"/>
  <c r="J229" i="1" s="1"/>
  <c r="H134" i="8" s="1"/>
  <c r="K134" i="8" s="1"/>
  <c r="H288" i="1"/>
  <c r="J288" i="1" s="1"/>
  <c r="H251" i="1"/>
  <c r="J251" i="1" s="1"/>
  <c r="H255" i="1"/>
  <c r="J255" i="1" s="1"/>
  <c r="H259" i="1"/>
  <c r="J259" i="1" s="1"/>
  <c r="H263" i="1"/>
  <c r="J263" i="1" s="1"/>
  <c r="H193" i="1"/>
  <c r="J193" i="1" s="1"/>
  <c r="H195" i="1"/>
  <c r="J195" i="1" s="1"/>
  <c r="H211" i="1"/>
  <c r="J211" i="1" s="1"/>
  <c r="H230" i="1"/>
  <c r="J230" i="1" s="1"/>
  <c r="H190" i="1"/>
  <c r="J190" i="1" s="1"/>
  <c r="H84" i="8" s="1"/>
  <c r="K84" i="8" s="1"/>
  <c r="H206" i="1"/>
  <c r="J206" i="1" s="1"/>
  <c r="H213" i="1"/>
  <c r="J213" i="1" s="1"/>
  <c r="H226" i="1"/>
  <c r="J226" i="1" s="1"/>
  <c r="H235" i="1"/>
  <c r="J235" i="1" s="1"/>
  <c r="H204" i="1"/>
  <c r="J204" i="1" s="1"/>
  <c r="H220" i="1"/>
  <c r="J220" i="1" s="1"/>
  <c r="H225" i="1"/>
  <c r="J225" i="1" s="1"/>
  <c r="H155" i="8" s="1"/>
  <c r="K155" i="8" s="1"/>
  <c r="H290" i="1"/>
  <c r="J290" i="1" s="1"/>
  <c r="H298" i="1"/>
  <c r="J298" i="1" s="1"/>
  <c r="H285" i="1"/>
  <c r="J285" i="1" s="1"/>
  <c r="H293" i="1"/>
  <c r="J293" i="1" s="1"/>
  <c r="O159" i="1"/>
  <c r="I176" i="1"/>
  <c r="K176" i="1" s="1"/>
  <c r="I89" i="8" s="1"/>
  <c r="J89" i="8" s="1"/>
  <c r="I208" i="1"/>
  <c r="K208" i="1" s="1"/>
  <c r="I199" i="1"/>
  <c r="K199" i="1" s="1"/>
  <c r="I92" i="8" s="1"/>
  <c r="J92" i="8" s="1"/>
  <c r="I215" i="1"/>
  <c r="K215" i="1" s="1"/>
  <c r="I210" i="1"/>
  <c r="K210" i="1" s="1"/>
  <c r="I225" i="1"/>
  <c r="K225" i="1" s="1"/>
  <c r="I155" i="8" s="1"/>
  <c r="J155" i="8" s="1"/>
  <c r="I201" i="1"/>
  <c r="K201" i="1" s="1"/>
  <c r="I217" i="1"/>
  <c r="K217" i="1" s="1"/>
  <c r="I235" i="1"/>
  <c r="K235" i="1" s="1"/>
  <c r="I234" i="1"/>
  <c r="K234" i="1" s="1"/>
  <c r="H287" i="1"/>
  <c r="J287" i="1" s="1"/>
  <c r="I231" i="1"/>
  <c r="K231" i="1" s="1"/>
  <c r="I161" i="8" s="1"/>
  <c r="J161" i="8" s="1"/>
  <c r="I227" i="1"/>
  <c r="K227" i="1" s="1"/>
  <c r="H236" i="1"/>
  <c r="J236" i="1" s="1"/>
  <c r="H90" i="8" s="1"/>
  <c r="K90" i="8" s="1"/>
  <c r="H292" i="1"/>
  <c r="J292" i="1" s="1"/>
  <c r="H203" i="1"/>
  <c r="J203" i="1" s="1"/>
  <c r="H140" i="8" s="1"/>
  <c r="K140" i="8" s="1"/>
  <c r="H219" i="1"/>
  <c r="J219" i="1" s="1"/>
  <c r="C22" i="6"/>
  <c r="H196" i="1"/>
  <c r="J196" i="1" s="1"/>
  <c r="H212" i="1"/>
  <c r="J212" i="1" s="1"/>
  <c r="H233" i="1"/>
  <c r="J233" i="1" s="1"/>
  <c r="H286" i="1"/>
  <c r="J286" i="1" s="1"/>
  <c r="H294" i="1"/>
  <c r="J294" i="1" s="1"/>
  <c r="H296" i="1"/>
  <c r="J296" i="1" s="1"/>
  <c r="H289" i="1"/>
  <c r="J289" i="1" s="1"/>
  <c r="I192" i="1"/>
  <c r="K192" i="1" s="1"/>
  <c r="I128" i="8" s="1"/>
  <c r="J128" i="8" s="1"/>
  <c r="I200" i="1"/>
  <c r="K200" i="1" s="1"/>
  <c r="I216" i="1"/>
  <c r="K216" i="1" s="1"/>
  <c r="I149" i="8" s="1"/>
  <c r="J149" i="8" s="1"/>
  <c r="I191" i="1"/>
  <c r="K191" i="1" s="1"/>
  <c r="I127" i="8" s="1"/>
  <c r="J127" i="8" s="1"/>
  <c r="I207" i="1"/>
  <c r="K207" i="1" s="1"/>
  <c r="I223" i="1"/>
  <c r="K223" i="1" s="1"/>
  <c r="I202" i="1"/>
  <c r="K202" i="1" s="1"/>
  <c r="I218" i="1"/>
  <c r="K218" i="1" s="1"/>
  <c r="I233" i="1"/>
  <c r="K233" i="1" s="1"/>
  <c r="I193" i="1"/>
  <c r="K193" i="1" s="1"/>
  <c r="I209" i="1"/>
  <c r="K209" i="1" s="1"/>
  <c r="I142" i="8" s="1"/>
  <c r="J142" i="8" s="1"/>
  <c r="I226" i="1"/>
  <c r="K226" i="1" s="1"/>
  <c r="H284" i="1"/>
  <c r="J284" i="1" s="1"/>
  <c r="H197" i="1"/>
  <c r="J197" i="1" s="1"/>
  <c r="H177" i="8" s="1"/>
  <c r="K177" i="8" s="1"/>
  <c r="H194" i="1"/>
  <c r="J194" i="1" s="1"/>
  <c r="H208" i="1"/>
  <c r="J208" i="1" s="1"/>
  <c r="H228" i="1"/>
  <c r="J228" i="1" s="1"/>
  <c r="H297" i="1"/>
  <c r="J297" i="1" s="1"/>
  <c r="H253" i="1"/>
  <c r="J253" i="1" s="1"/>
  <c r="H257" i="1"/>
  <c r="J257" i="1" s="1"/>
  <c r="H261" i="1"/>
  <c r="J261" i="1" s="1"/>
  <c r="H265" i="1"/>
  <c r="J265" i="1" s="1"/>
  <c r="H267" i="1"/>
  <c r="J267" i="1" s="1"/>
  <c r="H269" i="1"/>
  <c r="J269" i="1" s="1"/>
  <c r="H271" i="1"/>
  <c r="J271" i="1" s="1"/>
  <c r="H273" i="1"/>
  <c r="J273" i="1" s="1"/>
  <c r="H275" i="1"/>
  <c r="J275" i="1" s="1"/>
  <c r="H277" i="1"/>
  <c r="J277" i="1" s="1"/>
  <c r="H279" i="1"/>
  <c r="J279" i="1" s="1"/>
  <c r="O155" i="1" s="1"/>
  <c r="H281" i="1"/>
  <c r="J281" i="1" s="1"/>
  <c r="H283" i="1"/>
  <c r="J283" i="1" s="1"/>
  <c r="H291" i="1"/>
  <c r="J291" i="1" s="1"/>
  <c r="I196" i="1"/>
  <c r="K196" i="1" s="1"/>
  <c r="I214" i="1"/>
  <c r="K214" i="1" s="1"/>
  <c r="I147" i="8" s="1"/>
  <c r="J147" i="8" s="1"/>
  <c r="I224" i="1"/>
  <c r="K224" i="1" s="1"/>
  <c r="I7" i="8" s="1"/>
  <c r="J7" i="8" s="1"/>
  <c r="I189" i="1"/>
  <c r="K189" i="1" s="1"/>
  <c r="I83" i="8" s="1"/>
  <c r="J83" i="8" s="1"/>
  <c r="I205" i="1"/>
  <c r="K205" i="1" s="1"/>
  <c r="I221" i="1"/>
  <c r="K221" i="1" s="1"/>
  <c r="I222" i="1"/>
  <c r="K222" i="1" s="1"/>
  <c r="I238" i="1"/>
  <c r="K238" i="1" s="1"/>
  <c r="I25" i="8" l="1"/>
  <c r="J25" i="8" s="1"/>
  <c r="I32" i="8"/>
  <c r="J32" i="8" s="1"/>
  <c r="P133" i="1"/>
  <c r="I133" i="1" s="1"/>
  <c r="K133" i="1" s="1"/>
  <c r="I71" i="8" s="1"/>
  <c r="J71" i="8" s="1"/>
  <c r="Y146" i="1"/>
  <c r="O316" i="1"/>
  <c r="O315" i="1"/>
  <c r="P314" i="1"/>
  <c r="I314" i="1" s="1"/>
  <c r="K314" i="1" s="1"/>
  <c r="P316" i="1"/>
  <c r="P315" i="1"/>
  <c r="I243" i="1"/>
  <c r="K243" i="1" s="1"/>
  <c r="I170" i="8" s="1"/>
  <c r="J170" i="8" s="1"/>
  <c r="H106" i="8"/>
  <c r="K106" i="8" s="1"/>
  <c r="I159" i="8"/>
  <c r="J159" i="8" s="1"/>
  <c r="P7" i="1"/>
  <c r="I7" i="1" s="1"/>
  <c r="K7" i="1" s="1"/>
  <c r="I27" i="8" s="1"/>
  <c r="J27" i="8" s="1"/>
  <c r="O125" i="1"/>
  <c r="O314" i="1"/>
  <c r="H314" i="1" s="1"/>
  <c r="J314" i="1" s="1"/>
  <c r="P2" i="1"/>
  <c r="I2" i="1" s="1"/>
  <c r="K2" i="1" s="1"/>
  <c r="I6" i="8" s="1"/>
  <c r="J6" i="8" s="1"/>
  <c r="U102" i="1"/>
  <c r="K7" i="8"/>
  <c r="P112" i="1"/>
  <c r="I112" i="1" s="1"/>
  <c r="K112" i="1" s="1"/>
  <c r="I52" i="8" s="1"/>
  <c r="J52" i="8" s="1"/>
  <c r="U123" i="1"/>
  <c r="P120" i="1"/>
  <c r="I120" i="1" s="1"/>
  <c r="K120" i="1" s="1"/>
  <c r="I100" i="8" s="1"/>
  <c r="J100" i="8" s="1"/>
  <c r="P164" i="1"/>
  <c r="U108" i="1"/>
  <c r="O137" i="1"/>
  <c r="H137" i="1" s="1"/>
  <c r="J137" i="1" s="1"/>
  <c r="H35" i="8" s="1"/>
  <c r="O97" i="1"/>
  <c r="P130" i="1"/>
  <c r="I130" i="1" s="1"/>
  <c r="K130" i="1" s="1"/>
  <c r="I102" i="8" s="1"/>
  <c r="J102" i="8" s="1"/>
  <c r="T187" i="1"/>
  <c r="Y108" i="1"/>
  <c r="H66" i="8"/>
  <c r="O114" i="1"/>
  <c r="I152" i="8"/>
  <c r="J152" i="8" s="1"/>
  <c r="Y147" i="1"/>
  <c r="T152" i="1"/>
  <c r="U107" i="1"/>
  <c r="T126" i="1"/>
  <c r="P138" i="1"/>
  <c r="I138" i="1" s="1"/>
  <c r="K138" i="1" s="1"/>
  <c r="I36" i="8" s="1"/>
  <c r="J36" i="8" s="1"/>
  <c r="P186" i="1"/>
  <c r="I186" i="1" s="1"/>
  <c r="K186" i="1" s="1"/>
  <c r="U155" i="1" s="1"/>
  <c r="K73" i="8"/>
  <c r="I143" i="8"/>
  <c r="J143" i="8" s="1"/>
  <c r="P140" i="1"/>
  <c r="I140" i="1" s="1"/>
  <c r="K140" i="1" s="1"/>
  <c r="I107" i="8" s="1"/>
  <c r="J107" i="8" s="1"/>
  <c r="I59" i="8"/>
  <c r="J59" i="8" s="1"/>
  <c r="T111" i="1"/>
  <c r="U116" i="1"/>
  <c r="I8" i="8"/>
  <c r="J8" i="8" s="1"/>
  <c r="O160" i="1"/>
  <c r="H160" i="1" s="1"/>
  <c r="J160" i="1" s="1"/>
  <c r="H38" i="8" s="1"/>
  <c r="P106" i="1"/>
  <c r="O112" i="1"/>
  <c r="H112" i="1" s="1"/>
  <c r="J112" i="1" s="1"/>
  <c r="H52" i="8" s="1"/>
  <c r="Z145" i="1"/>
  <c r="P131" i="1"/>
  <c r="I131" i="1" s="1"/>
  <c r="K131" i="1" s="1"/>
  <c r="I5" i="8"/>
  <c r="J5" i="8" s="1"/>
  <c r="I60" i="8"/>
  <c r="J60" i="8" s="1"/>
  <c r="P139" i="1"/>
  <c r="I139" i="1" s="1"/>
  <c r="K139" i="1" s="1"/>
  <c r="Z169" i="1" s="1"/>
  <c r="O120" i="1"/>
  <c r="H120" i="1" s="1"/>
  <c r="J120" i="1" s="1"/>
  <c r="C7" i="6" s="1"/>
  <c r="P185" i="1"/>
  <c r="I185" i="1" s="1"/>
  <c r="K185" i="1" s="1"/>
  <c r="Z106" i="1" s="1"/>
  <c r="I141" i="8"/>
  <c r="J141" i="8" s="1"/>
  <c r="Y168" i="1"/>
  <c r="P188" i="1"/>
  <c r="I188" i="1" s="1"/>
  <c r="K188" i="1" s="1"/>
  <c r="I40" i="8" s="1"/>
  <c r="J40" i="8" s="1"/>
  <c r="P247" i="1"/>
  <c r="D20" i="6"/>
  <c r="H141" i="8"/>
  <c r="K141" i="8" s="1"/>
  <c r="H96" i="8"/>
  <c r="K96" i="8" s="1"/>
  <c r="I146" i="8"/>
  <c r="J146" i="8" s="1"/>
  <c r="O171" i="1"/>
  <c r="H171" i="1" s="1"/>
  <c r="J171" i="1" s="1"/>
  <c r="H122" i="8" s="1"/>
  <c r="K122" i="8" s="1"/>
  <c r="H5" i="8"/>
  <c r="H243" i="1"/>
  <c r="J243" i="1" s="1"/>
  <c r="H170" i="8" s="1"/>
  <c r="K170" i="8" s="1"/>
  <c r="P172" i="1"/>
  <c r="I172" i="1" s="1"/>
  <c r="K172" i="1" s="1"/>
  <c r="P150" i="1" s="1"/>
  <c r="O4" i="1"/>
  <c r="H4" i="1" s="1"/>
  <c r="J4" i="1" s="1"/>
  <c r="H85" i="8" s="1"/>
  <c r="K85" i="8" s="1"/>
  <c r="P129" i="1"/>
  <c r="I129" i="1" s="1"/>
  <c r="K129" i="1" s="1"/>
  <c r="P116" i="1" s="1"/>
  <c r="P170" i="1"/>
  <c r="I170" i="1" s="1"/>
  <c r="K170" i="1" s="1"/>
  <c r="I121" i="8" s="1"/>
  <c r="J121" i="8" s="1"/>
  <c r="T3" i="1"/>
  <c r="P184" i="1"/>
  <c r="I34" i="8"/>
  <c r="J34" i="8" s="1"/>
  <c r="O128" i="1"/>
  <c r="H128" i="1" s="1"/>
  <c r="J128" i="1" s="1"/>
  <c r="H49" i="8" s="1"/>
  <c r="T150" i="1"/>
  <c r="O115" i="1"/>
  <c r="O180" i="1"/>
  <c r="H180" i="1" s="1"/>
  <c r="J180" i="1" s="1"/>
  <c r="C18" i="6" s="1"/>
  <c r="T115" i="1"/>
  <c r="O162" i="1"/>
  <c r="U109" i="1"/>
  <c r="O165" i="1"/>
  <c r="H165" i="1" s="1"/>
  <c r="J165" i="1" s="1"/>
  <c r="H118" i="8" s="1"/>
  <c r="K118" i="8" s="1"/>
  <c r="U147" i="1"/>
  <c r="O136" i="1"/>
  <c r="H136" i="1" s="1"/>
  <c r="J136" i="1" s="1"/>
  <c r="O186" i="1"/>
  <c r="H186" i="1" s="1"/>
  <c r="J186" i="1" s="1"/>
  <c r="T158" i="1" s="1"/>
  <c r="O138" i="1"/>
  <c r="H138" i="1" s="1"/>
  <c r="J138" i="1" s="1"/>
  <c r="H143" i="8"/>
  <c r="K143" i="8" s="1"/>
  <c r="O140" i="1"/>
  <c r="H140" i="1" s="1"/>
  <c r="J140" i="1" s="1"/>
  <c r="O239" i="1"/>
  <c r="O250" i="1"/>
  <c r="O7" i="1"/>
  <c r="H7" i="1" s="1"/>
  <c r="J7" i="1" s="1"/>
  <c r="H8" i="8"/>
  <c r="I165" i="8"/>
  <c r="J165" i="8" s="1"/>
  <c r="P246" i="1"/>
  <c r="P102" i="1"/>
  <c r="I102" i="1" s="1"/>
  <c r="K102" i="1" s="1"/>
  <c r="I68" i="8" s="1"/>
  <c r="J68" i="8" s="1"/>
  <c r="P244" i="1"/>
  <c r="I244" i="1" s="1"/>
  <c r="K244" i="1" s="1"/>
  <c r="I171" i="8" s="1"/>
  <c r="J171" i="8" s="1"/>
  <c r="P153" i="1"/>
  <c r="I153" i="1" s="1"/>
  <c r="K153" i="1" s="1"/>
  <c r="I115" i="8" s="1"/>
  <c r="J115" i="8" s="1"/>
  <c r="D14" i="6"/>
  <c r="I94" i="8"/>
  <c r="J94" i="8" s="1"/>
  <c r="U247" i="1"/>
  <c r="U121" i="1"/>
  <c r="P117" i="1"/>
  <c r="I117" i="1" s="1"/>
  <c r="K117" i="1" s="1"/>
  <c r="I56" i="8"/>
  <c r="J56" i="8" s="1"/>
  <c r="I35" i="8"/>
  <c r="J35" i="8" s="1"/>
  <c r="I154" i="8"/>
  <c r="J154" i="8" s="1"/>
  <c r="P160" i="1"/>
  <c r="I160" i="1" s="1"/>
  <c r="K160" i="1" s="1"/>
  <c r="I38" i="8" s="1"/>
  <c r="J38" i="8" s="1"/>
  <c r="D21" i="6"/>
  <c r="I33" i="8"/>
  <c r="J33" i="8" s="1"/>
  <c r="H159" i="8"/>
  <c r="K159" i="8" s="1"/>
  <c r="O174" i="1"/>
  <c r="H174" i="1" s="1"/>
  <c r="J174" i="1" s="1"/>
  <c r="O172" i="1"/>
  <c r="H172" i="1" s="1"/>
  <c r="J172" i="1" s="1"/>
  <c r="O170" i="1"/>
  <c r="H170" i="1" s="1"/>
  <c r="J170" i="1" s="1"/>
  <c r="H32" i="8"/>
  <c r="K32" i="8" s="1"/>
  <c r="H25" i="8"/>
  <c r="H10" i="8"/>
  <c r="K10" i="8" s="1"/>
  <c r="O133" i="1"/>
  <c r="H133" i="1" s="1"/>
  <c r="J133" i="1" s="1"/>
  <c r="I157" i="8"/>
  <c r="J157" i="8" s="1"/>
  <c r="P157" i="1"/>
  <c r="P158" i="1"/>
  <c r="I151" i="8"/>
  <c r="J151" i="8" s="1"/>
  <c r="P165" i="1"/>
  <c r="I165" i="1" s="1"/>
  <c r="K165" i="1" s="1"/>
  <c r="I118" i="8" s="1"/>
  <c r="J118" i="8" s="1"/>
  <c r="P239" i="1"/>
  <c r="I137" i="8"/>
  <c r="J137" i="8" s="1"/>
  <c r="P128" i="1"/>
  <c r="I128" i="1" s="1"/>
  <c r="K128" i="1" s="1"/>
  <c r="C21" i="6"/>
  <c r="H33" i="8"/>
  <c r="D15" i="6"/>
  <c r="I182" i="8"/>
  <c r="J182" i="8" s="1"/>
  <c r="I78" i="8"/>
  <c r="J78" i="8" s="1"/>
  <c r="I150" i="8"/>
  <c r="J150" i="8" s="1"/>
  <c r="P156" i="1"/>
  <c r="I156" i="1" s="1"/>
  <c r="K156" i="1" s="1"/>
  <c r="I148" i="8"/>
  <c r="J148" i="8" s="1"/>
  <c r="P171" i="1"/>
  <c r="I171" i="1" s="1"/>
  <c r="K171" i="1" s="1"/>
  <c r="I122" i="8" s="1"/>
  <c r="J122" i="8" s="1"/>
  <c r="H164" i="8"/>
  <c r="K164" i="8" s="1"/>
  <c r="O132" i="1"/>
  <c r="H132" i="1" s="1"/>
  <c r="J132" i="1" s="1"/>
  <c r="H136" i="8"/>
  <c r="K136" i="8" s="1"/>
  <c r="O119" i="1"/>
  <c r="H119" i="1" s="1"/>
  <c r="J119" i="1" s="1"/>
  <c r="H150" i="8"/>
  <c r="K150" i="8" s="1"/>
  <c r="O156" i="1"/>
  <c r="H156" i="1" s="1"/>
  <c r="J156" i="1" s="1"/>
  <c r="D22" i="6"/>
  <c r="F22" i="6" s="1"/>
  <c r="I61" i="8"/>
  <c r="J61" i="8" s="1"/>
  <c r="K61" i="8" s="1"/>
  <c r="P4" i="1"/>
  <c r="I4" i="1" s="1"/>
  <c r="K4" i="1" s="1"/>
  <c r="I85" i="8" s="1"/>
  <c r="J85" i="8" s="1"/>
  <c r="U3" i="1"/>
  <c r="U106" i="1"/>
  <c r="P103" i="1"/>
  <c r="Z105" i="1"/>
  <c r="C25" i="6"/>
  <c r="H95" i="8"/>
  <c r="K95" i="8" s="1"/>
  <c r="I139" i="8"/>
  <c r="J139" i="8" s="1"/>
  <c r="P155" i="1"/>
  <c r="H152" i="8"/>
  <c r="K152" i="8" s="1"/>
  <c r="O2" i="1"/>
  <c r="H2" i="1" s="1"/>
  <c r="J2" i="1" s="1"/>
  <c r="O130" i="1"/>
  <c r="H130" i="1" s="1"/>
  <c r="J130" i="1" s="1"/>
  <c r="H102" i="8" s="1"/>
  <c r="K102" i="8" s="1"/>
  <c r="T167" i="1"/>
  <c r="H53" i="8"/>
  <c r="Y245" i="1"/>
  <c r="Y106" i="1"/>
  <c r="T103" i="1"/>
  <c r="P142" i="1"/>
  <c r="I142" i="1" s="1"/>
  <c r="K142" i="1" s="1"/>
  <c r="I138" i="8"/>
  <c r="J138" i="8" s="1"/>
  <c r="P122" i="1"/>
  <c r="H157" i="8"/>
  <c r="K157" i="8" s="1"/>
  <c r="O157" i="1"/>
  <c r="O158" i="1"/>
  <c r="H160" i="8"/>
  <c r="K160" i="8" s="1"/>
  <c r="O106" i="1"/>
  <c r="H138" i="8"/>
  <c r="K138" i="8" s="1"/>
  <c r="O122" i="1"/>
  <c r="I30" i="8"/>
  <c r="J30" i="8" s="1"/>
  <c r="D16" i="6"/>
  <c r="I183" i="8"/>
  <c r="J183" i="8" s="1"/>
  <c r="I79" i="8"/>
  <c r="J79" i="8" s="1"/>
  <c r="P118" i="1"/>
  <c r="P123" i="1"/>
  <c r="P3" i="1"/>
  <c r="P121" i="1"/>
  <c r="P5" i="1"/>
  <c r="I5" i="1" s="1"/>
  <c r="K5" i="1" s="1"/>
  <c r="P141" i="1"/>
  <c r="P144" i="1"/>
  <c r="I136" i="8"/>
  <c r="J136" i="8" s="1"/>
  <c r="P119" i="1"/>
  <c r="I119" i="1" s="1"/>
  <c r="K119" i="1" s="1"/>
  <c r="I66" i="8"/>
  <c r="J66" i="8" s="1"/>
  <c r="U152" i="1"/>
  <c r="Z147" i="1"/>
  <c r="Z146" i="1"/>
  <c r="Z108" i="1"/>
  <c r="P114" i="1"/>
  <c r="P97" i="1"/>
  <c r="U126" i="1"/>
  <c r="P125" i="1"/>
  <c r="U246" i="1"/>
  <c r="U187" i="1"/>
  <c r="H168" i="8"/>
  <c r="K168" i="8" s="1"/>
  <c r="T162" i="1"/>
  <c r="T161" i="1"/>
  <c r="I53" i="8"/>
  <c r="J53" i="8" s="1"/>
  <c r="I163" i="8"/>
  <c r="J163" i="8" s="1"/>
  <c r="P115" i="1"/>
  <c r="D25" i="6"/>
  <c r="I95" i="8"/>
  <c r="J95" i="8" s="1"/>
  <c r="H153" i="8"/>
  <c r="K153" i="8" s="1"/>
  <c r="O131" i="1"/>
  <c r="H131" i="1" s="1"/>
  <c r="J131" i="1" s="1"/>
  <c r="Y316" i="1" s="1"/>
  <c r="H146" i="8"/>
  <c r="K146" i="8" s="1"/>
  <c r="O247" i="1"/>
  <c r="O173" i="1"/>
  <c r="H173" i="1" s="1"/>
  <c r="J173" i="1" s="1"/>
  <c r="T107" i="1"/>
  <c r="H145" i="8"/>
  <c r="K145" i="8" s="1"/>
  <c r="O188" i="1"/>
  <c r="H188" i="1" s="1"/>
  <c r="J188" i="1" s="1"/>
  <c r="H40" i="8" s="1"/>
  <c r="H162" i="8"/>
  <c r="K162" i="8" s="1"/>
  <c r="O244" i="1"/>
  <c r="H244" i="1" s="1"/>
  <c r="J244" i="1" s="1"/>
  <c r="H171" i="8" s="1"/>
  <c r="K171" i="8" s="1"/>
  <c r="T109" i="1"/>
  <c r="O102" i="1"/>
  <c r="O153" i="1"/>
  <c r="H153" i="1" s="1"/>
  <c r="J153" i="1" s="1"/>
  <c r="H115" i="8" s="1"/>
  <c r="K115" i="8" s="1"/>
  <c r="I167" i="8"/>
  <c r="J167" i="8" s="1"/>
  <c r="U115" i="1"/>
  <c r="P162" i="1"/>
  <c r="U150" i="1"/>
  <c r="P180" i="1"/>
  <c r="I180" i="1" s="1"/>
  <c r="K180" i="1" s="1"/>
  <c r="I168" i="8"/>
  <c r="J168" i="8" s="1"/>
  <c r="U161" i="1"/>
  <c r="U162" i="1"/>
  <c r="D24" i="6"/>
  <c r="F24" i="6" s="1"/>
  <c r="I96" i="8"/>
  <c r="J96" i="8" s="1"/>
  <c r="H165" i="8"/>
  <c r="K165" i="8" s="1"/>
  <c r="O246" i="1"/>
  <c r="H246" i="1" s="1"/>
  <c r="J246" i="1" s="1"/>
  <c r="H174" i="8" s="1"/>
  <c r="K174" i="8" s="1"/>
  <c r="I158" i="8"/>
  <c r="J158" i="8" s="1"/>
  <c r="P159" i="1"/>
  <c r="I164" i="8"/>
  <c r="J164" i="8" s="1"/>
  <c r="P132" i="1"/>
  <c r="I132" i="1" s="1"/>
  <c r="K132" i="1" s="1"/>
  <c r="I144" i="8"/>
  <c r="J144" i="8" s="1"/>
  <c r="U97" i="1"/>
  <c r="U114" i="1"/>
  <c r="P187" i="1"/>
  <c r="H166" i="8"/>
  <c r="K166" i="8" s="1"/>
  <c r="T108" i="1"/>
  <c r="O164" i="1"/>
  <c r="T102" i="1"/>
  <c r="C23" i="6"/>
  <c r="F23" i="6" s="1"/>
  <c r="H60" i="8"/>
  <c r="T116" i="1"/>
  <c r="Y145" i="1"/>
  <c r="C20" i="6"/>
  <c r="H34" i="8"/>
  <c r="O184" i="1"/>
  <c r="T147" i="1"/>
  <c r="T122" i="1"/>
  <c r="O129" i="1"/>
  <c r="H129" i="1" s="1"/>
  <c r="J129" i="1" s="1"/>
  <c r="T123" i="1"/>
  <c r="H144" i="8"/>
  <c r="K144" i="8" s="1"/>
  <c r="O187" i="1"/>
  <c r="T97" i="1"/>
  <c r="H97" i="1" s="1"/>
  <c r="J97" i="1" s="1"/>
  <c r="T114" i="1"/>
  <c r="H114" i="1" s="1"/>
  <c r="J114" i="1" s="1"/>
  <c r="K25" i="8" l="1"/>
  <c r="U103" i="1"/>
  <c r="I103" i="8"/>
  <c r="J103" i="8" s="1"/>
  <c r="Z316" i="1"/>
  <c r="I67" i="8"/>
  <c r="J67" i="8" s="1"/>
  <c r="P104" i="1"/>
  <c r="H187" i="1"/>
  <c r="J187" i="1" s="1"/>
  <c r="H39" i="8" s="1"/>
  <c r="Z158" i="1"/>
  <c r="K66" i="8"/>
  <c r="U154" i="1"/>
  <c r="I57" i="8"/>
  <c r="J57" i="8" s="1"/>
  <c r="I181" i="8"/>
  <c r="J181" i="8" s="1"/>
  <c r="H100" i="8"/>
  <c r="K100" i="8" s="1"/>
  <c r="K35" i="8"/>
  <c r="I246" i="1"/>
  <c r="K246" i="1" s="1"/>
  <c r="I174" i="8" s="1"/>
  <c r="J174" i="8" s="1"/>
  <c r="P143" i="1"/>
  <c r="I143" i="1" s="1"/>
  <c r="K143" i="1" s="1"/>
  <c r="P146" i="1" s="1"/>
  <c r="I180" i="8"/>
  <c r="J180" i="8" s="1"/>
  <c r="K52" i="8"/>
  <c r="I123" i="8"/>
  <c r="J123" i="8" s="1"/>
  <c r="H56" i="8"/>
  <c r="K56" i="8" s="1"/>
  <c r="K38" i="8"/>
  <c r="K40" i="8"/>
  <c r="H184" i="8"/>
  <c r="P148" i="1"/>
  <c r="I148" i="1" s="1"/>
  <c r="K148" i="1" s="1"/>
  <c r="I4" i="8" s="1"/>
  <c r="J4" i="8" s="1"/>
  <c r="H77" i="8"/>
  <c r="Z245" i="1"/>
  <c r="P151" i="1"/>
  <c r="I151" i="1" s="1"/>
  <c r="K151" i="1" s="1"/>
  <c r="I247" i="1"/>
  <c r="K247" i="1" s="1"/>
  <c r="I173" i="8" s="1"/>
  <c r="J173" i="8" s="1"/>
  <c r="O161" i="1"/>
  <c r="H161" i="1" s="1"/>
  <c r="J161" i="1" s="1"/>
  <c r="H119" i="8" s="1"/>
  <c r="K119" i="8" s="1"/>
  <c r="P149" i="1"/>
  <c r="K5" i="8"/>
  <c r="I63" i="8"/>
  <c r="J63" i="8" s="1"/>
  <c r="D7" i="6"/>
  <c r="F7" i="6" s="1"/>
  <c r="K8" i="8"/>
  <c r="P126" i="1"/>
  <c r="I126" i="1" s="1"/>
  <c r="K126" i="1" s="1"/>
  <c r="Z168" i="1"/>
  <c r="Z154" i="1"/>
  <c r="U111" i="1"/>
  <c r="U158" i="1"/>
  <c r="I106" i="8"/>
  <c r="J106" i="8" s="1"/>
  <c r="U159" i="1"/>
  <c r="I159" i="1" s="1"/>
  <c r="K159" i="1" s="1"/>
  <c r="U157" i="1"/>
  <c r="I54" i="8"/>
  <c r="J54" i="8" s="1"/>
  <c r="P127" i="1"/>
  <c r="I127" i="1" s="1"/>
  <c r="K127" i="1" s="1"/>
  <c r="U316" i="1" s="1"/>
  <c r="I316" i="1" s="1"/>
  <c r="K316" i="1" s="1"/>
  <c r="F21" i="6"/>
  <c r="I155" i="1"/>
  <c r="K155" i="1" s="1"/>
  <c r="P313" i="1" s="1"/>
  <c r="I313" i="1" s="1"/>
  <c r="K313" i="1" s="1"/>
  <c r="T159" i="1"/>
  <c r="H159" i="1" s="1"/>
  <c r="J159" i="1" s="1"/>
  <c r="H117" i="8" s="1"/>
  <c r="K117" i="8" s="1"/>
  <c r="K34" i="8"/>
  <c r="K60" i="8"/>
  <c r="F20" i="6"/>
  <c r="I106" i="1"/>
  <c r="K106" i="1" s="1"/>
  <c r="I42" i="8" s="1"/>
  <c r="J42" i="8" s="1"/>
  <c r="I3" i="1"/>
  <c r="K3" i="1" s="1"/>
  <c r="I82" i="8" s="1"/>
  <c r="J82" i="8" s="1"/>
  <c r="H162" i="1"/>
  <c r="J162" i="1" s="1"/>
  <c r="H120" i="8" s="1"/>
  <c r="K120" i="8" s="1"/>
  <c r="I187" i="1"/>
  <c r="K187" i="1" s="1"/>
  <c r="I39" i="8" s="1"/>
  <c r="J39" i="8" s="1"/>
  <c r="T155" i="1"/>
  <c r="H155" i="1" s="1"/>
  <c r="J155" i="1" s="1"/>
  <c r="H187" i="8" s="1"/>
  <c r="Y154" i="1"/>
  <c r="K33" i="8"/>
  <c r="H97" i="8"/>
  <c r="K97" i="8" s="1"/>
  <c r="T157" i="1"/>
  <c r="H54" i="8"/>
  <c r="H180" i="8"/>
  <c r="K180" i="8" s="1"/>
  <c r="H59" i="8"/>
  <c r="K59" i="8" s="1"/>
  <c r="H27" i="8"/>
  <c r="K27" i="8" s="1"/>
  <c r="O144" i="1"/>
  <c r="H36" i="8"/>
  <c r="K36" i="8" s="1"/>
  <c r="O141" i="1"/>
  <c r="H57" i="8"/>
  <c r="K57" i="8" s="1"/>
  <c r="O143" i="1"/>
  <c r="H143" i="1" s="1"/>
  <c r="J143" i="1" s="1"/>
  <c r="O142" i="1"/>
  <c r="H142" i="1" s="1"/>
  <c r="J142" i="1" s="1"/>
  <c r="H107" i="8"/>
  <c r="K107" i="8" s="1"/>
  <c r="T247" i="1"/>
  <c r="H247" i="1" s="1"/>
  <c r="J247" i="1" s="1"/>
  <c r="H173" i="8" s="1"/>
  <c r="K173" i="8" s="1"/>
  <c r="C14" i="6"/>
  <c r="F14" i="6" s="1"/>
  <c r="H94" i="8"/>
  <c r="K94" i="8" s="1"/>
  <c r="T121" i="1"/>
  <c r="O117" i="1"/>
  <c r="H117" i="1" s="1"/>
  <c r="J117" i="1" s="1"/>
  <c r="H91" i="8"/>
  <c r="K91" i="8" s="1"/>
  <c r="O152" i="1"/>
  <c r="H152" i="1" s="1"/>
  <c r="J152" i="1" s="1"/>
  <c r="O181" i="1"/>
  <c r="H181" i="1" s="1"/>
  <c r="J181" i="1" s="1"/>
  <c r="O179" i="1"/>
  <c r="H179" i="1" s="1"/>
  <c r="J179" i="1" s="1"/>
  <c r="O134" i="1"/>
  <c r="H134" i="1" s="1"/>
  <c r="J134" i="1" s="1"/>
  <c r="Y107" i="1"/>
  <c r="Y103" i="1"/>
  <c r="T245" i="1"/>
  <c r="O182" i="1"/>
  <c r="H182" i="1" s="1"/>
  <c r="J182" i="1" s="1"/>
  <c r="H132" i="8" s="1"/>
  <c r="K132" i="8" s="1"/>
  <c r="H88" i="8"/>
  <c r="K88" i="8" s="1"/>
  <c r="O178" i="1"/>
  <c r="H178" i="1" s="1"/>
  <c r="J178" i="1" s="1"/>
  <c r="O183" i="1"/>
  <c r="H183" i="1" s="1"/>
  <c r="J183" i="1" s="1"/>
  <c r="T184" i="1"/>
  <c r="H184" i="1" s="1"/>
  <c r="J184" i="1" s="1"/>
  <c r="H133" i="8" s="1"/>
  <c r="K133" i="8" s="1"/>
  <c r="O177" i="1"/>
  <c r="O111" i="1"/>
  <c r="H111" i="1" s="1"/>
  <c r="J111" i="1" s="1"/>
  <c r="O110" i="1"/>
  <c r="H110" i="1" s="1"/>
  <c r="J110" i="1" s="1"/>
  <c r="O245" i="1"/>
  <c r="I104" i="8"/>
  <c r="J104" i="8" s="1"/>
  <c r="Z121" i="1"/>
  <c r="I121" i="1" s="1"/>
  <c r="K121" i="1" s="1"/>
  <c r="U104" i="1"/>
  <c r="U124" i="1"/>
  <c r="U118" i="1"/>
  <c r="I118" i="1" s="1"/>
  <c r="K118" i="1" s="1"/>
  <c r="I162" i="1"/>
  <c r="K162" i="1" s="1"/>
  <c r="I120" i="8" s="1"/>
  <c r="J120" i="8" s="1"/>
  <c r="C15" i="6"/>
  <c r="F15" i="6" s="1"/>
  <c r="H182" i="8"/>
  <c r="K182" i="8" s="1"/>
  <c r="H78" i="8"/>
  <c r="K78" i="8" s="1"/>
  <c r="I97" i="1"/>
  <c r="K97" i="1" s="1"/>
  <c r="I109" i="8"/>
  <c r="J109" i="8" s="1"/>
  <c r="Z241" i="1"/>
  <c r="Z239" i="1"/>
  <c r="U163" i="1"/>
  <c r="U169" i="1"/>
  <c r="Z167" i="1"/>
  <c r="U250" i="1"/>
  <c r="I250" i="1" s="1"/>
  <c r="K250" i="1" s="1"/>
  <c r="U168" i="1"/>
  <c r="U149" i="1"/>
  <c r="H181" i="8"/>
  <c r="K181" i="8" s="1"/>
  <c r="H67" i="8"/>
  <c r="K67" i="8" s="1"/>
  <c r="H30" i="8"/>
  <c r="K30" i="8" s="1"/>
  <c r="H6" i="8"/>
  <c r="K6" i="8" s="1"/>
  <c r="C6" i="6"/>
  <c r="H98" i="8"/>
  <c r="K98" i="8" s="1"/>
  <c r="I116" i="8"/>
  <c r="J116" i="8" s="1"/>
  <c r="P154" i="1"/>
  <c r="I184" i="8"/>
  <c r="J184" i="8" s="1"/>
  <c r="K184" i="8" s="1"/>
  <c r="I77" i="8"/>
  <c r="J77" i="8" s="1"/>
  <c r="K77" i="8" s="1"/>
  <c r="I49" i="8"/>
  <c r="J49" i="8" s="1"/>
  <c r="K49" i="8" s="1"/>
  <c r="P161" i="1"/>
  <c r="I161" i="1" s="1"/>
  <c r="K161" i="1" s="1"/>
  <c r="I119" i="8" s="1"/>
  <c r="J119" i="8" s="1"/>
  <c r="I16" i="8"/>
  <c r="J16" i="8" s="1"/>
  <c r="H102" i="1"/>
  <c r="J102" i="1" s="1"/>
  <c r="H68" i="8" s="1"/>
  <c r="K68" i="8" s="1"/>
  <c r="I114" i="1"/>
  <c r="K114" i="1" s="1"/>
  <c r="I110" i="8"/>
  <c r="J110" i="8" s="1"/>
  <c r="P147" i="1"/>
  <c r="I147" i="1" s="1"/>
  <c r="K147" i="1" s="1"/>
  <c r="I186" i="8" s="1"/>
  <c r="J186" i="8" s="1"/>
  <c r="U145" i="1"/>
  <c r="I86" i="8"/>
  <c r="J86" i="8" s="1"/>
  <c r="P242" i="1"/>
  <c r="I242" i="1" s="1"/>
  <c r="K242" i="1" s="1"/>
  <c r="I75" i="8" s="1"/>
  <c r="J75" i="8" s="1"/>
  <c r="K53" i="8"/>
  <c r="F25" i="6"/>
  <c r="H71" i="8"/>
  <c r="K71" i="8" s="1"/>
  <c r="T106" i="1"/>
  <c r="H106" i="1" s="1"/>
  <c r="J106" i="1" s="1"/>
  <c r="H42" i="8" s="1"/>
  <c r="Y105" i="1"/>
  <c r="O104" i="1"/>
  <c r="O103" i="1"/>
  <c r="H121" i="8"/>
  <c r="K121" i="8" s="1"/>
  <c r="O127" i="1"/>
  <c r="H127" i="1" s="1"/>
  <c r="J127" i="1" s="1"/>
  <c r="D18" i="6"/>
  <c r="F18" i="6" s="1"/>
  <c r="I97" i="8"/>
  <c r="J97" i="8" s="1"/>
  <c r="H116" i="8"/>
  <c r="K116" i="8" s="1"/>
  <c r="O154" i="1"/>
  <c r="H104" i="8"/>
  <c r="K104" i="8" s="1"/>
  <c r="Y121" i="1"/>
  <c r="T104" i="1"/>
  <c r="T118" i="1"/>
  <c r="T124" i="1"/>
  <c r="H123" i="8"/>
  <c r="K123" i="8" s="1"/>
  <c r="O148" i="1"/>
  <c r="H148" i="1" s="1"/>
  <c r="J148" i="1" s="1"/>
  <c r="O151" i="1"/>
  <c r="H151" i="1" s="1"/>
  <c r="J151" i="1" s="1"/>
  <c r="O150" i="1"/>
  <c r="H150" i="1" s="1"/>
  <c r="J150" i="1" s="1"/>
  <c r="H113" i="8" s="1"/>
  <c r="K113" i="8" s="1"/>
  <c r="O149" i="1"/>
  <c r="I150" i="1"/>
  <c r="K150" i="1" s="1"/>
  <c r="I113" i="8" s="1"/>
  <c r="J113" i="8" s="1"/>
  <c r="H63" i="8"/>
  <c r="K63" i="8" s="1"/>
  <c r="O116" i="1"/>
  <c r="O126" i="1"/>
  <c r="H126" i="1" s="1"/>
  <c r="J126" i="1" s="1"/>
  <c r="H103" i="8"/>
  <c r="K103" i="8" s="1"/>
  <c r="Y158" i="1"/>
  <c r="H158" i="1" s="1"/>
  <c r="J158" i="1" s="1"/>
  <c r="H24" i="8" s="1"/>
  <c r="T154" i="1"/>
  <c r="D6" i="6"/>
  <c r="I98" i="8"/>
  <c r="J98" i="8" s="1"/>
  <c r="H183" i="8"/>
  <c r="K183" i="8" s="1"/>
  <c r="C16" i="6"/>
  <c r="F16" i="6" s="1"/>
  <c r="H79" i="8"/>
  <c r="K79" i="8" s="1"/>
  <c r="O123" i="1"/>
  <c r="O121" i="1"/>
  <c r="O118" i="1"/>
  <c r="O5" i="1"/>
  <c r="H5" i="1" s="1"/>
  <c r="J5" i="1" s="1"/>
  <c r="O3" i="1"/>
  <c r="H3" i="1" s="1"/>
  <c r="J3" i="1" s="1"/>
  <c r="H82" i="8" s="1"/>
  <c r="K82" i="8" s="1"/>
  <c r="I111" i="8"/>
  <c r="J111" i="8" s="1"/>
  <c r="P241" i="1"/>
  <c r="D4" i="6"/>
  <c r="I101" i="8"/>
  <c r="J101" i="8" s="1"/>
  <c r="K39" i="8" l="1"/>
  <c r="I158" i="1"/>
  <c r="K158" i="1" s="1"/>
  <c r="I24" i="8" s="1"/>
  <c r="J24" i="8" s="1"/>
  <c r="I104" i="1"/>
  <c r="K104" i="1" s="1"/>
  <c r="I70" i="8" s="1"/>
  <c r="J70" i="8" s="1"/>
  <c r="T315" i="1"/>
  <c r="H315" i="1" s="1"/>
  <c r="J315" i="1" s="1"/>
  <c r="T316" i="1"/>
  <c r="H316" i="1" s="1"/>
  <c r="J316" i="1" s="1"/>
  <c r="Z157" i="1"/>
  <c r="I157" i="1" s="1"/>
  <c r="K157" i="1" s="1"/>
  <c r="I23" i="8" s="1"/>
  <c r="J23" i="8" s="1"/>
  <c r="U315" i="1"/>
  <c r="I315" i="1" s="1"/>
  <c r="K315" i="1" s="1"/>
  <c r="I154" i="1"/>
  <c r="K154" i="1" s="1"/>
  <c r="I28" i="8" s="1"/>
  <c r="J28" i="8" s="1"/>
  <c r="P166" i="1"/>
  <c r="I178" i="8"/>
  <c r="J178" i="8" s="1"/>
  <c r="P167" i="1"/>
  <c r="I167" i="1" s="1"/>
  <c r="K167" i="1" s="1"/>
  <c r="I46" i="8" s="1"/>
  <c r="J46" i="8" s="1"/>
  <c r="I187" i="8"/>
  <c r="J187" i="8" s="1"/>
  <c r="K187" i="8" s="1"/>
  <c r="I11" i="8"/>
  <c r="J11" i="8" s="1"/>
  <c r="I149" i="1"/>
  <c r="K149" i="1" s="1"/>
  <c r="I112" i="8" s="1"/>
  <c r="J112" i="8" s="1"/>
  <c r="O313" i="1"/>
  <c r="H313" i="1" s="1"/>
  <c r="J313" i="1" s="1"/>
  <c r="H11" i="8"/>
  <c r="K42" i="8"/>
  <c r="U125" i="1"/>
  <c r="I125" i="1" s="1"/>
  <c r="K125" i="1" s="1"/>
  <c r="D12" i="6" s="1"/>
  <c r="O168" i="1"/>
  <c r="K54" i="8"/>
  <c r="I21" i="8"/>
  <c r="J21" i="8" s="1"/>
  <c r="P312" i="1"/>
  <c r="I312" i="1" s="1"/>
  <c r="K312" i="1" s="1"/>
  <c r="U144" i="1"/>
  <c r="I144" i="1" s="1"/>
  <c r="K144" i="1" s="1"/>
  <c r="I37" i="8" s="1"/>
  <c r="J37" i="8" s="1"/>
  <c r="P169" i="1"/>
  <c r="I169" i="1" s="1"/>
  <c r="K169" i="1" s="1"/>
  <c r="I189" i="8" s="1"/>
  <c r="J189" i="8" s="1"/>
  <c r="U141" i="1"/>
  <c r="I141" i="1" s="1"/>
  <c r="K141" i="1" s="1"/>
  <c r="I108" i="8" s="1"/>
  <c r="J108" i="8" s="1"/>
  <c r="I117" i="8"/>
  <c r="J117" i="8" s="1"/>
  <c r="P168" i="1"/>
  <c r="I168" i="1" s="1"/>
  <c r="K168" i="1" s="1"/>
  <c r="I188" i="8" s="1"/>
  <c r="J188" i="8" s="1"/>
  <c r="O167" i="1"/>
  <c r="H178" i="8"/>
  <c r="O169" i="1"/>
  <c r="O166" i="1"/>
  <c r="T144" i="1"/>
  <c r="H144" i="1" s="1"/>
  <c r="J144" i="1" s="1"/>
  <c r="H55" i="8" s="1"/>
  <c r="O312" i="1"/>
  <c r="H312" i="1" s="1"/>
  <c r="J312" i="1" s="1"/>
  <c r="T141" i="1"/>
  <c r="H141" i="1" s="1"/>
  <c r="J141" i="1" s="1"/>
  <c r="H108" i="8" s="1"/>
  <c r="K108" i="8" s="1"/>
  <c r="H121" i="1"/>
  <c r="J121" i="1" s="1"/>
  <c r="H169" i="8" s="1"/>
  <c r="K169" i="8" s="1"/>
  <c r="H103" i="1"/>
  <c r="J103" i="1" s="1"/>
  <c r="H69" i="8" s="1"/>
  <c r="H118" i="1"/>
  <c r="J118" i="1" s="1"/>
  <c r="C5" i="6" s="1"/>
  <c r="K24" i="8"/>
  <c r="H245" i="1"/>
  <c r="J245" i="1" s="1"/>
  <c r="H172" i="8" s="1"/>
  <c r="K172" i="8" s="1"/>
  <c r="C4" i="6"/>
  <c r="F4" i="6" s="1"/>
  <c r="H101" i="8"/>
  <c r="K101" i="8" s="1"/>
  <c r="Y167" i="1"/>
  <c r="T169" i="1"/>
  <c r="H109" i="8"/>
  <c r="K109" i="8" s="1"/>
  <c r="T163" i="1"/>
  <c r="T250" i="1"/>
  <c r="H250" i="1" s="1"/>
  <c r="J250" i="1" s="1"/>
  <c r="Y241" i="1"/>
  <c r="T149" i="1"/>
  <c r="H149" i="1" s="1"/>
  <c r="J149" i="1" s="1"/>
  <c r="H112" i="8" s="1"/>
  <c r="K112" i="8" s="1"/>
  <c r="Y239" i="1"/>
  <c r="T168" i="1"/>
  <c r="T145" i="1"/>
  <c r="H110" i="8"/>
  <c r="K110" i="8" s="1"/>
  <c r="O147" i="1"/>
  <c r="H147" i="1" s="1"/>
  <c r="J147" i="1" s="1"/>
  <c r="H186" i="8" s="1"/>
  <c r="K186" i="8" s="1"/>
  <c r="O146" i="1"/>
  <c r="H154" i="1"/>
  <c r="J154" i="1" s="1"/>
  <c r="H21" i="8"/>
  <c r="Y157" i="1"/>
  <c r="H157" i="1" s="1"/>
  <c r="J157" i="1" s="1"/>
  <c r="H23" i="8" s="1"/>
  <c r="T125" i="1"/>
  <c r="H125" i="1" s="1"/>
  <c r="J125" i="1" s="1"/>
  <c r="D5" i="6"/>
  <c r="I124" i="8"/>
  <c r="J124" i="8" s="1"/>
  <c r="I176" i="8"/>
  <c r="J176" i="8" s="1"/>
  <c r="U166" i="1"/>
  <c r="C17" i="6"/>
  <c r="H99" i="8"/>
  <c r="K99" i="8" s="1"/>
  <c r="T146" i="1"/>
  <c r="O105" i="1"/>
  <c r="T177" i="1"/>
  <c r="H177" i="1" s="1"/>
  <c r="J177" i="1" s="1"/>
  <c r="H126" i="8" s="1"/>
  <c r="K126" i="8" s="1"/>
  <c r="H111" i="8"/>
  <c r="K111" i="8" s="1"/>
  <c r="O241" i="1"/>
  <c r="I88" i="8"/>
  <c r="J88" i="8" s="1"/>
  <c r="U184" i="1"/>
  <c r="I184" i="1" s="1"/>
  <c r="K184" i="1" s="1"/>
  <c r="I133" i="8" s="1"/>
  <c r="J133" i="8" s="1"/>
  <c r="P177" i="1"/>
  <c r="P183" i="1"/>
  <c r="I183" i="1" s="1"/>
  <c r="K183" i="1" s="1"/>
  <c r="P178" i="1"/>
  <c r="I178" i="1" s="1"/>
  <c r="K178" i="1" s="1"/>
  <c r="P111" i="1"/>
  <c r="I111" i="1" s="1"/>
  <c r="K111" i="1" s="1"/>
  <c r="P110" i="1"/>
  <c r="I110" i="1" s="1"/>
  <c r="K110" i="1" s="1"/>
  <c r="P245" i="1"/>
  <c r="H131" i="8"/>
  <c r="K131" i="8" s="1"/>
  <c r="O163" i="1"/>
  <c r="H86" i="8"/>
  <c r="K86" i="8" s="1"/>
  <c r="O242" i="1"/>
  <c r="H242" i="1" s="1"/>
  <c r="J242" i="1" s="1"/>
  <c r="H75" i="8" s="1"/>
  <c r="K75" i="8" s="1"/>
  <c r="H16" i="8"/>
  <c r="K16" i="8" s="1"/>
  <c r="H4" i="8"/>
  <c r="K4" i="8" s="1"/>
  <c r="D8" i="6"/>
  <c r="I169" i="8"/>
  <c r="J169" i="8" s="1"/>
  <c r="F6" i="6"/>
  <c r="H50" i="8"/>
  <c r="O248" i="1"/>
  <c r="H248" i="1" s="1"/>
  <c r="J248" i="1" s="1"/>
  <c r="H175" i="8" s="1"/>
  <c r="K175" i="8" s="1"/>
  <c r="C19" i="6"/>
  <c r="H3" i="8"/>
  <c r="Y116" i="1"/>
  <c r="H116" i="1" s="1"/>
  <c r="J116" i="1" s="1"/>
  <c r="O124" i="1"/>
  <c r="H124" i="1" s="1"/>
  <c r="J124" i="1" s="1"/>
  <c r="Y115" i="1"/>
  <c r="H115" i="1" s="1"/>
  <c r="J115" i="1" s="1"/>
  <c r="H114" i="8"/>
  <c r="K114" i="8" s="1"/>
  <c r="T249" i="1"/>
  <c r="T239" i="1"/>
  <c r="T241" i="1"/>
  <c r="T240" i="1"/>
  <c r="H240" i="1" s="1"/>
  <c r="J240" i="1" s="1"/>
  <c r="H14" i="8" s="1"/>
  <c r="T105" i="1"/>
  <c r="C13" i="6"/>
  <c r="H31" i="8"/>
  <c r="H80" i="8"/>
  <c r="H74" i="8"/>
  <c r="D13" i="6"/>
  <c r="I80" i="8"/>
  <c r="J80" i="8" s="1"/>
  <c r="I74" i="8"/>
  <c r="J74" i="8" s="1"/>
  <c r="I31" i="8"/>
  <c r="J31" i="8" s="1"/>
  <c r="H104" i="1"/>
  <c r="J104" i="1" s="1"/>
  <c r="H70" i="8" s="1"/>
  <c r="K70" i="8" s="1"/>
  <c r="I91" i="8"/>
  <c r="J91" i="8" s="1"/>
  <c r="P179" i="1"/>
  <c r="I179" i="1" s="1"/>
  <c r="K179" i="1" s="1"/>
  <c r="U245" i="1"/>
  <c r="P181" i="1"/>
  <c r="I181" i="1" s="1"/>
  <c r="K181" i="1" s="1"/>
  <c r="P134" i="1"/>
  <c r="I134" i="1" s="1"/>
  <c r="K134" i="1" s="1"/>
  <c r="Z103" i="1"/>
  <c r="I103" i="1" s="1"/>
  <c r="K103" i="1" s="1"/>
  <c r="I69" i="8" s="1"/>
  <c r="J69" i="8" s="1"/>
  <c r="P152" i="1"/>
  <c r="I152" i="1" s="1"/>
  <c r="K152" i="1" s="1"/>
  <c r="Z107" i="1"/>
  <c r="P182" i="1"/>
  <c r="I182" i="1" s="1"/>
  <c r="K182" i="1" s="1"/>
  <c r="I132" i="8" s="1"/>
  <c r="J132" i="8" s="1"/>
  <c r="P8" i="1"/>
  <c r="I8" i="1" s="1"/>
  <c r="K8" i="1" s="1"/>
  <c r="H51" i="8"/>
  <c r="Y164" i="1"/>
  <c r="H129" i="8"/>
  <c r="K129" i="8" s="1"/>
  <c r="O113" i="1"/>
  <c r="H113" i="1" s="1"/>
  <c r="J113" i="1" s="1"/>
  <c r="H72" i="8"/>
  <c r="T164" i="1"/>
  <c r="Y122" i="1"/>
  <c r="H122" i="1" s="1"/>
  <c r="J122" i="1" s="1"/>
  <c r="P6" i="1" l="1"/>
  <c r="I6" i="1" s="1"/>
  <c r="K6" i="1" s="1"/>
  <c r="I26" i="8" s="1"/>
  <c r="J26" i="8" s="1"/>
  <c r="K178" i="8"/>
  <c r="I166" i="1"/>
  <c r="K166" i="1" s="1"/>
  <c r="I47" i="8" s="1"/>
  <c r="J47" i="8" s="1"/>
  <c r="I12" i="8"/>
  <c r="J12" i="8" s="1"/>
  <c r="I55" i="8"/>
  <c r="J55" i="8" s="1"/>
  <c r="K55" i="8" s="1"/>
  <c r="H167" i="1"/>
  <c r="J167" i="1" s="1"/>
  <c r="H46" i="8" s="1"/>
  <c r="K46" i="8" s="1"/>
  <c r="K11" i="8"/>
  <c r="K21" i="8"/>
  <c r="I62" i="8"/>
  <c r="J62" i="8" s="1"/>
  <c r="K23" i="8"/>
  <c r="H124" i="8"/>
  <c r="K124" i="8" s="1"/>
  <c r="C8" i="6"/>
  <c r="F8" i="6" s="1"/>
  <c r="H169" i="1"/>
  <c r="J169" i="1" s="1"/>
  <c r="H189" i="8" s="1"/>
  <c r="K189" i="8" s="1"/>
  <c r="H168" i="1"/>
  <c r="J168" i="1" s="1"/>
  <c r="H188" i="8" s="1"/>
  <c r="K188" i="8" s="1"/>
  <c r="H163" i="1"/>
  <c r="J163" i="1" s="1"/>
  <c r="H64" i="8" s="1"/>
  <c r="H37" i="8"/>
  <c r="K37" i="8" s="1"/>
  <c r="H12" i="8"/>
  <c r="F5" i="6"/>
  <c r="K69" i="8"/>
  <c r="H146" i="1"/>
  <c r="J146" i="1" s="1"/>
  <c r="H185" i="8" s="1"/>
  <c r="H239" i="1"/>
  <c r="J239" i="1" s="1"/>
  <c r="H13" i="8" s="1"/>
  <c r="K80" i="8"/>
  <c r="H176" i="8"/>
  <c r="K176" i="8" s="1"/>
  <c r="T166" i="1"/>
  <c r="H166" i="1" s="1"/>
  <c r="J166" i="1" s="1"/>
  <c r="H47" i="8" s="1"/>
  <c r="K47" i="8" s="1"/>
  <c r="H164" i="1"/>
  <c r="J164" i="1" s="1"/>
  <c r="H65" i="8" s="1"/>
  <c r="C3" i="6"/>
  <c r="H29" i="8"/>
  <c r="I87" i="8"/>
  <c r="J87" i="8" s="1"/>
  <c r="P107" i="1"/>
  <c r="I107" i="1" s="1"/>
  <c r="K107" i="1" s="1"/>
  <c r="P145" i="1"/>
  <c r="I145" i="1" s="1"/>
  <c r="K145" i="1" s="1"/>
  <c r="P108" i="1"/>
  <c r="I108" i="1" s="1"/>
  <c r="K108" i="1" s="1"/>
  <c r="P109" i="1"/>
  <c r="I109" i="1" s="1"/>
  <c r="K109" i="1" s="1"/>
  <c r="I72" i="8"/>
  <c r="J72" i="8" s="1"/>
  <c r="K72" i="8" s="1"/>
  <c r="U164" i="1"/>
  <c r="Z122" i="1"/>
  <c r="I122" i="1" s="1"/>
  <c r="K122" i="1" s="1"/>
  <c r="F13" i="6"/>
  <c r="C11" i="6"/>
  <c r="H76" i="8"/>
  <c r="Y123" i="1"/>
  <c r="H123" i="1" s="1"/>
  <c r="J123" i="1" s="1"/>
  <c r="I129" i="8"/>
  <c r="J129" i="8" s="1"/>
  <c r="P113" i="1"/>
  <c r="I113" i="1" s="1"/>
  <c r="K113" i="1" s="1"/>
  <c r="H28" i="8"/>
  <c r="K28" i="8" s="1"/>
  <c r="O6" i="1"/>
  <c r="H6" i="1" s="1"/>
  <c r="J6" i="1" s="1"/>
  <c r="O8" i="1"/>
  <c r="H8" i="1" s="1"/>
  <c r="J8" i="1" s="1"/>
  <c r="I179" i="8"/>
  <c r="J179" i="8" s="1"/>
  <c r="I58" i="8"/>
  <c r="J58" i="8" s="1"/>
  <c r="I131" i="8"/>
  <c r="J131" i="8" s="1"/>
  <c r="P163" i="1"/>
  <c r="I163" i="1" s="1"/>
  <c r="K163" i="1" s="1"/>
  <c r="I64" i="8" s="1"/>
  <c r="J64" i="8" s="1"/>
  <c r="K74" i="8"/>
  <c r="I245" i="1"/>
  <c r="K245" i="1" s="1"/>
  <c r="I172" i="8" s="1"/>
  <c r="J172" i="8" s="1"/>
  <c r="D19" i="6"/>
  <c r="F19" i="6" s="1"/>
  <c r="I3" i="8"/>
  <c r="J3" i="8" s="1"/>
  <c r="K3" i="8" s="1"/>
  <c r="P124" i="1"/>
  <c r="I124" i="1" s="1"/>
  <c r="K124" i="1" s="1"/>
  <c r="Z116" i="1"/>
  <c r="I116" i="1" s="1"/>
  <c r="K116" i="1" s="1"/>
  <c r="Z115" i="1"/>
  <c r="I115" i="1" s="1"/>
  <c r="K115" i="1" s="1"/>
  <c r="H241" i="1"/>
  <c r="J241" i="1" s="1"/>
  <c r="H15" i="8" s="1"/>
  <c r="I50" i="8"/>
  <c r="J50" i="8" s="1"/>
  <c r="K50" i="8" s="1"/>
  <c r="P248" i="1"/>
  <c r="I248" i="1" s="1"/>
  <c r="K248" i="1" s="1"/>
  <c r="I175" i="8" s="1"/>
  <c r="J175" i="8" s="1"/>
  <c r="I114" i="8"/>
  <c r="J114" i="8" s="1"/>
  <c r="U239" i="1"/>
  <c r="I239" i="1" s="1"/>
  <c r="K239" i="1" s="1"/>
  <c r="I13" i="8" s="1"/>
  <c r="J13" i="8" s="1"/>
  <c r="U241" i="1"/>
  <c r="I241" i="1" s="1"/>
  <c r="K241" i="1" s="1"/>
  <c r="I15" i="8" s="1"/>
  <c r="J15" i="8" s="1"/>
  <c r="U240" i="1"/>
  <c r="I240" i="1" s="1"/>
  <c r="K240" i="1" s="1"/>
  <c r="I14" i="8" s="1"/>
  <c r="J14" i="8" s="1"/>
  <c r="K14" i="8" s="1"/>
  <c r="U249" i="1"/>
  <c r="U105" i="1"/>
  <c r="H130" i="8"/>
  <c r="K130" i="8" s="1"/>
  <c r="C9" i="6"/>
  <c r="H20" i="8"/>
  <c r="H2" i="8"/>
  <c r="O249" i="1"/>
  <c r="H249" i="1" s="1"/>
  <c r="J249" i="1" s="1"/>
  <c r="D17" i="6"/>
  <c r="F17" i="6" s="1"/>
  <c r="I99" i="8"/>
  <c r="J99" i="8" s="1"/>
  <c r="U146" i="1"/>
  <c r="I146" i="1" s="1"/>
  <c r="K146" i="1" s="1"/>
  <c r="I185" i="8" s="1"/>
  <c r="J185" i="8" s="1"/>
  <c r="P105" i="1"/>
  <c r="U177" i="1"/>
  <c r="I177" i="1" s="1"/>
  <c r="K177" i="1" s="1"/>
  <c r="I126" i="8" s="1"/>
  <c r="J126" i="8" s="1"/>
  <c r="K31" i="8"/>
  <c r="C2" i="6"/>
  <c r="H105" i="8"/>
  <c r="K105" i="8" s="1"/>
  <c r="I51" i="8"/>
  <c r="J51" i="8" s="1"/>
  <c r="K51" i="8" s="1"/>
  <c r="Z164" i="1"/>
  <c r="H105" i="1"/>
  <c r="J105" i="1" s="1"/>
  <c r="H41" i="8" s="1"/>
  <c r="C12" i="6"/>
  <c r="F12" i="6" s="1"/>
  <c r="H62" i="8"/>
  <c r="K62" i="8" l="1"/>
  <c r="K12" i="8"/>
  <c r="K64" i="8"/>
  <c r="K185" i="8"/>
  <c r="K13" i="8"/>
  <c r="I105" i="1"/>
  <c r="K105" i="1" s="1"/>
  <c r="I41" i="8" s="1"/>
  <c r="J41" i="8" s="1"/>
  <c r="K41" i="8" s="1"/>
  <c r="D11" i="6"/>
  <c r="F11" i="6" s="1"/>
  <c r="I76" i="8"/>
  <c r="J76" i="8" s="1"/>
  <c r="K76" i="8" s="1"/>
  <c r="Z123" i="1"/>
  <c r="I123" i="1" s="1"/>
  <c r="K123" i="1" s="1"/>
  <c r="C10" i="6"/>
  <c r="H135" i="8"/>
  <c r="K135" i="8" s="1"/>
  <c r="I45" i="8"/>
  <c r="J45" i="8" s="1"/>
  <c r="I19" i="8"/>
  <c r="J19" i="8" s="1"/>
  <c r="K15" i="8"/>
  <c r="D9" i="6"/>
  <c r="F9" i="6" s="1"/>
  <c r="I130" i="8"/>
  <c r="J130" i="8" s="1"/>
  <c r="I44" i="8"/>
  <c r="J44" i="8" s="1"/>
  <c r="I18" i="8"/>
  <c r="J18" i="8" s="1"/>
  <c r="D2" i="6"/>
  <c r="F2" i="6" s="1"/>
  <c r="I105" i="8"/>
  <c r="J105" i="8" s="1"/>
  <c r="H87" i="8"/>
  <c r="K87" i="8" s="1"/>
  <c r="O109" i="1"/>
  <c r="H109" i="1" s="1"/>
  <c r="J109" i="1" s="1"/>
  <c r="O107" i="1"/>
  <c r="H107" i="1" s="1"/>
  <c r="J107" i="1" s="1"/>
  <c r="O108" i="1"/>
  <c r="H108" i="1" s="1"/>
  <c r="J108" i="1" s="1"/>
  <c r="O145" i="1"/>
  <c r="H145" i="1" s="1"/>
  <c r="J145" i="1" s="1"/>
  <c r="I20" i="8"/>
  <c r="J20" i="8" s="1"/>
  <c r="K20" i="8" s="1"/>
  <c r="I2" i="8"/>
  <c r="J2" i="8" s="1"/>
  <c r="K2" i="8" s="1"/>
  <c r="P249" i="1"/>
  <c r="I249" i="1" s="1"/>
  <c r="K249" i="1" s="1"/>
  <c r="I164" i="1"/>
  <c r="K164" i="1" s="1"/>
  <c r="I65" i="8" s="1"/>
  <c r="J65" i="8" s="1"/>
  <c r="K65" i="8" s="1"/>
  <c r="I81" i="8"/>
  <c r="J81" i="8" s="1"/>
  <c r="I22" i="8"/>
  <c r="J22" i="8" s="1"/>
  <c r="H48" i="8"/>
  <c r="H9" i="8"/>
  <c r="D3" i="6"/>
  <c r="F3" i="6" s="1"/>
  <c r="I29" i="8"/>
  <c r="J29" i="8" s="1"/>
  <c r="K29" i="8" s="1"/>
  <c r="H179" i="8"/>
  <c r="K179" i="8" s="1"/>
  <c r="H58" i="8"/>
  <c r="K58" i="8" s="1"/>
  <c r="H26" i="8"/>
  <c r="K26" i="8" s="1"/>
  <c r="I43" i="8"/>
  <c r="J43" i="8" s="1"/>
  <c r="I17" i="8"/>
  <c r="J17" i="8" s="1"/>
  <c r="I48" i="8" l="1"/>
  <c r="J48" i="8" s="1"/>
  <c r="K48" i="8" s="1"/>
  <c r="I9" i="8"/>
  <c r="J9" i="8" s="1"/>
  <c r="K9" i="8" s="1"/>
  <c r="H44" i="8"/>
  <c r="K44" i="8" s="1"/>
  <c r="H18" i="8"/>
  <c r="K18" i="8" s="1"/>
  <c r="D10" i="6"/>
  <c r="F10" i="6" s="1"/>
  <c r="I135" i="8"/>
  <c r="J135" i="8" s="1"/>
  <c r="H43" i="8"/>
  <c r="K43" i="8" s="1"/>
  <c r="H17" i="8"/>
  <c r="K17" i="8" s="1"/>
  <c r="H19" i="8"/>
  <c r="K19" i="8" s="1"/>
  <c r="H45" i="8"/>
  <c r="K45" i="8" s="1"/>
  <c r="H81" i="8"/>
  <c r="K81" i="8" s="1"/>
  <c r="H22" i="8"/>
  <c r="K2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在生产建筑中需求的人力成本
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定义:</t>
        </r>
        <r>
          <rPr>
            <sz val="9"/>
            <rFont val="宋体"/>
            <family val="3"/>
            <charset val="134"/>
          </rPr>
          <t xml:space="preserve">
统一使用本币计算，数值来源于进口贸易表中的每束实际价格(本币)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生产人力成本+物料生产人力成本</t>
        </r>
      </text>
    </comment>
    <comment ref="I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A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备注：
请填写100外币可以兑换本币的数额
</t>
        </r>
      </text>
    </comment>
    <comment ref="A3" authorId="0" shapeId="0" xr:uid="{00000000-0006-0000-0200-000002000000}">
      <text>
        <r>
          <rPr>
            <sz val="9"/>
            <rFont val="宋体"/>
            <family val="3"/>
            <charset val="134"/>
          </rPr>
          <t xml:space="preserve">备注：
请手动设置，这个数值一般由出口贸易的每人工利润决定
</t>
        </r>
      </text>
    </comment>
    <comment ref="A4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<sst xmlns="http://schemas.openxmlformats.org/spreadsheetml/2006/main" count="4649" uniqueCount="597">
  <si>
    <t>版本号</t>
  </si>
  <si>
    <t>游戏版本</t>
  </si>
  <si>
    <t>1.0.0030</t>
  </si>
  <si>
    <t>更新日期</t>
  </si>
  <si>
    <t>版本说明</t>
  </si>
  <si>
    <t>现版本存在的问题</t>
  </si>
  <si>
    <t>下个版本更新预告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</si>
  <si>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</si>
  <si>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</si>
  <si>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</si>
  <si>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</si>
  <si>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</si>
  <si>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</si>
  <si>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</si>
  <si>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</si>
  <si>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</si>
  <si>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</si>
  <si>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</si>
  <si>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</si>
  <si>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</si>
  <si>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</si>
  <si>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</si>
  <si>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</si>
  <si>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</si>
  <si>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</si>
  <si>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</si>
  <si>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</si>
  <si>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</si>
  <si>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</si>
  <si>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</si>
  <si>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</si>
  <si>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</si>
  <si>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</si>
  <si>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</si>
  <si>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</si>
  <si>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</si>
  <si>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</si>
  <si>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</si>
  <si>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</si>
  <si>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</si>
  <si>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</si>
  <si>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</si>
  <si>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</si>
  <si>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</si>
  <si>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</si>
  <si>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</si>
  <si>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</si>
  <si>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</si>
  <si>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</si>
  <si>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</si>
  <si>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</si>
  <si>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</si>
  <si>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</si>
  <si>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</si>
  <si>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</si>
  <si>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</si>
  <si>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</si>
  <si>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</si>
  <si>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</si>
  <si>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</si>
  <si>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</si>
  <si>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</si>
  <si>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</si>
  <si>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</si>
  <si>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</si>
  <si>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</si>
  <si>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</si>
  <si>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</si>
  <si>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</si>
  <si>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</si>
  <si>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</si>
  <si>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</si>
  <si>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</si>
  <si>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</si>
  <si>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</si>
  <si>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</si>
  <si>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</si>
  <si>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</si>
  <si>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</si>
  <si>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</si>
  <si>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</si>
  <si>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</si>
  <si>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</si>
  <si>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</si>
  <si>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</si>
  <si>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</si>
  <si>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</si>
  <si>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</si>
  <si>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</si>
  <si>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</si>
  <si>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</si>
  <si>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</si>
  <si>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</si>
  <si>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</si>
  <si>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</si>
  <si>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</si>
  <si>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</si>
  <si>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</si>
  <si>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</si>
  <si>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</si>
  <si>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</si>
  <si>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</si>
  <si>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</si>
  <si>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</si>
  <si>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</si>
  <si>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</si>
  <si>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</si>
  <si>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</si>
  <si>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</si>
  <si>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</si>
  <si>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</si>
  <si>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</si>
  <si>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</si>
  <si>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</si>
  <si>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</si>
  <si>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</si>
  <si>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</si>
  <si>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</si>
  <si>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</si>
  <si>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</si>
  <si>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</si>
  <si>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</si>
  <si>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</si>
  <si>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</si>
  <si>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</si>
  <si>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</si>
  <si>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</si>
  <si>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</si>
  <si>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</si>
  <si>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</si>
  <si>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</si>
  <si>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</si>
  <si>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</si>
  <si>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</si>
  <si>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</si>
  <si>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</si>
  <si>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</si>
  <si>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</si>
  <si>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</si>
  <si>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</si>
  <si>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</si>
  <si>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</si>
  <si>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</si>
  <si>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</si>
  <si>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</si>
  <si>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</si>
  <si>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</si>
  <si>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</si>
  <si>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</si>
  <si>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</si>
  <si>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</si>
  <si>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</si>
  <si>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</si>
  <si>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</si>
  <si>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</si>
  <si>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</si>
  <si>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</si>
  <si>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</si>
  <si>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</si>
  <si>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</si>
  <si>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</si>
  <si>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</si>
  <si>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</si>
  <si>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</si>
  <si>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</si>
  <si>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</si>
  <si>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</si>
  <si>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</si>
  <si>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</si>
  <si>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</si>
  <si>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</si>
  <si>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</si>
  <si>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</si>
  <si>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</si>
  <si>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</si>
  <si>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</si>
  <si>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</si>
  <si>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</si>
  <si>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</si>
  <si>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</si>
  <si>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</si>
  <si>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</si>
  <si>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</si>
  <si>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</si>
  <si>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</si>
  <si>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</si>
  <si>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</si>
  <si>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</si>
  <si>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</si>
  <si>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</si>
  <si>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</si>
  <si>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</si>
  <si>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</si>
  <si>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</si>
  <si>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</si>
  <si>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</si>
  <si>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</si>
  <si>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</si>
  <si>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</si>
  <si>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</si>
  <si>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</si>
  <si>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</si>
  <si>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</si>
  <si>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</si>
  <si>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</si>
  <si>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</si>
  <si>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</si>
  <si>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</si>
  <si>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</si>
  <si>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</si>
  <si>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</si>
  <si>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</si>
  <si>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</si>
  <si>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</si>
  <si>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</si>
  <si>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</si>
  <si>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</si>
  <si>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</si>
  <si>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</si>
  <si>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</si>
  <si>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</si>
  <si>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</si>
  <si>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</si>
  <si>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</si>
  <si>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</si>
  <si>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</si>
  <si>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</si>
  <si>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</si>
  <si>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</si>
  <si>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</si>
  <si>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</si>
  <si>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</si>
  <si>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</si>
  <si>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</si>
  <si>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</si>
  <si>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</si>
  <si>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</si>
  <si>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</si>
  <si>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</si>
  <si>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</si>
  <si>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</si>
  <si>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</si>
  <si>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</si>
  <si>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</si>
  <si>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</si>
  <si>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</si>
  <si>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</si>
  <si>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</si>
  <si>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</si>
  <si>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</si>
  <si>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</si>
  <si>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</si>
  <si>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</si>
  <si>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</si>
  <si>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</si>
  <si>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</si>
  <si>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</si>
  <si>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</si>
  <si>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</si>
  <si>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</si>
  <si>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</si>
  <si>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</si>
  <si>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</si>
  <si>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</si>
  <si>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</si>
  <si>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</si>
  <si>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</si>
  <si>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</si>
  <si>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</si>
  <si>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</si>
  <si>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</si>
  <si>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</si>
  <si>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</si>
  <si>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</si>
  <si>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</si>
  <si>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</si>
  <si>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</si>
  <si>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</si>
  <si>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</si>
  <si>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</si>
  <si>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</si>
  <si>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</si>
  <si>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</si>
  <si>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</si>
  <si>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</si>
  <si>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</si>
  <si>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</si>
  <si>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</si>
  <si>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</si>
  <si>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</si>
  <si>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</si>
  <si>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</si>
  <si>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</si>
  <si>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</si>
  <si>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</si>
  <si>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</si>
  <si>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</si>
  <si>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</si>
  <si>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</si>
  <si>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</si>
  <si>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</si>
  <si>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</si>
  <si>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</si>
  <si>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</si>
  <si>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</si>
  <si>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</si>
  <si>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</si>
  <si>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</si>
  <si>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</si>
  <si>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</si>
  <si>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</si>
  <si>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</si>
  <si>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</si>
  <si>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</si>
  <si>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木炭(木炭)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</si>
  <si>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</si>
  <si>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</si>
  <si>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</si>
  <si>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</si>
  <si>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</si>
  <si>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</si>
  <si>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</si>
  <si>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</si>
  <si>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</si>
  <si>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</si>
  <si>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</si>
  <si>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</si>
  <si>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</si>
  <si>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</si>
  <si>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</si>
  <si>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</si>
  <si>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</si>
  <si>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</si>
  <si>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</si>
  <si>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</si>
  <si>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</si>
  <si>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</si>
  <si>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</si>
  <si>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</si>
  <si>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</si>
  <si>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</si>
  <si>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</si>
  <si>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</si>
  <si>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</si>
  <si>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</si>
  <si>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</si>
  <si>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</si>
  <si>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</si>
  <si>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</si>
  <si>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</si>
  <si>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</si>
  <si>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</si>
  <si>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</si>
  <si>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</si>
  <si>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</si>
  <si>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</si>
  <si>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</si>
  <si>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</si>
  <si>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</si>
  <si>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</si>
  <si>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</si>
  <si>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</si>
  <si>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</si>
  <si>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</si>
  <si>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</si>
  <si>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</si>
  <si>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</si>
  <si>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</si>
  <si>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</si>
  <si>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</si>
  <si>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</si>
  <si>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</si>
  <si>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</si>
  <si>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</si>
  <si>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</si>
  <si>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</si>
  <si>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</si>
  <si>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</si>
  <si>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</si>
  <si>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</si>
  <si>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</si>
  <si>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</si>
  <si>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</si>
  <si>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</si>
  <si>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</si>
  <si>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</si>
  <si>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</si>
  <si>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</si>
  <si>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</si>
  <si>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</si>
  <si>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</si>
  <si>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</si>
  <si>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贸易</t>
  </si>
  <si>
    <t>蝙蝠体液(毒牙城贸易)</t>
  </si>
  <si>
    <t>叶子(弗拉特斯塔贸易)</t>
  </si>
  <si>
    <t>布料(阿特拉贸易)</t>
  </si>
  <si>
    <t>丝绸(索尔德姆贸易)</t>
  </si>
  <si>
    <t>莓果(弗拉特斯塔贸易)</t>
  </si>
  <si>
    <t>花朵(弗拉特斯塔贸易)</t>
  </si>
  <si>
    <t>蘑菇(毒牙城贸易)</t>
  </si>
  <si>
    <t>肉(弗蕾亚贸易)</t>
  </si>
  <si>
    <t>蜂蜜(弗蕾亚贸易)</t>
  </si>
  <si>
    <t>谷物(阿特拉贸易)</t>
  </si>
  <si>
    <t>兔奶(弗蕾亚贸易)</t>
  </si>
  <si>
    <t>烤鱼(斯托基特贸易)</t>
  </si>
  <si>
    <t>芝士(弗蕾亚贸易)</t>
  </si>
  <si>
    <t>石灰粉(暗影堡贸易)</t>
  </si>
  <si>
    <t>食盐(斯托基特贸易)</t>
  </si>
  <si>
    <t>油(斯托基特贸易)</t>
  </si>
  <si>
    <t>木材(天空木园贸易)</t>
  </si>
  <si>
    <t>啤酒(阿特拉贸易)</t>
  </si>
  <si>
    <t>皮袋(金尾城贸易)</t>
  </si>
  <si>
    <t>玻璃(索尔德姆贸易)</t>
  </si>
  <si>
    <t>石材(暗影堡贸易)</t>
  </si>
  <si>
    <t>蜡烛(金尾城贸易)</t>
  </si>
  <si>
    <t>金首饰(暗影堡贸易)</t>
  </si>
  <si>
    <t>骨头(天空木园贸易)</t>
  </si>
  <si>
    <t>皮革(弗蕾亚贸易)</t>
  </si>
  <si>
    <t>烤肉(巴斯基姆贸易)</t>
  </si>
  <si>
    <t>蚕茧(天空木园贸易)</t>
  </si>
  <si>
    <t>欢乐花(毒牙城贸易)</t>
  </si>
  <si>
    <t>金矿石(玉光城贸易)</t>
  </si>
  <si>
    <t>木头(毒牙城贸易)</t>
  </si>
  <si>
    <t>泥土(阿特拉贸易)</t>
  </si>
  <si>
    <t>砂岩(索尔德姆贸易)</t>
  </si>
  <si>
    <t>莎纸草(索尔德姆贸易)</t>
  </si>
  <si>
    <t>珊瑚(斯托基特贸易)</t>
  </si>
  <si>
    <t>石头(约通哈默尔贸易)</t>
  </si>
  <si>
    <t>水(暗影堡贸易)</t>
  </si>
  <si>
    <t>藤蔓(天空木园贸易)</t>
  </si>
  <si>
    <t>铁矿石(约通哈默尔贸易)</t>
  </si>
  <si>
    <t>铜矿石(约通哈默尔贸易)</t>
  </si>
  <si>
    <t>仙人掌花(索尔德姆贸易)</t>
  </si>
  <si>
    <t>岩盐(天凝城贸易)</t>
  </si>
  <si>
    <t>鱼(斯托基特贸易)</t>
  </si>
  <si>
    <t>肉排(巴斯基姆贸易)</t>
  </si>
  <si>
    <t>蝙蝠药水(金尾城贸易)</t>
  </si>
  <si>
    <t>布衣(金尾城贸易)</t>
  </si>
  <si>
    <t>蜘蛛网(天空木园贸易)</t>
  </si>
  <si>
    <t>黏板岩(毒牙城贸易)</t>
  </si>
  <si>
    <t>木头(弗拉特斯塔贸易)</t>
  </si>
  <si>
    <t>蚕茧(弗拉特斯塔贸易)</t>
  </si>
  <si>
    <t>蘑菇(约通哈默尔贸易)</t>
  </si>
  <si>
    <t>蝙蝠体液(约通哈默尔贸易)</t>
  </si>
  <si>
    <t>水(天凝城贸易)</t>
  </si>
  <si>
    <t>蘑菇(天凝城贸易)</t>
  </si>
  <si>
    <t>铜矿石(天凝城贸易)</t>
  </si>
  <si>
    <t>铁矿石(天凝城贸易)</t>
  </si>
  <si>
    <t>铜矿石(玉光城贸易)</t>
  </si>
  <si>
    <t>油(金尾城贸易)</t>
  </si>
  <si>
    <t>叶子(阿特拉贸易)</t>
  </si>
  <si>
    <t>肉(巴斯基姆贸易)</t>
  </si>
  <si>
    <t>鱼(巴斯基姆贸易)</t>
  </si>
  <si>
    <t>烤鱼(巴斯基姆贸易)</t>
  </si>
  <si>
    <t>铸币厂</t>
  </si>
  <si>
    <t>铜币(铸币厂)</t>
  </si>
  <si>
    <t>金币(铸币厂)</t>
  </si>
  <si>
    <t>设置项</t>
  </si>
  <si>
    <t>值</t>
  </si>
  <si>
    <t>汇率</t>
  </si>
  <si>
    <t>人工本币转换比</t>
  </si>
  <si>
    <t>人工外币转换比</t>
  </si>
  <si>
    <t>城邦名称</t>
  </si>
  <si>
    <t>使用货币情况</t>
  </si>
  <si>
    <t>索尔德姆</t>
  </si>
  <si>
    <t>本币</t>
  </si>
  <si>
    <t>天空木园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</si>
  <si>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</si>
  <si>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</si>
  <si>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</si>
  <si>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</si>
  <si>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</si>
  <si>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</si>
  <si>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</si>
  <si>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</si>
  <si>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玉光城</t>
  </si>
  <si>
    <t>金尾城</t>
  </si>
  <si>
    <t>阿特拉</t>
  </si>
  <si>
    <t>巴斯基姆</t>
  </si>
  <si>
    <t xml:space="preserve"> </t>
  </si>
  <si>
    <t>可出售产品</t>
  </si>
  <si>
    <t>产品销售地</t>
  </si>
  <si>
    <t>使用货币</t>
  </si>
  <si>
    <t>每束数量</t>
  </si>
  <si>
    <t>每束实际价格(本币)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</si>
  <si>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</si>
  <si>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</si>
  <si>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</si>
  <si>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</si>
  <si>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</si>
  <si>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索引名</t>
  </si>
  <si>
    <t>物料</t>
  </si>
  <si>
    <t>类型</t>
  </si>
  <si>
    <t>来源国</t>
  </si>
  <si>
    <t>啤酒</t>
  </si>
  <si>
    <t>石材</t>
  </si>
  <si>
    <t>金首饰</t>
  </si>
  <si>
    <t>烤肉</t>
  </si>
  <si>
    <t>肉排</t>
  </si>
  <si>
    <t>烤鱼</t>
  </si>
  <si>
    <t>黏板岩</t>
  </si>
  <si>
    <t>皮袋</t>
  </si>
  <si>
    <t>蜡烛</t>
  </si>
  <si>
    <t>蝙蝠药水</t>
  </si>
  <si>
    <t>布衣</t>
  </si>
  <si>
    <t>蜘蛛网</t>
  </si>
  <si>
    <t>珊瑚石</t>
  </si>
  <si>
    <t>蝙蝠</t>
  </si>
  <si>
    <t>玻璃工艺品</t>
  </si>
  <si>
    <t>肥皂</t>
  </si>
  <si>
    <t>化妆品</t>
  </si>
  <si>
    <t>香水</t>
  </si>
  <si>
    <t>烤蘑菇</t>
  </si>
  <si>
    <t>冰淇淋</t>
  </si>
  <si>
    <t>齿轮</t>
  </si>
  <si>
    <t>实木家具</t>
  </si>
  <si>
    <t>果酒</t>
  </si>
  <si>
    <t>皮鞋</t>
  </si>
  <si>
    <t>铁块</t>
  </si>
  <si>
    <t>口香糖</t>
  </si>
  <si>
    <t>哑铃</t>
  </si>
  <si>
    <t>面包</t>
  </si>
  <si>
    <t>蚕</t>
  </si>
  <si>
    <t>意大利面</t>
  </si>
  <si>
    <t>蛋糕</t>
  </si>
  <si>
    <t>蜜蜂</t>
  </si>
  <si>
    <t>陶瓷</t>
  </si>
  <si>
    <t>书</t>
  </si>
  <si>
    <t>药品</t>
  </si>
  <si>
    <t>再生灵药</t>
  </si>
  <si>
    <t>丝绸衣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</si>
  <si>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</si>
  <si>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</si>
  <si>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</si>
  <si>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</si>
  <si>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</si>
  <si>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</si>
  <si>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</si>
  <si>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</si>
  <si>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</si>
  <si>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</si>
  <si>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</si>
  <si>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</si>
  <si>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</si>
  <si>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</si>
  <si>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</si>
  <si>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</si>
  <si>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</si>
  <si>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</si>
  <si>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</si>
  <si>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</si>
  <si>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</si>
  <si>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</si>
  <si>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</si>
  <si>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</si>
  <si>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</si>
  <si>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</si>
  <si>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</si>
  <si>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</si>
  <si>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</si>
  <si>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暗影堡贸易</t>
  </si>
  <si>
    <t>天凝城贸易</t>
  </si>
  <si>
    <t>天空木园贸易</t>
  </si>
  <si>
    <t>钓鱼台</t>
  </si>
  <si>
    <t>斯托基特贸易</t>
  </si>
  <si>
    <t>巴斯基姆贸易</t>
  </si>
  <si>
    <t>弗拉特斯塔贸易</t>
  </si>
  <si>
    <t>阿特拉贸易</t>
  </si>
  <si>
    <t>索尔德姆贸易</t>
  </si>
  <si>
    <t>约通哈默尔贸易</t>
  </si>
  <si>
    <t>毒牙城贸易</t>
  </si>
  <si>
    <t>弗蕾亚贸易</t>
  </si>
  <si>
    <t>诺克斯林矿山</t>
  </si>
  <si>
    <t>玉光城贸易</t>
  </si>
  <si>
    <t>金尾城贸易</t>
  </si>
  <si>
    <t>铜币</t>
  </si>
  <si>
    <t>金币</t>
  </si>
  <si>
    <t>名称</t>
  </si>
  <si>
    <t>类别</t>
  </si>
  <si>
    <t>1.1</t>
    <phoneticPr fontId="6" type="noConversion"/>
  </si>
  <si>
    <t>2023/11/29</t>
    <phoneticPr fontId="6" type="noConversion"/>
  </si>
  <si>
    <r>
      <t>1.补全了大部分物品的获得方式</t>
    </r>
    <r>
      <rPr>
        <sz val="11"/>
        <color theme="1"/>
        <rFont val="等线"/>
        <family val="3"/>
        <charset val="134"/>
        <scheme val="minor"/>
      </rPr>
      <t xml:space="preserve">
2.</t>
    </r>
    <r>
      <rPr>
        <sz val="11"/>
        <color theme="1"/>
        <rFont val="等线"/>
        <family val="3"/>
        <charset val="134"/>
        <scheme val="minor"/>
      </rPr>
      <t>增加了仓储和贸易两种获得方式，仓储指消耗仓库内的物料，不消耗人力，贸易指直接从别的城邦购买，有进口经济成本
3.增加了进口贸易表和出口贸易表以及汇率相关设定，需要先设置汇率，然后填写进口贸易和出口贸易中的价格，可以得出进口成本和出口利润
4.采集和狩猎物品的获取方式采用了@十里天X 的估算方式</t>
    </r>
    <phoneticPr fontId="6" type="noConversion"/>
  </si>
  <si>
    <r>
      <t>1.城邦统计是选自我自己的一个普通难度档，该档已探索了全图，但不排除有随机缺失的城邦</t>
    </r>
    <r>
      <rPr>
        <sz val="11"/>
        <color theme="1"/>
        <rFont val="等线"/>
        <family val="3"/>
        <charset val="134"/>
        <scheme val="minor"/>
      </rPr>
      <t xml:space="preserve">
2.</t>
    </r>
    <r>
      <rPr>
        <sz val="11"/>
        <color theme="1"/>
        <rFont val="等线"/>
        <family val="3"/>
        <charset val="134"/>
        <scheme val="minor"/>
      </rPr>
      <t>进出口贸易表未经过详细测试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</si>
  <si>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.增加食品饱食度和生产成本的比值
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.补充物品使用效果和持续时间</t>
    </r>
    <phoneticPr fontId="6" type="noConversion"/>
  </si>
  <si>
    <t>玻璃瓶</t>
    <phoneticPr fontId="6" type="noConversion"/>
  </si>
  <si>
    <t>谷物农场</t>
    <phoneticPr fontId="6" type="noConversion"/>
  </si>
  <si>
    <t>水</t>
    <phoneticPr fontId="6" type="noConversion"/>
  </si>
  <si>
    <t>木炭(荆棘)</t>
    <phoneticPr fontId="6" type="noConversion"/>
  </si>
  <si>
    <r>
      <t>沙子(</t>
    </r>
    <r>
      <rPr>
        <sz val="11"/>
        <color theme="1"/>
        <rFont val="等线"/>
        <family val="3"/>
        <charset val="134"/>
        <scheme val="minor"/>
      </rPr>
      <t>石匠厂</t>
    </r>
    <r>
      <rPr>
        <sz val="11"/>
        <color theme="1"/>
        <rFont val="等线"/>
        <charset val="134"/>
        <scheme val="minor"/>
      </rPr>
      <t>)</t>
    </r>
    <phoneticPr fontId="6" type="noConversion"/>
  </si>
  <si>
    <t>石匠厂</t>
  </si>
  <si>
    <t>谷物(水)</t>
    <phoneticPr fontId="6" type="noConversion"/>
  </si>
  <si>
    <t>谷物(水骨粉)</t>
    <phoneticPr fontId="6" type="noConversion"/>
  </si>
  <si>
    <t>谷物(水骨粉石灰)</t>
    <phoneticPr fontId="6" type="noConversion"/>
  </si>
  <si>
    <t>骨粉</t>
    <phoneticPr fontId="6" type="noConversion"/>
  </si>
  <si>
    <t>石灰粉</t>
    <phoneticPr fontId="6" type="noConversion"/>
  </si>
  <si>
    <t>水骨粉石灰</t>
  </si>
  <si>
    <t>水骨粉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</si>
</sst>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0" fillId="0" borderId="1" xfId="0" applyBorder="1" applyProtection="1">
      <protection locked="0"/>
    </xf>
    <xf numFmtId="0" fontId="0" fillId="8" borderId="1" xfId="0" applyFill="1" applyBorder="1" applyAlignment="1">
      <alignment horizontal="center"/>
    </xf>
    <xf numFmtId="0" fontId="2" fillId="4" borderId="1" xfId="0" applyFont="1" applyFill="1" applyBorder="1"/>
    <xf numFmtId="0" fontId="0" fillId="3" borderId="0" xfId="0" applyFill="1"/>
    <xf numFmtId="0" fontId="0" fillId="9" borderId="0" xfId="0" applyFill="1"/>
    <xf numFmtId="0" fontId="1" fillId="2" borderId="1" xfId="0" applyFont="1" applyFill="1" applyBorder="1"/>
    <xf numFmtId="176" fontId="0" fillId="0" borderId="0" xfId="0" applyNumberFormat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3" fillId="0" borderId="6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5">
    <dxf>
      <fill>
        <patternFill patternType="solid">
          <bgColor rgb="FFFF99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J8" sqref="J8"/>
    </sheetView>
  </sheetViews>
  <sheetFormatPr defaultColWidth="9" defaultRowHeight="14" x14ac:dyDescent="0.3"/>
  <cols>
    <col min="1" max="1" width="16.25" customWidth="1"/>
    <col min="2" max="2" width="35.08203125" style="21" customWidth="1"/>
    <col min="3" max="3" width="12.9140625" customWidth="1"/>
  </cols>
  <sheetData>
    <row r="1" spans="1:3" x14ac:dyDescent="0.3">
      <c r="A1" s="22" t="s">
        <v>0</v>
      </c>
      <c r="B1" s="30" t="s">
        <v>579</v>
      </c>
      <c r="C1" s="31"/>
    </row>
    <row r="2" spans="1:3" x14ac:dyDescent="0.3">
      <c r="A2" s="22" t="s">
        <v>1</v>
      </c>
      <c r="B2" s="32" t="s">
        <v>2</v>
      </c>
      <c r="C2" s="33"/>
    </row>
    <row r="3" spans="1:3" x14ac:dyDescent="0.3">
      <c r="A3" s="22" t="s">
        <v>3</v>
      </c>
      <c r="B3" s="30" t="s">
        <v>580</v>
      </c>
      <c r="C3" s="31"/>
    </row>
    <row r="4" spans="1:3" x14ac:dyDescent="0.3">
      <c r="A4" s="36" t="s">
        <v>4</v>
      </c>
      <c r="B4" s="26" t="s">
        <v>581</v>
      </c>
      <c r="C4" s="27"/>
    </row>
    <row r="5" spans="1:3" x14ac:dyDescent="0.3">
      <c r="A5" s="36"/>
      <c r="B5" s="27"/>
      <c r="C5" s="27"/>
    </row>
    <row r="6" spans="1:3" x14ac:dyDescent="0.3">
      <c r="A6" s="36"/>
      <c r="B6" s="27"/>
      <c r="C6" s="27"/>
    </row>
    <row r="7" spans="1:3" x14ac:dyDescent="0.3">
      <c r="A7" s="36"/>
      <c r="B7" s="27"/>
      <c r="C7" s="27"/>
    </row>
    <row r="8" spans="1:3" ht="83" customHeight="1" x14ac:dyDescent="0.3">
      <c r="A8" s="36"/>
      <c r="B8" s="27"/>
      <c r="C8" s="27"/>
    </row>
    <row r="9" spans="1:3" ht="60.5" customHeight="1" x14ac:dyDescent="0.3">
      <c r="A9" s="23" t="s">
        <v>5</v>
      </c>
      <c r="B9" s="34" t="s">
        <v>582</v>
      </c>
      <c r="C9" s="35"/>
    </row>
    <row r="10" spans="1:3" x14ac:dyDescent="0.3">
      <c r="A10" s="25" t="s">
        <v>6</v>
      </c>
      <c r="B10" s="28" t="s">
        <v>583</v>
      </c>
      <c r="C10" s="29"/>
    </row>
    <row r="11" spans="1:3" x14ac:dyDescent="0.3">
      <c r="A11" s="25"/>
      <c r="B11" s="29"/>
      <c r="C11" s="29"/>
    </row>
    <row r="12" spans="1:3" x14ac:dyDescent="0.3">
      <c r="A12" s="25"/>
      <c r="B12" s="29"/>
      <c r="C12" s="29"/>
    </row>
    <row r="13" spans="1:3" x14ac:dyDescent="0.3">
      <c r="A13" s="25"/>
      <c r="B13" s="29"/>
      <c r="C13" s="29"/>
    </row>
  </sheetData>
  <mergeCells count="8">
    <mergeCell ref="A10:A13"/>
    <mergeCell ref="B4:C8"/>
    <mergeCell ref="B10:C13"/>
    <mergeCell ref="B1:C1"/>
    <mergeCell ref="B2:C2"/>
    <mergeCell ref="B3:C3"/>
    <mergeCell ref="B9:C9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6"/>
  <sheetViews>
    <sheetView tabSelected="1" workbookViewId="0">
      <pane ySplit="1" topLeftCell="A2" activePane="bottomLeft" state="frozen"/>
      <selection pane="bottomLeft" activeCell="N258" sqref="N257:N258"/>
    </sheetView>
  </sheetViews>
  <sheetFormatPr defaultColWidth="9" defaultRowHeight="14" x14ac:dyDescent="0.3"/>
  <cols>
    <col min="1" max="1" width="9" style="6" customWidth="1"/>
    <col min="2" max="2" width="10.58203125" customWidth="1"/>
    <col min="3" max="3" width="12.33203125" customWidth="1"/>
    <col min="4" max="4" width="27.58203125" customWidth="1"/>
    <col min="5" max="5" width="10.58203125" customWidth="1"/>
    <col min="6" max="6" width="14.4140625" customWidth="1"/>
    <col min="7" max="7" width="37.9140625" bestFit="1" customWidth="1"/>
    <col min="8" max="9" width="12.5" style="20" customWidth="1"/>
    <col min="10" max="11" width="14.4140625" style="20" customWidth="1"/>
    <col min="12" max="12" width="11.58203125" customWidth="1"/>
    <col min="13" max="13" width="10.58203125" customWidth="1"/>
    <col min="14" max="14" width="6.9140625" customWidth="1"/>
    <col min="15" max="16" width="14.4140625" customWidth="1"/>
    <col min="17" max="17" width="8.5" customWidth="1"/>
    <col min="18" max="18" width="10.58203125" customWidth="1"/>
    <col min="19" max="19" width="6.9140625" customWidth="1"/>
    <col min="20" max="21" width="14.4140625" customWidth="1"/>
    <col min="22" max="22" width="7.9140625" customWidth="1"/>
    <col min="23" max="23" width="10.58203125" customWidth="1"/>
    <col min="24" max="24" width="6.9140625" customWidth="1"/>
    <col min="25" max="26" width="14.4140625" customWidth="1"/>
  </cols>
  <sheetData>
    <row r="1" spans="1:26" x14ac:dyDescent="0.3">
      <c r="A1" s="4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8" t="s">
        <v>18</v>
      </c>
      <c r="M1" s="8" t="s">
        <v>19</v>
      </c>
      <c r="N1" s="8" t="s">
        <v>20</v>
      </c>
      <c r="O1" s="7" t="s">
        <v>21</v>
      </c>
      <c r="P1" s="7" t="s">
        <v>22</v>
      </c>
      <c r="Q1" s="8" t="s">
        <v>23</v>
      </c>
      <c r="R1" s="8" t="s">
        <v>19</v>
      </c>
      <c r="S1" s="8" t="s">
        <v>20</v>
      </c>
      <c r="T1" s="7" t="s">
        <v>21</v>
      </c>
      <c r="U1" s="7" t="s">
        <v>22</v>
      </c>
      <c r="V1" s="8" t="s">
        <v>24</v>
      </c>
      <c r="W1" s="8" t="s">
        <v>19</v>
      </c>
      <c r="X1" s="8" t="s">
        <v>20</v>
      </c>
      <c r="Y1" s="7" t="s">
        <v>21</v>
      </c>
      <c r="Z1" s="7" t="s">
        <v>22</v>
      </c>
    </row>
    <row r="2" spans="1:26" x14ac:dyDescent="0.3">
      <c r="A2" s="10">
        <f t="shared" ref="A2:A12" si="0">ROW()-1</f>
        <v>1</v>
      </c>
      <c r="B2" s="1" t="s">
        <v>25</v>
      </c>
      <c r="C2" s="1" t="s">
        <v>26</v>
      </c>
      <c r="D2" s="1" t="s">
        <v>27</v>
      </c>
      <c r="E2" s="1">
        <v>2</v>
      </c>
      <c r="F2" s="1">
        <v>1800</v>
      </c>
      <c r="G2" s="1">
        <v>0</v>
      </c>
      <c r="H2" s="5">
        <f t="shared" ref="H2:H65" si="1">F2+O2+T2+Y2</f>
        <v>1940</v>
      </c>
      <c r="I2" s="5">
        <f t="shared" ref="I2:I65" si="2">IF(C2="贸易",G2,P2+U2+Z2)</f>
        <v>0</v>
      </c>
      <c r="J2" s="5">
        <f t="shared" ref="J2:J65" si="3">H2/E2</f>
        <v>970</v>
      </c>
      <c r="K2" s="5">
        <f t="shared" ref="K2:K65" si="4">I2/E2</f>
        <v>0</v>
      </c>
      <c r="L2" s="1" t="s">
        <v>28</v>
      </c>
      <c r="M2" s="1" t="s">
        <v>29</v>
      </c>
      <c r="N2" s="1">
        <v>2</v>
      </c>
      <c r="O2" s="1">
        <f>VLOOKUP(IF(M2="无",L2,L2&amp;"("&amp;M2&amp;")"),D:J,7,0)*N2</f>
        <v>140</v>
      </c>
      <c r="P2" s="1">
        <f>VLOOKUP(IF(M2="无",L2,L2&amp;"("&amp;M2&amp;")"),D:K,8,0)*N2</f>
        <v>0</v>
      </c>
      <c r="Q2" s="1" t="s">
        <v>30</v>
      </c>
      <c r="R2" s="1" t="s">
        <v>30</v>
      </c>
      <c r="S2" s="1">
        <v>0</v>
      </c>
      <c r="T2" s="1">
        <f>VLOOKUP(IF(R2="无",Q2,Q2&amp;"("&amp;R2&amp;")"),D:J,7,0)*S2</f>
        <v>0</v>
      </c>
      <c r="U2" s="1">
        <f>VLOOKUP(IF(R2="无",Q2,Q2&amp;"("&amp;R2&amp;")"),D:K,8,0)*S2</f>
        <v>0</v>
      </c>
      <c r="V2" s="1" t="s">
        <v>30</v>
      </c>
      <c r="W2" s="1" t="s">
        <v>30</v>
      </c>
      <c r="X2" s="1">
        <v>0</v>
      </c>
      <c r="Y2" s="1">
        <f>VLOOKUP(IF(W2="无",V2,V2&amp;"("&amp;W2&amp;")"),D:J,7,0)*X2</f>
        <v>0</v>
      </c>
      <c r="Z2" s="1">
        <f>VLOOKUP(IF(W2="无",V2,V2&amp;"("&amp;W2&amp;")"),D:K,8,0)*X2</f>
        <v>0</v>
      </c>
    </row>
    <row r="3" spans="1:26" x14ac:dyDescent="0.3">
      <c r="A3" s="10">
        <f t="shared" si="0"/>
        <v>2</v>
      </c>
      <c r="B3" s="1" t="s">
        <v>25</v>
      </c>
      <c r="C3" s="1" t="s">
        <v>31</v>
      </c>
      <c r="D3" s="1" t="s">
        <v>32</v>
      </c>
      <c r="E3" s="1">
        <v>8</v>
      </c>
      <c r="F3" s="1">
        <v>1800</v>
      </c>
      <c r="G3" s="1">
        <v>0</v>
      </c>
      <c r="H3" s="5">
        <f t="shared" si="1"/>
        <v>2480</v>
      </c>
      <c r="I3" s="5">
        <f t="shared" si="2"/>
        <v>0</v>
      </c>
      <c r="J3" s="5">
        <f t="shared" si="3"/>
        <v>310</v>
      </c>
      <c r="K3" s="5">
        <f t="shared" si="4"/>
        <v>0</v>
      </c>
      <c r="L3" s="1" t="s">
        <v>33</v>
      </c>
      <c r="M3" s="1" t="s">
        <v>34</v>
      </c>
      <c r="N3" s="1">
        <v>2</v>
      </c>
      <c r="O3" s="1">
        <f>VLOOKUP(IF(M3="无",L3,L3&amp;"("&amp;M3&amp;")"),D:J,7,0)*N3</f>
        <v>480</v>
      </c>
      <c r="P3" s="1">
        <f>VLOOKUP(IF(M3="无",L3,L3&amp;"("&amp;M3&amp;")"),D:K,8,0)*N3</f>
        <v>0</v>
      </c>
      <c r="Q3" s="1" t="s">
        <v>35</v>
      </c>
      <c r="R3" s="1" t="s">
        <v>36</v>
      </c>
      <c r="S3" s="1">
        <v>2</v>
      </c>
      <c r="T3" s="1">
        <f>VLOOKUP(IF(R3="无",Q3,Q3&amp;"("&amp;R3&amp;")"),D:J,7,0)*S3</f>
        <v>200</v>
      </c>
      <c r="U3" s="1">
        <f>VLOOKUP(IF(R3="无",Q3,Q3&amp;"("&amp;R3&amp;")"),D:K,8,0)*S3</f>
        <v>0</v>
      </c>
      <c r="V3" s="1" t="s">
        <v>30</v>
      </c>
      <c r="W3" s="1" t="s">
        <v>30</v>
      </c>
      <c r="X3" s="1">
        <v>0</v>
      </c>
      <c r="Y3" s="1">
        <f>VLOOKUP(IF(W3="无",V3,V3&amp;"("&amp;W3&amp;")"),D:J,7,0)*X3</f>
        <v>0</v>
      </c>
      <c r="Z3" s="1">
        <f>VLOOKUP(IF(W3="无",V3,V3&amp;"("&amp;W3&amp;")"),D:K,8,0)*X3</f>
        <v>0</v>
      </c>
    </row>
    <row r="4" spans="1:26" x14ac:dyDescent="0.3">
      <c r="A4" s="10">
        <f t="shared" si="0"/>
        <v>3</v>
      </c>
      <c r="B4" s="1" t="s">
        <v>25</v>
      </c>
      <c r="C4" s="1" t="s">
        <v>31</v>
      </c>
      <c r="D4" s="1" t="s">
        <v>37</v>
      </c>
      <c r="E4" s="1">
        <v>2</v>
      </c>
      <c r="F4" s="1">
        <v>450</v>
      </c>
      <c r="G4" s="1">
        <v>0</v>
      </c>
      <c r="H4" s="5">
        <f t="shared" si="1"/>
        <v>550</v>
      </c>
      <c r="I4" s="5">
        <f t="shared" si="2"/>
        <v>0</v>
      </c>
      <c r="J4" s="5">
        <f t="shared" si="3"/>
        <v>275</v>
      </c>
      <c r="K4" s="5">
        <f t="shared" si="4"/>
        <v>0</v>
      </c>
      <c r="L4" s="1" t="s">
        <v>35</v>
      </c>
      <c r="M4" s="1" t="s">
        <v>36</v>
      </c>
      <c r="N4" s="1">
        <v>1</v>
      </c>
      <c r="O4" s="1">
        <f>VLOOKUP(IF(M4="无",L4,L4&amp;"("&amp;M4&amp;")"),D:J,7,0)*N4</f>
        <v>100</v>
      </c>
      <c r="P4" s="1">
        <f>VLOOKUP(IF(M4="无",L4,L4&amp;"("&amp;M4&amp;")"),D:K,8,0)*N4</f>
        <v>0</v>
      </c>
      <c r="Q4" s="1" t="s">
        <v>30</v>
      </c>
      <c r="R4" s="1" t="s">
        <v>30</v>
      </c>
      <c r="S4" s="1">
        <v>0</v>
      </c>
      <c r="T4" s="1">
        <f>VLOOKUP(IF(R4="无",Q4,Q4&amp;"("&amp;R4&amp;")"),D:J,7,0)*S4</f>
        <v>0</v>
      </c>
      <c r="U4" s="1">
        <f>VLOOKUP(IF(R4="无",Q4,Q4&amp;"("&amp;R4&amp;")"),D:K,8,0)*S4</f>
        <v>0</v>
      </c>
      <c r="V4" s="1" t="s">
        <v>30</v>
      </c>
      <c r="W4" s="1" t="s">
        <v>30</v>
      </c>
      <c r="X4" s="1">
        <v>0</v>
      </c>
      <c r="Y4" s="1">
        <f>VLOOKUP(IF(W4="无",V4,V4&amp;"("&amp;W4&amp;")"),D:J,7,0)*X4</f>
        <v>0</v>
      </c>
      <c r="Z4" s="1">
        <f>VLOOKUP(IF(W4="无",V4,V4&amp;"("&amp;W4&amp;")"),D:K,8,0)*X4</f>
        <v>0</v>
      </c>
    </row>
    <row r="5" spans="1:26" x14ac:dyDescent="0.3">
      <c r="A5" s="10">
        <f t="shared" si="0"/>
        <v>4</v>
      </c>
      <c r="B5" s="1" t="s">
        <v>25</v>
      </c>
      <c r="C5" s="1" t="s">
        <v>31</v>
      </c>
      <c r="D5" s="1" t="s">
        <v>38</v>
      </c>
      <c r="E5" s="1">
        <v>2</v>
      </c>
      <c r="F5" s="1">
        <v>450</v>
      </c>
      <c r="G5" s="1">
        <v>0</v>
      </c>
      <c r="H5" s="5">
        <f t="shared" si="1"/>
        <v>690</v>
      </c>
      <c r="I5" s="5">
        <f t="shared" si="2"/>
        <v>0</v>
      </c>
      <c r="J5" s="5">
        <f t="shared" si="3"/>
        <v>345</v>
      </c>
      <c r="K5" s="5">
        <f t="shared" si="4"/>
        <v>0</v>
      </c>
      <c r="L5" s="1" t="s">
        <v>33</v>
      </c>
      <c r="M5" s="1" t="s">
        <v>34</v>
      </c>
      <c r="N5" s="1">
        <v>1</v>
      </c>
      <c r="O5" s="1">
        <f>VLOOKUP(IF(M5="无",L5,L5&amp;"("&amp;M5&amp;")"),D:J,7,0)*N5</f>
        <v>240</v>
      </c>
      <c r="P5" s="1">
        <f>VLOOKUP(IF(M5="无",L5,L5&amp;"("&amp;M5&amp;")"),D:K,8,0)*N5</f>
        <v>0</v>
      </c>
      <c r="Q5" s="1" t="s">
        <v>30</v>
      </c>
      <c r="R5" s="1" t="s">
        <v>30</v>
      </c>
      <c r="S5" s="1">
        <v>0</v>
      </c>
      <c r="T5" s="1">
        <f>VLOOKUP(IF(R5="无",Q5,Q5&amp;"("&amp;R5&amp;")"),D:J,7,0)*S5</f>
        <v>0</v>
      </c>
      <c r="U5" s="1">
        <f>VLOOKUP(IF(R5="无",Q5,Q5&amp;"("&amp;R5&amp;")"),D:K,8,0)*S5</f>
        <v>0</v>
      </c>
      <c r="V5" s="1" t="s">
        <v>30</v>
      </c>
      <c r="W5" s="1" t="s">
        <v>30</v>
      </c>
      <c r="X5" s="1">
        <v>0</v>
      </c>
      <c r="Y5" s="1">
        <f>VLOOKUP(IF(W5="无",V5,V5&amp;"("&amp;W5&amp;")"),D:J,7,0)*X5</f>
        <v>0</v>
      </c>
      <c r="Z5" s="1">
        <f>VLOOKUP(IF(W5="无",V5,V5&amp;"("&amp;W5&amp;")"),D:K,8,0)*X5</f>
        <v>0</v>
      </c>
    </row>
    <row r="6" spans="1:26" x14ac:dyDescent="0.3">
      <c r="A6" s="10">
        <f t="shared" si="0"/>
        <v>5</v>
      </c>
      <c r="B6" s="1" t="s">
        <v>25</v>
      </c>
      <c r="C6" s="1" t="s">
        <v>39</v>
      </c>
      <c r="D6" s="1" t="s">
        <v>40</v>
      </c>
      <c r="E6" s="1">
        <v>2</v>
      </c>
      <c r="F6" s="1">
        <v>1100</v>
      </c>
      <c r="G6" s="1">
        <v>0</v>
      </c>
      <c r="H6" s="5">
        <f t="shared" si="1"/>
        <v>2203.75</v>
      </c>
      <c r="I6" s="5">
        <f t="shared" si="2"/>
        <v>0</v>
      </c>
      <c r="J6" s="5">
        <f t="shared" si="3"/>
        <v>1101.875</v>
      </c>
      <c r="K6" s="5">
        <f t="shared" si="4"/>
        <v>0</v>
      </c>
      <c r="L6" s="1" t="s">
        <v>41</v>
      </c>
      <c r="M6" s="1" t="s">
        <v>42</v>
      </c>
      <c r="N6" s="1">
        <v>2</v>
      </c>
      <c r="O6" s="1">
        <f>VLOOKUP(IF(M6="无",L6,L6&amp;"("&amp;M6&amp;")"),D:J,7,0)*N6</f>
        <v>1103.75</v>
      </c>
      <c r="P6" s="1">
        <f>VLOOKUP(IF(M6="无",L6,L6&amp;"("&amp;M6&amp;")"),D:K,8,0)*N6</f>
        <v>0</v>
      </c>
      <c r="Q6" s="1" t="s">
        <v>30</v>
      </c>
      <c r="R6" s="1" t="s">
        <v>30</v>
      </c>
      <c r="S6" s="1">
        <v>0</v>
      </c>
      <c r="T6" s="1">
        <f>VLOOKUP(IF(R6="无",Q6,Q6&amp;"("&amp;R6&amp;")"),D:J,7,0)*S6</f>
        <v>0</v>
      </c>
      <c r="U6" s="1">
        <f>VLOOKUP(IF(R6="无",Q6,Q6&amp;"("&amp;R6&amp;")"),D:K,8,0)*S6</f>
        <v>0</v>
      </c>
      <c r="V6" s="1" t="s">
        <v>30</v>
      </c>
      <c r="W6" s="1" t="s">
        <v>30</v>
      </c>
      <c r="X6" s="1">
        <v>0</v>
      </c>
      <c r="Y6" s="1">
        <f>VLOOKUP(IF(W6="无",V6,V6&amp;"("&amp;W6&amp;")"),D:J,7,0)*X6</f>
        <v>0</v>
      </c>
      <c r="Z6" s="1">
        <f>VLOOKUP(IF(W6="无",V6,V6&amp;"("&amp;W6&amp;")"),D:K,8,0)*X6</f>
        <v>0</v>
      </c>
    </row>
    <row r="7" spans="1:26" x14ac:dyDescent="0.3">
      <c r="A7" s="10">
        <f t="shared" si="0"/>
        <v>6</v>
      </c>
      <c r="B7" s="1" t="s">
        <v>25</v>
      </c>
      <c r="C7" s="1" t="s">
        <v>39</v>
      </c>
      <c r="D7" s="1" t="s">
        <v>43</v>
      </c>
      <c r="E7" s="1">
        <v>2</v>
      </c>
      <c r="F7" s="1">
        <v>1400</v>
      </c>
      <c r="G7" s="1">
        <v>0</v>
      </c>
      <c r="H7" s="5">
        <f t="shared" si="1"/>
        <v>1540</v>
      </c>
      <c r="I7" s="5">
        <f t="shared" si="2"/>
        <v>0</v>
      </c>
      <c r="J7" s="5">
        <f t="shared" si="3"/>
        <v>770</v>
      </c>
      <c r="K7" s="5">
        <f t="shared" si="4"/>
        <v>0</v>
      </c>
      <c r="L7" s="1" t="s">
        <v>44</v>
      </c>
      <c r="M7" s="1" t="s">
        <v>45</v>
      </c>
      <c r="N7" s="1">
        <v>2</v>
      </c>
      <c r="O7" s="1">
        <f>VLOOKUP(IF(M7="无",L7,L7&amp;"("&amp;M7&amp;")"),D:J,7,0)*N7</f>
        <v>140</v>
      </c>
      <c r="P7" s="1">
        <f>VLOOKUP(IF(M7="无",L7,L7&amp;"("&amp;M7&amp;")"),D:K,8,0)*N7</f>
        <v>0</v>
      </c>
      <c r="Q7" s="1" t="s">
        <v>30</v>
      </c>
      <c r="R7" s="1" t="s">
        <v>30</v>
      </c>
      <c r="S7" s="1">
        <v>0</v>
      </c>
      <c r="T7" s="1">
        <f>VLOOKUP(IF(R7="无",Q7,Q7&amp;"("&amp;R7&amp;")"),D:J,7,0)*S7</f>
        <v>0</v>
      </c>
      <c r="U7" s="1">
        <f>VLOOKUP(IF(R7="无",Q7,Q7&amp;"("&amp;R7&amp;")"),D:K,8,0)*S7</f>
        <v>0</v>
      </c>
      <c r="V7" s="1" t="s">
        <v>30</v>
      </c>
      <c r="W7" s="1" t="s">
        <v>30</v>
      </c>
      <c r="X7" s="1">
        <v>0</v>
      </c>
      <c r="Y7" s="1">
        <f>VLOOKUP(IF(W7="无",V7,V7&amp;"("&amp;W7&amp;")"),D:J,7,0)*X7</f>
        <v>0</v>
      </c>
      <c r="Z7" s="1">
        <f>VLOOKUP(IF(W7="无",V7,V7&amp;"("&amp;W7&amp;")"),D:K,8,0)*X7</f>
        <v>0</v>
      </c>
    </row>
    <row r="8" spans="1:26" x14ac:dyDescent="0.3">
      <c r="A8" s="10">
        <f t="shared" si="0"/>
        <v>7</v>
      </c>
      <c r="B8" s="1" t="s">
        <v>25</v>
      </c>
      <c r="C8" s="1" t="s">
        <v>39</v>
      </c>
      <c r="D8" s="1" t="s">
        <v>46</v>
      </c>
      <c r="E8" s="1">
        <v>4</v>
      </c>
      <c r="F8" s="1">
        <v>700</v>
      </c>
      <c r="G8" s="1">
        <v>0</v>
      </c>
      <c r="H8" s="5">
        <f t="shared" si="1"/>
        <v>1803.75</v>
      </c>
      <c r="I8" s="5">
        <f t="shared" si="2"/>
        <v>0</v>
      </c>
      <c r="J8" s="5">
        <f t="shared" si="3"/>
        <v>450.9375</v>
      </c>
      <c r="K8" s="5">
        <f t="shared" si="4"/>
        <v>0</v>
      </c>
      <c r="L8" s="1" t="s">
        <v>41</v>
      </c>
      <c r="M8" s="1" t="s">
        <v>42</v>
      </c>
      <c r="N8" s="1">
        <v>2</v>
      </c>
      <c r="O8" s="1">
        <f>VLOOKUP(IF(M8="无",L8,L8&amp;"("&amp;M8&amp;")"),D:J,7,0)*N8</f>
        <v>1103.75</v>
      </c>
      <c r="P8" s="1">
        <f>VLOOKUP(IF(M8="无",L8,L8&amp;"("&amp;M8&amp;")"),D:K,8,0)*N8</f>
        <v>0</v>
      </c>
      <c r="Q8" s="1" t="s">
        <v>30</v>
      </c>
      <c r="R8" s="1" t="s">
        <v>30</v>
      </c>
      <c r="S8" s="1">
        <v>0</v>
      </c>
      <c r="T8" s="1">
        <f>VLOOKUP(IF(R8="无",Q8,Q8&amp;"("&amp;R8&amp;")"),D:J,7,0)*S8</f>
        <v>0</v>
      </c>
      <c r="U8" s="1">
        <f>VLOOKUP(IF(R8="无",Q8,Q8&amp;"("&amp;R8&amp;")"),D:K,8,0)*S8</f>
        <v>0</v>
      </c>
      <c r="V8" s="1" t="s">
        <v>30</v>
      </c>
      <c r="W8" s="1" t="s">
        <v>30</v>
      </c>
      <c r="X8" s="1">
        <v>0</v>
      </c>
      <c r="Y8" s="1">
        <f>VLOOKUP(IF(W8="无",V8,V8&amp;"("&amp;W8&amp;")"),D:J,7,0)*X8</f>
        <v>0</v>
      </c>
      <c r="Z8" s="1">
        <f>VLOOKUP(IF(W8="无",V8,V8&amp;"("&amp;W8&amp;")"),D:K,8,0)*X8</f>
        <v>0</v>
      </c>
    </row>
    <row r="9" spans="1:26" x14ac:dyDescent="0.3">
      <c r="A9" s="10">
        <f t="shared" si="0"/>
        <v>8</v>
      </c>
      <c r="B9" s="1" t="s">
        <v>25</v>
      </c>
      <c r="C9" s="1" t="s">
        <v>47</v>
      </c>
      <c r="D9" s="1" t="s">
        <v>48</v>
      </c>
      <c r="E9" s="1">
        <v>1</v>
      </c>
      <c r="F9" s="1">
        <v>0</v>
      </c>
      <c r="G9" s="1">
        <v>0</v>
      </c>
      <c r="H9" s="5">
        <f t="shared" si="1"/>
        <v>0</v>
      </c>
      <c r="I9" s="5">
        <f t="shared" si="2"/>
        <v>0</v>
      </c>
      <c r="J9" s="5">
        <f t="shared" si="3"/>
        <v>0</v>
      </c>
      <c r="K9" s="5">
        <f t="shared" si="4"/>
        <v>0</v>
      </c>
      <c r="L9" s="1" t="s">
        <v>30</v>
      </c>
      <c r="M9" s="1" t="s">
        <v>30</v>
      </c>
      <c r="N9" s="1">
        <v>0</v>
      </c>
      <c r="O9" s="1">
        <f>VLOOKUP(IF(M9="无",L9,L9&amp;"("&amp;M9&amp;")"),D:J,7,0)*N9</f>
        <v>0</v>
      </c>
      <c r="P9" s="1">
        <f>VLOOKUP(IF(M9="无",L9,L9&amp;"("&amp;M9&amp;")"),D:K,8,0)*N9</f>
        <v>0</v>
      </c>
      <c r="Q9" s="1" t="s">
        <v>30</v>
      </c>
      <c r="R9" s="1" t="s">
        <v>30</v>
      </c>
      <c r="S9" s="1">
        <v>0</v>
      </c>
      <c r="T9" s="1">
        <f>VLOOKUP(IF(R9="无",Q9,Q9&amp;"("&amp;R9&amp;")"),D:J,7,0)*S9</f>
        <v>0</v>
      </c>
      <c r="U9" s="1">
        <f>VLOOKUP(IF(R9="无",Q9,Q9&amp;"("&amp;R9&amp;")"),D:K,8,0)*S9</f>
        <v>0</v>
      </c>
      <c r="V9" s="1" t="s">
        <v>30</v>
      </c>
      <c r="W9" s="1" t="s">
        <v>30</v>
      </c>
      <c r="X9" s="1">
        <v>0</v>
      </c>
      <c r="Y9" s="1">
        <f>VLOOKUP(IF(W9="无",V9,V9&amp;"("&amp;W9&amp;")"),D:J,7,0)*X9</f>
        <v>0</v>
      </c>
      <c r="Z9" s="1">
        <f>VLOOKUP(IF(W9="无",V9,V9&amp;"("&amp;W9&amp;")"),D:K,8,0)*X9</f>
        <v>0</v>
      </c>
    </row>
    <row r="10" spans="1:26" x14ac:dyDescent="0.3">
      <c r="A10" s="10">
        <f t="shared" si="0"/>
        <v>9</v>
      </c>
      <c r="B10" s="1" t="s">
        <v>25</v>
      </c>
      <c r="C10" s="1" t="s">
        <v>47</v>
      </c>
      <c r="D10" s="1" t="s">
        <v>49</v>
      </c>
      <c r="E10" s="1">
        <v>1</v>
      </c>
      <c r="F10" s="1">
        <v>0</v>
      </c>
      <c r="G10" s="1">
        <v>0</v>
      </c>
      <c r="H10" s="5">
        <f t="shared" si="1"/>
        <v>0</v>
      </c>
      <c r="I10" s="5">
        <f t="shared" si="2"/>
        <v>0</v>
      </c>
      <c r="J10" s="5">
        <f t="shared" si="3"/>
        <v>0</v>
      </c>
      <c r="K10" s="5">
        <f t="shared" si="4"/>
        <v>0</v>
      </c>
      <c r="L10" s="1" t="s">
        <v>30</v>
      </c>
      <c r="M10" s="1" t="s">
        <v>30</v>
      </c>
      <c r="N10" s="1">
        <v>0</v>
      </c>
      <c r="O10" s="1">
        <f>VLOOKUP(IF(M10="无",L10,L10&amp;"("&amp;M10&amp;")"),D:J,7,0)*N10</f>
        <v>0</v>
      </c>
      <c r="P10" s="1">
        <f>VLOOKUP(IF(M10="无",L10,L10&amp;"("&amp;M10&amp;")"),D:K,8,0)*N10</f>
        <v>0</v>
      </c>
      <c r="Q10" s="1" t="s">
        <v>30</v>
      </c>
      <c r="R10" s="1" t="s">
        <v>30</v>
      </c>
      <c r="S10" s="1">
        <v>0</v>
      </c>
      <c r="T10" s="1">
        <f>VLOOKUP(IF(R10="无",Q10,Q10&amp;"("&amp;R10&amp;")"),D:J,7,0)*S10</f>
        <v>0</v>
      </c>
      <c r="U10" s="1">
        <f>VLOOKUP(IF(R10="无",Q10,Q10&amp;"("&amp;R10&amp;")"),D:K,8,0)*S10</f>
        <v>0</v>
      </c>
      <c r="V10" s="1" t="s">
        <v>30</v>
      </c>
      <c r="W10" s="1" t="s">
        <v>30</v>
      </c>
      <c r="X10" s="1">
        <v>0</v>
      </c>
      <c r="Y10" s="1">
        <f>VLOOKUP(IF(W10="无",V10,V10&amp;"("&amp;W10&amp;")"),D:J,7,0)*X10</f>
        <v>0</v>
      </c>
      <c r="Z10" s="1">
        <f>VLOOKUP(IF(W10="无",V10,V10&amp;"("&amp;W10&amp;")"),D:K,8,0)*X10</f>
        <v>0</v>
      </c>
    </row>
    <row r="11" spans="1:26" x14ac:dyDescent="0.3">
      <c r="A11" s="10">
        <f t="shared" si="0"/>
        <v>10</v>
      </c>
      <c r="B11" s="1" t="s">
        <v>25</v>
      </c>
      <c r="C11" s="1" t="s">
        <v>47</v>
      </c>
      <c r="D11" s="1" t="s">
        <v>50</v>
      </c>
      <c r="E11" s="1">
        <v>1</v>
      </c>
      <c r="F11" s="1">
        <v>0</v>
      </c>
      <c r="G11" s="1">
        <v>0</v>
      </c>
      <c r="H11" s="5">
        <f t="shared" si="1"/>
        <v>0</v>
      </c>
      <c r="I11" s="5">
        <f t="shared" si="2"/>
        <v>0</v>
      </c>
      <c r="J11" s="5">
        <f t="shared" si="3"/>
        <v>0</v>
      </c>
      <c r="K11" s="5">
        <f t="shared" si="4"/>
        <v>0</v>
      </c>
      <c r="L11" s="1" t="s">
        <v>30</v>
      </c>
      <c r="M11" s="1" t="s">
        <v>30</v>
      </c>
      <c r="N11" s="1">
        <v>0</v>
      </c>
      <c r="O11" s="1">
        <f>VLOOKUP(IF(M11="无",L11,L11&amp;"("&amp;M11&amp;")"),D:J,7,0)*N11</f>
        <v>0</v>
      </c>
      <c r="P11" s="1">
        <f>VLOOKUP(IF(M11="无",L11,L11&amp;"("&amp;M11&amp;")"),D:K,8,0)*N11</f>
        <v>0</v>
      </c>
      <c r="Q11" s="1" t="s">
        <v>30</v>
      </c>
      <c r="R11" s="1" t="s">
        <v>30</v>
      </c>
      <c r="S11" s="1">
        <v>0</v>
      </c>
      <c r="T11" s="1">
        <f>VLOOKUP(IF(R11="无",Q11,Q11&amp;"("&amp;R11&amp;")"),D:J,7,0)*S11</f>
        <v>0</v>
      </c>
      <c r="U11" s="1">
        <f>VLOOKUP(IF(R11="无",Q11,Q11&amp;"("&amp;R11&amp;")"),D:K,8,0)*S11</f>
        <v>0</v>
      </c>
      <c r="V11" s="1" t="s">
        <v>30</v>
      </c>
      <c r="W11" s="1" t="s">
        <v>30</v>
      </c>
      <c r="X11" s="1">
        <v>0</v>
      </c>
      <c r="Y11" s="1">
        <f>VLOOKUP(IF(W11="无",V11,V11&amp;"("&amp;W11&amp;")"),D:J,7,0)*X11</f>
        <v>0</v>
      </c>
      <c r="Z11" s="1">
        <f>VLOOKUP(IF(W11="无",V11,V11&amp;"("&amp;W11&amp;")"),D:K,8,0)*X11</f>
        <v>0</v>
      </c>
    </row>
    <row r="12" spans="1:26" x14ac:dyDescent="0.3">
      <c r="A12" s="10">
        <f t="shared" si="0"/>
        <v>11</v>
      </c>
      <c r="B12" s="1" t="s">
        <v>25</v>
      </c>
      <c r="C12" s="1" t="s">
        <v>47</v>
      </c>
      <c r="D12" s="1" t="s">
        <v>51</v>
      </c>
      <c r="E12" s="1">
        <v>1</v>
      </c>
      <c r="F12" s="1">
        <v>0</v>
      </c>
      <c r="G12" s="1">
        <v>0</v>
      </c>
      <c r="H12" s="5">
        <f t="shared" si="1"/>
        <v>0</v>
      </c>
      <c r="I12" s="5">
        <f t="shared" si="2"/>
        <v>0</v>
      </c>
      <c r="J12" s="5">
        <f t="shared" si="3"/>
        <v>0</v>
      </c>
      <c r="K12" s="5">
        <f t="shared" si="4"/>
        <v>0</v>
      </c>
      <c r="L12" s="1" t="s">
        <v>30</v>
      </c>
      <c r="M12" s="1" t="s">
        <v>30</v>
      </c>
      <c r="N12" s="1">
        <v>0</v>
      </c>
      <c r="O12" s="1">
        <f>VLOOKUP(IF(M12="无",L12,L12&amp;"("&amp;M12&amp;")"),D:J,7,0)*N12</f>
        <v>0</v>
      </c>
      <c r="P12" s="1">
        <f>VLOOKUP(IF(M12="无",L12,L12&amp;"("&amp;M12&amp;")"),D:K,8,0)*N12</f>
        <v>0</v>
      </c>
      <c r="Q12" s="1" t="s">
        <v>30</v>
      </c>
      <c r="R12" s="1" t="s">
        <v>30</v>
      </c>
      <c r="S12" s="1">
        <v>0</v>
      </c>
      <c r="T12" s="1">
        <f>VLOOKUP(IF(R12="无",Q12,Q12&amp;"("&amp;R12&amp;")"),D:J,7,0)*S12</f>
        <v>0</v>
      </c>
      <c r="U12" s="1">
        <f>VLOOKUP(IF(R12="无",Q12,Q12&amp;"("&amp;R12&amp;")"),D:K,8,0)*S12</f>
        <v>0</v>
      </c>
      <c r="V12" s="1" t="s">
        <v>30</v>
      </c>
      <c r="W12" s="1" t="s">
        <v>30</v>
      </c>
      <c r="X12" s="1">
        <v>0</v>
      </c>
      <c r="Y12" s="1">
        <f>VLOOKUP(IF(W12="无",V12,V12&amp;"("&amp;W12&amp;")"),D:J,7,0)*X12</f>
        <v>0</v>
      </c>
      <c r="Z12" s="1">
        <f>VLOOKUP(IF(W12="无",V12,V12&amp;"("&amp;W12&amp;")"),D:K,8,0)*X12</f>
        <v>0</v>
      </c>
    </row>
    <row r="13" spans="1:26" x14ac:dyDescent="0.3">
      <c r="A13" s="10">
        <f t="shared" ref="A13:A43" si="5">ROW()-1</f>
        <v>12</v>
      </c>
      <c r="B13" s="1" t="s">
        <v>25</v>
      </c>
      <c r="C13" s="1" t="s">
        <v>47</v>
      </c>
      <c r="D13" s="1" t="s">
        <v>52</v>
      </c>
      <c r="E13" s="1">
        <v>1</v>
      </c>
      <c r="F13" s="1">
        <v>0</v>
      </c>
      <c r="G13" s="1">
        <v>0</v>
      </c>
      <c r="H13" s="5">
        <f t="shared" si="1"/>
        <v>0</v>
      </c>
      <c r="I13" s="5">
        <f t="shared" si="2"/>
        <v>0</v>
      </c>
      <c r="J13" s="5">
        <f t="shared" si="3"/>
        <v>0</v>
      </c>
      <c r="K13" s="5">
        <f t="shared" si="4"/>
        <v>0</v>
      </c>
      <c r="L13" s="1" t="s">
        <v>30</v>
      </c>
      <c r="M13" s="1" t="s">
        <v>30</v>
      </c>
      <c r="N13" s="1">
        <v>0</v>
      </c>
      <c r="O13" s="1">
        <f>VLOOKUP(IF(M13="无",L13,L13&amp;"("&amp;M13&amp;")"),D:J,7,0)*N13</f>
        <v>0</v>
      </c>
      <c r="P13" s="1">
        <f>VLOOKUP(IF(M13="无",L13,L13&amp;"("&amp;M13&amp;")"),D:K,8,0)*N13</f>
        <v>0</v>
      </c>
      <c r="Q13" s="1" t="s">
        <v>30</v>
      </c>
      <c r="R13" s="1" t="s">
        <v>30</v>
      </c>
      <c r="S13" s="1">
        <v>0</v>
      </c>
      <c r="T13" s="1">
        <f>VLOOKUP(IF(R13="无",Q13,Q13&amp;"("&amp;R13&amp;")"),D:J,7,0)*S13</f>
        <v>0</v>
      </c>
      <c r="U13" s="1">
        <f>VLOOKUP(IF(R13="无",Q13,Q13&amp;"("&amp;R13&amp;")"),D:K,8,0)*S13</f>
        <v>0</v>
      </c>
      <c r="V13" s="1" t="s">
        <v>30</v>
      </c>
      <c r="W13" s="1" t="s">
        <v>30</v>
      </c>
      <c r="X13" s="1">
        <v>0</v>
      </c>
      <c r="Y13" s="1">
        <f>VLOOKUP(IF(W13="无",V13,V13&amp;"("&amp;W13&amp;")"),D:J,7,0)*X13</f>
        <v>0</v>
      </c>
      <c r="Z13" s="1">
        <f>VLOOKUP(IF(W13="无",V13,V13&amp;"("&amp;W13&amp;")"),D:K,8,0)*X13</f>
        <v>0</v>
      </c>
    </row>
    <row r="14" spans="1:26" x14ac:dyDescent="0.3">
      <c r="A14" s="10">
        <f t="shared" si="5"/>
        <v>13</v>
      </c>
      <c r="B14" s="1" t="s">
        <v>25</v>
      </c>
      <c r="C14" s="1" t="s">
        <v>47</v>
      </c>
      <c r="D14" s="1" t="s">
        <v>53</v>
      </c>
      <c r="E14" s="1">
        <v>1</v>
      </c>
      <c r="F14" s="1">
        <v>0</v>
      </c>
      <c r="G14" s="1">
        <v>0</v>
      </c>
      <c r="H14" s="5">
        <f t="shared" si="1"/>
        <v>0</v>
      </c>
      <c r="I14" s="5">
        <f t="shared" si="2"/>
        <v>0</v>
      </c>
      <c r="J14" s="5">
        <f t="shared" si="3"/>
        <v>0</v>
      </c>
      <c r="K14" s="5">
        <f t="shared" si="4"/>
        <v>0</v>
      </c>
      <c r="L14" s="1" t="s">
        <v>30</v>
      </c>
      <c r="M14" s="1" t="s">
        <v>30</v>
      </c>
      <c r="N14" s="1">
        <v>0</v>
      </c>
      <c r="O14" s="1">
        <f>VLOOKUP(IF(M14="无",L14,L14&amp;"("&amp;M14&amp;")"),D:J,7,0)*N14</f>
        <v>0</v>
      </c>
      <c r="P14" s="1">
        <f>VLOOKUP(IF(M14="无",L14,L14&amp;"("&amp;M14&amp;")"),D:K,8,0)*N14</f>
        <v>0</v>
      </c>
      <c r="Q14" s="1" t="s">
        <v>30</v>
      </c>
      <c r="R14" s="1" t="s">
        <v>30</v>
      </c>
      <c r="S14" s="1">
        <v>0</v>
      </c>
      <c r="T14" s="1">
        <f>VLOOKUP(IF(R14="无",Q14,Q14&amp;"("&amp;R14&amp;")"),D:J,7,0)*S14</f>
        <v>0</v>
      </c>
      <c r="U14" s="1">
        <f>VLOOKUP(IF(R14="无",Q14,Q14&amp;"("&amp;R14&amp;")"),D:K,8,0)*S14</f>
        <v>0</v>
      </c>
      <c r="V14" s="1" t="s">
        <v>30</v>
      </c>
      <c r="W14" s="1" t="s">
        <v>30</v>
      </c>
      <c r="X14" s="1">
        <v>0</v>
      </c>
      <c r="Y14" s="1">
        <f>VLOOKUP(IF(W14="无",V14,V14&amp;"("&amp;W14&amp;")"),D:J,7,0)*X14</f>
        <v>0</v>
      </c>
      <c r="Z14" s="1">
        <f>VLOOKUP(IF(W14="无",V14,V14&amp;"("&amp;W14&amp;")"),D:K,8,0)*X14</f>
        <v>0</v>
      </c>
    </row>
    <row r="15" spans="1:26" x14ac:dyDescent="0.3">
      <c r="A15" s="10">
        <f t="shared" si="5"/>
        <v>14</v>
      </c>
      <c r="B15" s="1" t="s">
        <v>25</v>
      </c>
      <c r="C15" s="1" t="s">
        <v>47</v>
      </c>
      <c r="D15" s="1" t="s">
        <v>54</v>
      </c>
      <c r="E15" s="1">
        <v>1</v>
      </c>
      <c r="F15" s="1">
        <v>0</v>
      </c>
      <c r="G15" s="1">
        <v>0</v>
      </c>
      <c r="H15" s="5">
        <f t="shared" si="1"/>
        <v>0</v>
      </c>
      <c r="I15" s="5">
        <f t="shared" si="2"/>
        <v>0</v>
      </c>
      <c r="J15" s="5">
        <f t="shared" si="3"/>
        <v>0</v>
      </c>
      <c r="K15" s="5">
        <f t="shared" si="4"/>
        <v>0</v>
      </c>
      <c r="L15" s="1" t="s">
        <v>30</v>
      </c>
      <c r="M15" s="1" t="s">
        <v>30</v>
      </c>
      <c r="N15" s="1">
        <v>0</v>
      </c>
      <c r="O15" s="1">
        <f>VLOOKUP(IF(M15="无",L15,L15&amp;"("&amp;M15&amp;")"),D:J,7,0)*N15</f>
        <v>0</v>
      </c>
      <c r="P15" s="1">
        <f>VLOOKUP(IF(M15="无",L15,L15&amp;"("&amp;M15&amp;")"),D:K,8,0)*N15</f>
        <v>0</v>
      </c>
      <c r="Q15" s="1" t="s">
        <v>30</v>
      </c>
      <c r="R15" s="1" t="s">
        <v>30</v>
      </c>
      <c r="S15" s="1">
        <v>0</v>
      </c>
      <c r="T15" s="1">
        <f>VLOOKUP(IF(R15="无",Q15,Q15&amp;"("&amp;R15&amp;")"),D:J,7,0)*S15</f>
        <v>0</v>
      </c>
      <c r="U15" s="1">
        <f>VLOOKUP(IF(R15="无",Q15,Q15&amp;"("&amp;R15&amp;")"),D:K,8,0)*S15</f>
        <v>0</v>
      </c>
      <c r="V15" s="1" t="s">
        <v>30</v>
      </c>
      <c r="W15" s="1" t="s">
        <v>30</v>
      </c>
      <c r="X15" s="1">
        <v>0</v>
      </c>
      <c r="Y15" s="1">
        <f>VLOOKUP(IF(W15="无",V15,V15&amp;"("&amp;W15&amp;")"),D:J,7,0)*X15</f>
        <v>0</v>
      </c>
      <c r="Z15" s="1">
        <f>VLOOKUP(IF(W15="无",V15,V15&amp;"("&amp;W15&amp;")"),D:K,8,0)*X15</f>
        <v>0</v>
      </c>
    </row>
    <row r="16" spans="1:26" x14ac:dyDescent="0.3">
      <c r="A16" s="10">
        <f t="shared" si="5"/>
        <v>15</v>
      </c>
      <c r="B16" s="1" t="s">
        <v>25</v>
      </c>
      <c r="C16" s="1" t="s">
        <v>47</v>
      </c>
      <c r="D16" s="1" t="s">
        <v>55</v>
      </c>
      <c r="E16" s="1">
        <v>1</v>
      </c>
      <c r="F16" s="1">
        <v>0</v>
      </c>
      <c r="G16" s="1">
        <v>0</v>
      </c>
      <c r="H16" s="5">
        <f t="shared" si="1"/>
        <v>0</v>
      </c>
      <c r="I16" s="5">
        <f t="shared" si="2"/>
        <v>0</v>
      </c>
      <c r="J16" s="5">
        <f t="shared" si="3"/>
        <v>0</v>
      </c>
      <c r="K16" s="5">
        <f t="shared" si="4"/>
        <v>0</v>
      </c>
      <c r="L16" s="1" t="s">
        <v>30</v>
      </c>
      <c r="M16" s="1" t="s">
        <v>30</v>
      </c>
      <c r="N16" s="1">
        <v>0</v>
      </c>
      <c r="O16" s="1">
        <f>VLOOKUP(IF(M16="无",L16,L16&amp;"("&amp;M16&amp;")"),D:J,7,0)*N16</f>
        <v>0</v>
      </c>
      <c r="P16" s="1">
        <f>VLOOKUP(IF(M16="无",L16,L16&amp;"("&amp;M16&amp;")"),D:K,8,0)*N16</f>
        <v>0</v>
      </c>
      <c r="Q16" s="1" t="s">
        <v>30</v>
      </c>
      <c r="R16" s="1" t="s">
        <v>30</v>
      </c>
      <c r="S16" s="1">
        <v>0</v>
      </c>
      <c r="T16" s="1">
        <f>VLOOKUP(IF(R16="无",Q16,Q16&amp;"("&amp;R16&amp;")"),D:J,7,0)*S16</f>
        <v>0</v>
      </c>
      <c r="U16" s="1">
        <f>VLOOKUP(IF(R16="无",Q16,Q16&amp;"("&amp;R16&amp;")"),D:K,8,0)*S16</f>
        <v>0</v>
      </c>
      <c r="V16" s="1" t="s">
        <v>30</v>
      </c>
      <c r="W16" s="1" t="s">
        <v>30</v>
      </c>
      <c r="X16" s="1">
        <v>0</v>
      </c>
      <c r="Y16" s="1">
        <f>VLOOKUP(IF(W16="无",V16,V16&amp;"("&amp;W16&amp;")"),D:J,7,0)*X16</f>
        <v>0</v>
      </c>
      <c r="Z16" s="1">
        <f>VLOOKUP(IF(W16="无",V16,V16&amp;"("&amp;W16&amp;")"),D:K,8,0)*X16</f>
        <v>0</v>
      </c>
    </row>
    <row r="17" spans="1:26" x14ac:dyDescent="0.3">
      <c r="A17" s="10">
        <f t="shared" si="5"/>
        <v>16</v>
      </c>
      <c r="B17" s="1" t="s">
        <v>25</v>
      </c>
      <c r="C17" s="1" t="s">
        <v>47</v>
      </c>
      <c r="D17" s="1" t="s">
        <v>56</v>
      </c>
      <c r="E17" s="1">
        <v>1</v>
      </c>
      <c r="F17" s="1">
        <v>0</v>
      </c>
      <c r="G17" s="1">
        <v>0</v>
      </c>
      <c r="H17" s="5">
        <f t="shared" si="1"/>
        <v>0</v>
      </c>
      <c r="I17" s="5">
        <f t="shared" si="2"/>
        <v>0</v>
      </c>
      <c r="J17" s="5">
        <f t="shared" si="3"/>
        <v>0</v>
      </c>
      <c r="K17" s="5">
        <f t="shared" si="4"/>
        <v>0</v>
      </c>
      <c r="L17" s="1" t="s">
        <v>30</v>
      </c>
      <c r="M17" s="1" t="s">
        <v>30</v>
      </c>
      <c r="N17" s="1">
        <v>0</v>
      </c>
      <c r="O17" s="1">
        <f>VLOOKUP(IF(M17="无",L17,L17&amp;"("&amp;M17&amp;")"),D:J,7,0)*N17</f>
        <v>0</v>
      </c>
      <c r="P17" s="1">
        <f>VLOOKUP(IF(M17="无",L17,L17&amp;"("&amp;M17&amp;")"),D:K,8,0)*N17</f>
        <v>0</v>
      </c>
      <c r="Q17" s="1" t="s">
        <v>30</v>
      </c>
      <c r="R17" s="1" t="s">
        <v>30</v>
      </c>
      <c r="S17" s="1">
        <v>0</v>
      </c>
      <c r="T17" s="1">
        <f>VLOOKUP(IF(R17="无",Q17,Q17&amp;"("&amp;R17&amp;")"),D:J,7,0)*S17</f>
        <v>0</v>
      </c>
      <c r="U17" s="1">
        <f>VLOOKUP(IF(R17="无",Q17,Q17&amp;"("&amp;R17&amp;")"),D:K,8,0)*S17</f>
        <v>0</v>
      </c>
      <c r="V17" s="1" t="s">
        <v>30</v>
      </c>
      <c r="W17" s="1" t="s">
        <v>30</v>
      </c>
      <c r="X17" s="1">
        <v>0</v>
      </c>
      <c r="Y17" s="1">
        <f>VLOOKUP(IF(W17="无",V17,V17&amp;"("&amp;W17&amp;")"),D:J,7,0)*X17</f>
        <v>0</v>
      </c>
      <c r="Z17" s="1">
        <f>VLOOKUP(IF(W17="无",V17,V17&amp;"("&amp;W17&amp;")"),D:K,8,0)*X17</f>
        <v>0</v>
      </c>
    </row>
    <row r="18" spans="1:26" x14ac:dyDescent="0.3">
      <c r="A18" s="10">
        <f t="shared" si="5"/>
        <v>17</v>
      </c>
      <c r="B18" s="1" t="s">
        <v>25</v>
      </c>
      <c r="C18" s="1" t="s">
        <v>47</v>
      </c>
      <c r="D18" s="1" t="s">
        <v>57</v>
      </c>
      <c r="E18" s="1">
        <v>1</v>
      </c>
      <c r="F18" s="1">
        <v>0</v>
      </c>
      <c r="G18" s="1">
        <v>0</v>
      </c>
      <c r="H18" s="5">
        <f t="shared" si="1"/>
        <v>0</v>
      </c>
      <c r="I18" s="5">
        <f t="shared" si="2"/>
        <v>0</v>
      </c>
      <c r="J18" s="5">
        <f t="shared" si="3"/>
        <v>0</v>
      </c>
      <c r="K18" s="5">
        <f t="shared" si="4"/>
        <v>0</v>
      </c>
      <c r="L18" s="1" t="s">
        <v>30</v>
      </c>
      <c r="M18" s="1" t="s">
        <v>30</v>
      </c>
      <c r="N18" s="1">
        <v>0</v>
      </c>
      <c r="O18" s="1">
        <f>VLOOKUP(IF(M18="无",L18,L18&amp;"("&amp;M18&amp;")"),D:J,7,0)*N18</f>
        <v>0</v>
      </c>
      <c r="P18" s="1">
        <f>VLOOKUP(IF(M18="无",L18,L18&amp;"("&amp;M18&amp;")"),D:K,8,0)*N18</f>
        <v>0</v>
      </c>
      <c r="Q18" s="1" t="s">
        <v>30</v>
      </c>
      <c r="R18" s="1" t="s">
        <v>30</v>
      </c>
      <c r="S18" s="1">
        <v>0</v>
      </c>
      <c r="T18" s="1">
        <f>VLOOKUP(IF(R18="无",Q18,Q18&amp;"("&amp;R18&amp;")"),D:J,7,0)*S18</f>
        <v>0</v>
      </c>
      <c r="U18" s="1">
        <f>VLOOKUP(IF(R18="无",Q18,Q18&amp;"("&amp;R18&amp;")"),D:K,8,0)*S18</f>
        <v>0</v>
      </c>
      <c r="V18" s="1" t="s">
        <v>30</v>
      </c>
      <c r="W18" s="1" t="s">
        <v>30</v>
      </c>
      <c r="X18" s="1">
        <v>0</v>
      </c>
      <c r="Y18" s="1">
        <f>VLOOKUP(IF(W18="无",V18,V18&amp;"("&amp;W18&amp;")"),D:J,7,0)*X18</f>
        <v>0</v>
      </c>
      <c r="Z18" s="1">
        <f>VLOOKUP(IF(W18="无",V18,V18&amp;"("&amp;W18&amp;")"),D:K,8,0)*X18</f>
        <v>0</v>
      </c>
    </row>
    <row r="19" spans="1:26" x14ac:dyDescent="0.3">
      <c r="A19" s="10">
        <f t="shared" si="5"/>
        <v>18</v>
      </c>
      <c r="B19" s="1" t="s">
        <v>25</v>
      </c>
      <c r="C19" s="1" t="s">
        <v>47</v>
      </c>
      <c r="D19" s="1" t="s">
        <v>58</v>
      </c>
      <c r="E19" s="1">
        <v>1</v>
      </c>
      <c r="F19" s="1">
        <v>0</v>
      </c>
      <c r="G19" s="1">
        <v>0</v>
      </c>
      <c r="H19" s="5">
        <f t="shared" si="1"/>
        <v>0</v>
      </c>
      <c r="I19" s="5">
        <f t="shared" si="2"/>
        <v>0</v>
      </c>
      <c r="J19" s="5">
        <f t="shared" si="3"/>
        <v>0</v>
      </c>
      <c r="K19" s="5">
        <f t="shared" si="4"/>
        <v>0</v>
      </c>
      <c r="L19" s="1" t="s">
        <v>30</v>
      </c>
      <c r="M19" s="1" t="s">
        <v>30</v>
      </c>
      <c r="N19" s="1">
        <v>0</v>
      </c>
      <c r="O19" s="1">
        <f>VLOOKUP(IF(M19="无",L19,L19&amp;"("&amp;M19&amp;")"),D:J,7,0)*N19</f>
        <v>0</v>
      </c>
      <c r="P19" s="1">
        <f>VLOOKUP(IF(M19="无",L19,L19&amp;"("&amp;M19&amp;")"),D:K,8,0)*N19</f>
        <v>0</v>
      </c>
      <c r="Q19" s="1" t="s">
        <v>30</v>
      </c>
      <c r="R19" s="1" t="s">
        <v>30</v>
      </c>
      <c r="S19" s="1">
        <v>0</v>
      </c>
      <c r="T19" s="1">
        <f>VLOOKUP(IF(R19="无",Q19,Q19&amp;"("&amp;R19&amp;")"),D:J,7,0)*S19</f>
        <v>0</v>
      </c>
      <c r="U19" s="1">
        <f>VLOOKUP(IF(R19="无",Q19,Q19&amp;"("&amp;R19&amp;")"),D:K,8,0)*S19</f>
        <v>0</v>
      </c>
      <c r="V19" s="1" t="s">
        <v>30</v>
      </c>
      <c r="W19" s="1" t="s">
        <v>30</v>
      </c>
      <c r="X19" s="1">
        <v>0</v>
      </c>
      <c r="Y19" s="1">
        <f>VLOOKUP(IF(W19="无",V19,V19&amp;"("&amp;W19&amp;")"),D:J,7,0)*X19</f>
        <v>0</v>
      </c>
      <c r="Z19" s="1">
        <f>VLOOKUP(IF(W19="无",V19,V19&amp;"("&amp;W19&amp;")"),D:K,8,0)*X19</f>
        <v>0</v>
      </c>
    </row>
    <row r="20" spans="1:26" x14ac:dyDescent="0.3">
      <c r="A20" s="10">
        <f t="shared" si="5"/>
        <v>19</v>
      </c>
      <c r="B20" s="1" t="s">
        <v>59</v>
      </c>
      <c r="C20" s="1" t="s">
        <v>47</v>
      </c>
      <c r="D20" s="1" t="s">
        <v>60</v>
      </c>
      <c r="E20" s="1">
        <v>1</v>
      </c>
      <c r="F20" s="1">
        <v>0</v>
      </c>
      <c r="G20" s="1">
        <v>0</v>
      </c>
      <c r="H20" s="5">
        <f t="shared" si="1"/>
        <v>0</v>
      </c>
      <c r="I20" s="5">
        <f t="shared" si="2"/>
        <v>0</v>
      </c>
      <c r="J20" s="5">
        <f t="shared" si="3"/>
        <v>0</v>
      </c>
      <c r="K20" s="5">
        <f t="shared" si="4"/>
        <v>0</v>
      </c>
      <c r="L20" s="1" t="s">
        <v>30</v>
      </c>
      <c r="M20" s="1" t="s">
        <v>30</v>
      </c>
      <c r="N20" s="1">
        <v>0</v>
      </c>
      <c r="O20" s="1">
        <f>VLOOKUP(IF(M20="无",L20,L20&amp;"("&amp;M20&amp;")"),D:J,7,0)*N20</f>
        <v>0</v>
      </c>
      <c r="P20" s="1">
        <f>VLOOKUP(IF(M20="无",L20,L20&amp;"("&amp;M20&amp;")"),D:K,8,0)*N20</f>
        <v>0</v>
      </c>
      <c r="Q20" s="1" t="s">
        <v>30</v>
      </c>
      <c r="R20" s="1" t="s">
        <v>30</v>
      </c>
      <c r="S20" s="1">
        <v>0</v>
      </c>
      <c r="T20" s="1">
        <f>VLOOKUP(IF(R20="无",Q20,Q20&amp;"("&amp;R20&amp;")"),D:J,7,0)*S20</f>
        <v>0</v>
      </c>
      <c r="U20" s="1">
        <f>VLOOKUP(IF(R20="无",Q20,Q20&amp;"("&amp;R20&amp;")"),D:K,8,0)*S20</f>
        <v>0</v>
      </c>
      <c r="V20" s="1" t="s">
        <v>30</v>
      </c>
      <c r="W20" s="1" t="s">
        <v>30</v>
      </c>
      <c r="X20" s="1">
        <v>0</v>
      </c>
      <c r="Y20" s="1">
        <f>VLOOKUP(IF(W20="无",V20,V20&amp;"("&amp;W20&amp;")"),D:J,7,0)*X20</f>
        <v>0</v>
      </c>
      <c r="Z20" s="1">
        <f>VLOOKUP(IF(W20="无",V20,V20&amp;"("&amp;W20&amp;")"),D:K,8,0)*X20</f>
        <v>0</v>
      </c>
    </row>
    <row r="21" spans="1:26" x14ac:dyDescent="0.3">
      <c r="A21" s="10">
        <f t="shared" si="5"/>
        <v>20</v>
      </c>
      <c r="B21" s="1" t="s">
        <v>25</v>
      </c>
      <c r="C21" s="1" t="s">
        <v>47</v>
      </c>
      <c r="D21" s="1" t="s">
        <v>61</v>
      </c>
      <c r="E21" s="1">
        <v>1</v>
      </c>
      <c r="F21" s="1">
        <v>0</v>
      </c>
      <c r="G21" s="1">
        <v>0</v>
      </c>
      <c r="H21" s="5">
        <f t="shared" si="1"/>
        <v>0</v>
      </c>
      <c r="I21" s="5">
        <f t="shared" si="2"/>
        <v>0</v>
      </c>
      <c r="J21" s="5">
        <f t="shared" si="3"/>
        <v>0</v>
      </c>
      <c r="K21" s="5">
        <f t="shared" si="4"/>
        <v>0</v>
      </c>
      <c r="L21" s="1" t="s">
        <v>30</v>
      </c>
      <c r="M21" s="1" t="s">
        <v>30</v>
      </c>
      <c r="N21" s="1">
        <v>0</v>
      </c>
      <c r="O21" s="1">
        <f>VLOOKUP(IF(M21="无",L21,L21&amp;"("&amp;M21&amp;")"),D:J,7,0)*N21</f>
        <v>0</v>
      </c>
      <c r="P21" s="1">
        <f>VLOOKUP(IF(M21="无",L21,L21&amp;"("&amp;M21&amp;")"),D:K,8,0)*N21</f>
        <v>0</v>
      </c>
      <c r="Q21" s="1" t="s">
        <v>30</v>
      </c>
      <c r="R21" s="1" t="s">
        <v>30</v>
      </c>
      <c r="S21" s="1">
        <v>0</v>
      </c>
      <c r="T21" s="1">
        <f>VLOOKUP(IF(R21="无",Q21,Q21&amp;"("&amp;R21&amp;")"),D:J,7,0)*S21</f>
        <v>0</v>
      </c>
      <c r="U21" s="1">
        <f>VLOOKUP(IF(R21="无",Q21,Q21&amp;"("&amp;R21&amp;")"),D:K,8,0)*S21</f>
        <v>0</v>
      </c>
      <c r="V21" s="1" t="s">
        <v>30</v>
      </c>
      <c r="W21" s="1" t="s">
        <v>30</v>
      </c>
      <c r="X21" s="1">
        <v>0</v>
      </c>
      <c r="Y21" s="1">
        <f>VLOOKUP(IF(W21="无",V21,V21&amp;"("&amp;W21&amp;")"),D:J,7,0)*X21</f>
        <v>0</v>
      </c>
      <c r="Z21" s="1">
        <f>VLOOKUP(IF(W21="无",V21,V21&amp;"("&amp;W21&amp;")"),D:K,8,0)*X21</f>
        <v>0</v>
      </c>
    </row>
    <row r="22" spans="1:26" x14ac:dyDescent="0.3">
      <c r="A22" s="10">
        <f t="shared" si="5"/>
        <v>21</v>
      </c>
      <c r="B22" s="1" t="s">
        <v>62</v>
      </c>
      <c r="C22" s="1" t="s">
        <v>47</v>
      </c>
      <c r="D22" s="1" t="s">
        <v>63</v>
      </c>
      <c r="E22" s="1">
        <v>1</v>
      </c>
      <c r="F22" s="1">
        <v>0</v>
      </c>
      <c r="G22" s="1">
        <v>0</v>
      </c>
      <c r="H22" s="5">
        <f t="shared" si="1"/>
        <v>0</v>
      </c>
      <c r="I22" s="5">
        <f t="shared" si="2"/>
        <v>0</v>
      </c>
      <c r="J22" s="5">
        <f t="shared" si="3"/>
        <v>0</v>
      </c>
      <c r="K22" s="5">
        <f t="shared" si="4"/>
        <v>0</v>
      </c>
      <c r="L22" s="1" t="s">
        <v>30</v>
      </c>
      <c r="M22" s="1" t="s">
        <v>30</v>
      </c>
      <c r="N22" s="1">
        <v>0</v>
      </c>
      <c r="O22" s="1">
        <f>VLOOKUP(IF(M22="无",L22,L22&amp;"("&amp;M22&amp;")"),D:J,7,0)*N22</f>
        <v>0</v>
      </c>
      <c r="P22" s="1">
        <f>VLOOKUP(IF(M22="无",L22,L22&amp;"("&amp;M22&amp;")"),D:K,8,0)*N22</f>
        <v>0</v>
      </c>
      <c r="Q22" s="1" t="s">
        <v>30</v>
      </c>
      <c r="R22" s="1" t="s">
        <v>30</v>
      </c>
      <c r="S22" s="1">
        <v>0</v>
      </c>
      <c r="T22" s="1">
        <f>VLOOKUP(IF(R22="无",Q22,Q22&amp;"("&amp;R22&amp;")"),D:J,7,0)*S22</f>
        <v>0</v>
      </c>
      <c r="U22" s="1">
        <f>VLOOKUP(IF(R22="无",Q22,Q22&amp;"("&amp;R22&amp;")"),D:K,8,0)*S22</f>
        <v>0</v>
      </c>
      <c r="V22" s="1" t="s">
        <v>30</v>
      </c>
      <c r="W22" s="1" t="s">
        <v>30</v>
      </c>
      <c r="X22" s="1">
        <v>0</v>
      </c>
      <c r="Y22" s="1">
        <f>VLOOKUP(IF(W22="无",V22,V22&amp;"("&amp;W22&amp;")"),D:J,7,0)*X22</f>
        <v>0</v>
      </c>
      <c r="Z22" s="1">
        <f>VLOOKUP(IF(W22="无",V22,V22&amp;"("&amp;W22&amp;")"),D:K,8,0)*X22</f>
        <v>0</v>
      </c>
    </row>
    <row r="23" spans="1:26" x14ac:dyDescent="0.3">
      <c r="A23" s="10">
        <f t="shared" si="5"/>
        <v>22</v>
      </c>
      <c r="B23" s="1" t="s">
        <v>25</v>
      </c>
      <c r="C23" s="1" t="s">
        <v>47</v>
      </c>
      <c r="D23" s="1" t="s">
        <v>64</v>
      </c>
      <c r="E23" s="1">
        <v>1</v>
      </c>
      <c r="F23" s="1">
        <v>0</v>
      </c>
      <c r="G23" s="1">
        <v>0</v>
      </c>
      <c r="H23" s="5">
        <f t="shared" si="1"/>
        <v>0</v>
      </c>
      <c r="I23" s="5">
        <f t="shared" si="2"/>
        <v>0</v>
      </c>
      <c r="J23" s="5">
        <f t="shared" si="3"/>
        <v>0</v>
      </c>
      <c r="K23" s="5">
        <f t="shared" si="4"/>
        <v>0</v>
      </c>
      <c r="L23" s="1" t="s">
        <v>30</v>
      </c>
      <c r="M23" s="1" t="s">
        <v>30</v>
      </c>
      <c r="N23" s="1">
        <v>0</v>
      </c>
      <c r="O23" s="1">
        <f>VLOOKUP(IF(M23="无",L23,L23&amp;"("&amp;M23&amp;")"),D:J,7,0)*N23</f>
        <v>0</v>
      </c>
      <c r="P23" s="1">
        <f>VLOOKUP(IF(M23="无",L23,L23&amp;"("&amp;M23&amp;")"),D:K,8,0)*N23</f>
        <v>0</v>
      </c>
      <c r="Q23" s="1" t="s">
        <v>30</v>
      </c>
      <c r="R23" s="1" t="s">
        <v>30</v>
      </c>
      <c r="S23" s="1">
        <v>0</v>
      </c>
      <c r="T23" s="1">
        <f>VLOOKUP(IF(R23="无",Q23,Q23&amp;"("&amp;R23&amp;")"),D:J,7,0)*S23</f>
        <v>0</v>
      </c>
      <c r="U23" s="1">
        <f>VLOOKUP(IF(R23="无",Q23,Q23&amp;"("&amp;R23&amp;")"),D:K,8,0)*S23</f>
        <v>0</v>
      </c>
      <c r="V23" s="1" t="s">
        <v>30</v>
      </c>
      <c r="W23" s="1" t="s">
        <v>30</v>
      </c>
      <c r="X23" s="1">
        <v>0</v>
      </c>
      <c r="Y23" s="1">
        <f>VLOOKUP(IF(W23="无",V23,V23&amp;"("&amp;W23&amp;")"),D:J,7,0)*X23</f>
        <v>0</v>
      </c>
      <c r="Z23" s="1">
        <f>VLOOKUP(IF(W23="无",V23,V23&amp;"("&amp;W23&amp;")"),D:K,8,0)*X23</f>
        <v>0</v>
      </c>
    </row>
    <row r="24" spans="1:26" x14ac:dyDescent="0.3">
      <c r="A24" s="10">
        <f t="shared" si="5"/>
        <v>23</v>
      </c>
      <c r="B24" s="1" t="s">
        <v>62</v>
      </c>
      <c r="C24" s="1" t="s">
        <v>47</v>
      </c>
      <c r="D24" s="1" t="s">
        <v>65</v>
      </c>
      <c r="E24" s="1">
        <v>1</v>
      </c>
      <c r="F24" s="1">
        <v>0</v>
      </c>
      <c r="G24" s="1">
        <v>0</v>
      </c>
      <c r="H24" s="5">
        <f t="shared" si="1"/>
        <v>0</v>
      </c>
      <c r="I24" s="5">
        <f t="shared" si="2"/>
        <v>0</v>
      </c>
      <c r="J24" s="5">
        <f t="shared" si="3"/>
        <v>0</v>
      </c>
      <c r="K24" s="5">
        <f t="shared" si="4"/>
        <v>0</v>
      </c>
      <c r="L24" s="1" t="s">
        <v>30</v>
      </c>
      <c r="M24" s="1" t="s">
        <v>30</v>
      </c>
      <c r="N24" s="1">
        <v>0</v>
      </c>
      <c r="O24" s="1">
        <f>VLOOKUP(IF(M24="无",L24,L24&amp;"("&amp;M24&amp;")"),D:J,7,0)*N24</f>
        <v>0</v>
      </c>
      <c r="P24" s="1">
        <f>VLOOKUP(IF(M24="无",L24,L24&amp;"("&amp;M24&amp;")"),D:K,8,0)*N24</f>
        <v>0</v>
      </c>
      <c r="Q24" s="1" t="s">
        <v>30</v>
      </c>
      <c r="R24" s="1" t="s">
        <v>30</v>
      </c>
      <c r="S24" s="1">
        <v>0</v>
      </c>
      <c r="T24" s="1">
        <f>VLOOKUP(IF(R24="无",Q24,Q24&amp;"("&amp;R24&amp;")"),D:J,7,0)*S24</f>
        <v>0</v>
      </c>
      <c r="U24" s="1">
        <f>VLOOKUP(IF(R24="无",Q24,Q24&amp;"("&amp;R24&amp;")"),D:K,8,0)*S24</f>
        <v>0</v>
      </c>
      <c r="V24" s="1" t="s">
        <v>30</v>
      </c>
      <c r="W24" s="1" t="s">
        <v>30</v>
      </c>
      <c r="X24" s="1">
        <v>0</v>
      </c>
      <c r="Y24" s="1">
        <f>VLOOKUP(IF(W24="无",V24,V24&amp;"("&amp;W24&amp;")"),D:J,7,0)*X24</f>
        <v>0</v>
      </c>
      <c r="Z24" s="1">
        <f>VLOOKUP(IF(W24="无",V24,V24&amp;"("&amp;W24&amp;")"),D:K,8,0)*X24</f>
        <v>0</v>
      </c>
    </row>
    <row r="25" spans="1:26" x14ac:dyDescent="0.3">
      <c r="A25" s="10">
        <f t="shared" si="5"/>
        <v>24</v>
      </c>
      <c r="B25" s="1" t="s">
        <v>25</v>
      </c>
      <c r="C25" s="1" t="s">
        <v>47</v>
      </c>
      <c r="D25" s="1" t="s">
        <v>66</v>
      </c>
      <c r="E25" s="1">
        <v>1</v>
      </c>
      <c r="F25" s="1">
        <v>0</v>
      </c>
      <c r="G25" s="1">
        <v>0</v>
      </c>
      <c r="H25" s="5">
        <f t="shared" si="1"/>
        <v>0</v>
      </c>
      <c r="I25" s="5">
        <f t="shared" si="2"/>
        <v>0</v>
      </c>
      <c r="J25" s="5">
        <f t="shared" si="3"/>
        <v>0</v>
      </c>
      <c r="K25" s="5">
        <f t="shared" si="4"/>
        <v>0</v>
      </c>
      <c r="L25" s="1" t="s">
        <v>30</v>
      </c>
      <c r="M25" s="1" t="s">
        <v>30</v>
      </c>
      <c r="N25" s="1">
        <v>0</v>
      </c>
      <c r="O25" s="1">
        <f>VLOOKUP(IF(M25="无",L25,L25&amp;"("&amp;M25&amp;")"),D:J,7,0)*N25</f>
        <v>0</v>
      </c>
      <c r="P25" s="1">
        <f>VLOOKUP(IF(M25="无",L25,L25&amp;"("&amp;M25&amp;")"),D:K,8,0)*N25</f>
        <v>0</v>
      </c>
      <c r="Q25" s="1" t="s">
        <v>30</v>
      </c>
      <c r="R25" s="1" t="s">
        <v>30</v>
      </c>
      <c r="S25" s="1">
        <v>0</v>
      </c>
      <c r="T25" s="1">
        <f>VLOOKUP(IF(R25="无",Q25,Q25&amp;"("&amp;R25&amp;")"),D:J,7,0)*S25</f>
        <v>0</v>
      </c>
      <c r="U25" s="1">
        <f>VLOOKUP(IF(R25="无",Q25,Q25&amp;"("&amp;R25&amp;")"),D:K,8,0)*S25</f>
        <v>0</v>
      </c>
      <c r="V25" s="1" t="s">
        <v>30</v>
      </c>
      <c r="W25" s="1" t="s">
        <v>30</v>
      </c>
      <c r="X25" s="1">
        <v>0</v>
      </c>
      <c r="Y25" s="1">
        <f>VLOOKUP(IF(W25="无",V25,V25&amp;"("&amp;W25&amp;")"),D:J,7,0)*X25</f>
        <v>0</v>
      </c>
      <c r="Z25" s="1">
        <f>VLOOKUP(IF(W25="无",V25,V25&amp;"("&amp;W25&amp;")"),D:K,8,0)*X25</f>
        <v>0</v>
      </c>
    </row>
    <row r="26" spans="1:26" x14ac:dyDescent="0.3">
      <c r="A26" s="10">
        <f t="shared" si="5"/>
        <v>25</v>
      </c>
      <c r="B26" s="1" t="s">
        <v>25</v>
      </c>
      <c r="C26" s="1" t="s">
        <v>47</v>
      </c>
      <c r="D26" s="1" t="s">
        <v>67</v>
      </c>
      <c r="E26" s="1">
        <v>1</v>
      </c>
      <c r="F26" s="1">
        <v>0</v>
      </c>
      <c r="G26" s="1">
        <v>0</v>
      </c>
      <c r="H26" s="5">
        <f t="shared" si="1"/>
        <v>0</v>
      </c>
      <c r="I26" s="5">
        <f t="shared" si="2"/>
        <v>0</v>
      </c>
      <c r="J26" s="5">
        <f t="shared" si="3"/>
        <v>0</v>
      </c>
      <c r="K26" s="5">
        <f t="shared" si="4"/>
        <v>0</v>
      </c>
      <c r="L26" s="1" t="s">
        <v>30</v>
      </c>
      <c r="M26" s="1" t="s">
        <v>30</v>
      </c>
      <c r="N26" s="1">
        <v>0</v>
      </c>
      <c r="O26" s="1">
        <f>VLOOKUP(IF(M26="无",L26,L26&amp;"("&amp;M26&amp;")"),D:J,7,0)*N26</f>
        <v>0</v>
      </c>
      <c r="P26" s="1">
        <f>VLOOKUP(IF(M26="无",L26,L26&amp;"("&amp;M26&amp;")"),D:K,8,0)*N26</f>
        <v>0</v>
      </c>
      <c r="Q26" s="1" t="s">
        <v>30</v>
      </c>
      <c r="R26" s="1" t="s">
        <v>30</v>
      </c>
      <c r="S26" s="1">
        <v>0</v>
      </c>
      <c r="T26" s="1">
        <f>VLOOKUP(IF(R26="无",Q26,Q26&amp;"("&amp;R26&amp;")"),D:J,7,0)*S26</f>
        <v>0</v>
      </c>
      <c r="U26" s="1">
        <f>VLOOKUP(IF(R26="无",Q26,Q26&amp;"("&amp;R26&amp;")"),D:K,8,0)*S26</f>
        <v>0</v>
      </c>
      <c r="V26" s="1" t="s">
        <v>30</v>
      </c>
      <c r="W26" s="1" t="s">
        <v>30</v>
      </c>
      <c r="X26" s="1">
        <v>0</v>
      </c>
      <c r="Y26" s="1">
        <f>VLOOKUP(IF(W26="无",V26,V26&amp;"("&amp;W26&amp;")"),D:J,7,0)*X26</f>
        <v>0</v>
      </c>
      <c r="Z26" s="1">
        <f>VLOOKUP(IF(W26="无",V26,V26&amp;"("&amp;W26&amp;")"),D:K,8,0)*X26</f>
        <v>0</v>
      </c>
    </row>
    <row r="27" spans="1:26" ht="13.5" customHeight="1" x14ac:dyDescent="0.3">
      <c r="A27" s="10">
        <f t="shared" si="5"/>
        <v>26</v>
      </c>
      <c r="B27" s="1" t="s">
        <v>25</v>
      </c>
      <c r="C27" s="1" t="s">
        <v>47</v>
      </c>
      <c r="D27" s="1" t="s">
        <v>68</v>
      </c>
      <c r="E27" s="1">
        <v>1</v>
      </c>
      <c r="F27" s="1">
        <v>0</v>
      </c>
      <c r="G27" s="1">
        <v>0</v>
      </c>
      <c r="H27" s="5">
        <f t="shared" si="1"/>
        <v>0</v>
      </c>
      <c r="I27" s="5">
        <f t="shared" si="2"/>
        <v>0</v>
      </c>
      <c r="J27" s="5">
        <f t="shared" si="3"/>
        <v>0</v>
      </c>
      <c r="K27" s="5">
        <f t="shared" si="4"/>
        <v>0</v>
      </c>
      <c r="L27" s="1" t="s">
        <v>30</v>
      </c>
      <c r="M27" s="1" t="s">
        <v>30</v>
      </c>
      <c r="N27" s="1">
        <v>0</v>
      </c>
      <c r="O27" s="1">
        <f>VLOOKUP(IF(M27="无",L27,L27&amp;"("&amp;M27&amp;")"),D:J,7,0)*N27</f>
        <v>0</v>
      </c>
      <c r="P27" s="1">
        <f>VLOOKUP(IF(M27="无",L27,L27&amp;"("&amp;M27&amp;")"),D:K,8,0)*N27</f>
        <v>0</v>
      </c>
      <c r="Q27" s="1" t="s">
        <v>30</v>
      </c>
      <c r="R27" s="1" t="s">
        <v>30</v>
      </c>
      <c r="S27" s="1">
        <v>0</v>
      </c>
      <c r="T27" s="1">
        <f>VLOOKUP(IF(R27="无",Q27,Q27&amp;"("&amp;R27&amp;")"),D:J,7,0)*S27</f>
        <v>0</v>
      </c>
      <c r="U27" s="1">
        <f>VLOOKUP(IF(R27="无",Q27,Q27&amp;"("&amp;R27&amp;")"),D:K,8,0)*S27</f>
        <v>0</v>
      </c>
      <c r="V27" s="1" t="s">
        <v>30</v>
      </c>
      <c r="W27" s="1" t="s">
        <v>30</v>
      </c>
      <c r="X27" s="1">
        <v>0</v>
      </c>
      <c r="Y27" s="1">
        <f>VLOOKUP(IF(W27="无",V27,V27&amp;"("&amp;W27&amp;")"),D:J,7,0)*X27</f>
        <v>0</v>
      </c>
      <c r="Z27" s="1">
        <f>VLOOKUP(IF(W27="无",V27,V27&amp;"("&amp;W27&amp;")"),D:K,8,0)*X27</f>
        <v>0</v>
      </c>
    </row>
    <row r="28" spans="1:26" x14ac:dyDescent="0.3">
      <c r="A28" s="10">
        <f t="shared" si="5"/>
        <v>27</v>
      </c>
      <c r="B28" s="1" t="s">
        <v>59</v>
      </c>
      <c r="C28" s="1" t="s">
        <v>47</v>
      </c>
      <c r="D28" s="1" t="s">
        <v>69</v>
      </c>
      <c r="E28" s="1">
        <v>1</v>
      </c>
      <c r="F28" s="1">
        <v>0</v>
      </c>
      <c r="G28" s="1">
        <v>0</v>
      </c>
      <c r="H28" s="5">
        <f t="shared" si="1"/>
        <v>0</v>
      </c>
      <c r="I28" s="5">
        <f t="shared" si="2"/>
        <v>0</v>
      </c>
      <c r="J28" s="5">
        <f t="shared" si="3"/>
        <v>0</v>
      </c>
      <c r="K28" s="5">
        <f t="shared" si="4"/>
        <v>0</v>
      </c>
      <c r="L28" s="1" t="s">
        <v>30</v>
      </c>
      <c r="M28" s="1" t="s">
        <v>30</v>
      </c>
      <c r="N28" s="1">
        <v>0</v>
      </c>
      <c r="O28" s="1">
        <f>VLOOKUP(IF(M28="无",L28,L28&amp;"("&amp;M28&amp;")"),D:J,7,0)*N28</f>
        <v>0</v>
      </c>
      <c r="P28" s="1">
        <f>VLOOKUP(IF(M28="无",L28,L28&amp;"("&amp;M28&amp;")"),D:K,8,0)*N28</f>
        <v>0</v>
      </c>
      <c r="Q28" s="1" t="s">
        <v>30</v>
      </c>
      <c r="R28" s="1" t="s">
        <v>30</v>
      </c>
      <c r="S28" s="1">
        <v>0</v>
      </c>
      <c r="T28" s="1">
        <f>VLOOKUP(IF(R28="无",Q28,Q28&amp;"("&amp;R28&amp;")"),D:J,7,0)*S28</f>
        <v>0</v>
      </c>
      <c r="U28" s="1">
        <f>VLOOKUP(IF(R28="无",Q28,Q28&amp;"("&amp;R28&amp;")"),D:K,8,0)*S28</f>
        <v>0</v>
      </c>
      <c r="V28" s="1" t="s">
        <v>30</v>
      </c>
      <c r="W28" s="1" t="s">
        <v>30</v>
      </c>
      <c r="X28" s="1">
        <v>0</v>
      </c>
      <c r="Y28" s="1">
        <f>VLOOKUP(IF(W28="无",V28,V28&amp;"("&amp;W28&amp;")"),D:J,7,0)*X28</f>
        <v>0</v>
      </c>
      <c r="Z28" s="1">
        <f>VLOOKUP(IF(W28="无",V28,V28&amp;"("&amp;W28&amp;")"),D:K,8,0)*X28</f>
        <v>0</v>
      </c>
    </row>
    <row r="29" spans="1:26" x14ac:dyDescent="0.3">
      <c r="A29" s="10">
        <f t="shared" si="5"/>
        <v>28</v>
      </c>
      <c r="B29" s="1" t="s">
        <v>25</v>
      </c>
      <c r="C29" s="1" t="s">
        <v>47</v>
      </c>
      <c r="D29" s="1" t="s">
        <v>70</v>
      </c>
      <c r="E29" s="1">
        <v>1</v>
      </c>
      <c r="F29" s="1">
        <v>0</v>
      </c>
      <c r="G29" s="1">
        <v>0</v>
      </c>
      <c r="H29" s="5">
        <f t="shared" si="1"/>
        <v>0</v>
      </c>
      <c r="I29" s="5">
        <f t="shared" si="2"/>
        <v>0</v>
      </c>
      <c r="J29" s="5">
        <f t="shared" si="3"/>
        <v>0</v>
      </c>
      <c r="K29" s="5">
        <f t="shared" si="4"/>
        <v>0</v>
      </c>
      <c r="L29" s="1" t="s">
        <v>30</v>
      </c>
      <c r="M29" s="1" t="s">
        <v>30</v>
      </c>
      <c r="N29" s="1">
        <v>0</v>
      </c>
      <c r="O29" s="1">
        <f>VLOOKUP(IF(M29="无",L29,L29&amp;"("&amp;M29&amp;")"),D:J,7,0)*N29</f>
        <v>0</v>
      </c>
      <c r="P29" s="1">
        <f>VLOOKUP(IF(M29="无",L29,L29&amp;"("&amp;M29&amp;")"),D:K,8,0)*N29</f>
        <v>0</v>
      </c>
      <c r="Q29" s="1" t="s">
        <v>30</v>
      </c>
      <c r="R29" s="1" t="s">
        <v>30</v>
      </c>
      <c r="S29" s="1">
        <v>0</v>
      </c>
      <c r="T29" s="1">
        <f>VLOOKUP(IF(R29="无",Q29,Q29&amp;"("&amp;R29&amp;")"),D:J,7,0)*S29</f>
        <v>0</v>
      </c>
      <c r="U29" s="1">
        <f>VLOOKUP(IF(R29="无",Q29,Q29&amp;"("&amp;R29&amp;")"),D:K,8,0)*S29</f>
        <v>0</v>
      </c>
      <c r="V29" s="1" t="s">
        <v>30</v>
      </c>
      <c r="W29" s="1" t="s">
        <v>30</v>
      </c>
      <c r="X29" s="1">
        <v>0</v>
      </c>
      <c r="Y29" s="1">
        <f>VLOOKUP(IF(W29="无",V29,V29&amp;"("&amp;W29&amp;")"),D:J,7,0)*X29</f>
        <v>0</v>
      </c>
      <c r="Z29" s="1">
        <f>VLOOKUP(IF(W29="无",V29,V29&amp;"("&amp;W29&amp;")"),D:K,8,0)*X29</f>
        <v>0</v>
      </c>
    </row>
    <row r="30" spans="1:26" ht="13.5" customHeight="1" x14ac:dyDescent="0.3">
      <c r="A30" s="10">
        <f t="shared" si="5"/>
        <v>29</v>
      </c>
      <c r="B30" s="1" t="s">
        <v>25</v>
      </c>
      <c r="C30" s="1" t="s">
        <v>47</v>
      </c>
      <c r="D30" s="1" t="s">
        <v>71</v>
      </c>
      <c r="E30" s="1">
        <v>1</v>
      </c>
      <c r="F30" s="1">
        <v>0</v>
      </c>
      <c r="G30" s="1">
        <v>0</v>
      </c>
      <c r="H30" s="5">
        <f t="shared" si="1"/>
        <v>0</v>
      </c>
      <c r="I30" s="5">
        <f t="shared" si="2"/>
        <v>0</v>
      </c>
      <c r="J30" s="5">
        <f t="shared" si="3"/>
        <v>0</v>
      </c>
      <c r="K30" s="5">
        <f t="shared" si="4"/>
        <v>0</v>
      </c>
      <c r="L30" s="1" t="s">
        <v>30</v>
      </c>
      <c r="M30" s="1" t="s">
        <v>30</v>
      </c>
      <c r="N30" s="1">
        <v>0</v>
      </c>
      <c r="O30" s="1">
        <f>VLOOKUP(IF(M30="无",L30,L30&amp;"("&amp;M30&amp;")"),D:J,7,0)*N30</f>
        <v>0</v>
      </c>
      <c r="P30" s="1">
        <f>VLOOKUP(IF(M30="无",L30,L30&amp;"("&amp;M30&amp;")"),D:K,8,0)*N30</f>
        <v>0</v>
      </c>
      <c r="Q30" s="1" t="s">
        <v>30</v>
      </c>
      <c r="R30" s="1" t="s">
        <v>30</v>
      </c>
      <c r="S30" s="1">
        <v>0</v>
      </c>
      <c r="T30" s="1">
        <f>VLOOKUP(IF(R30="无",Q30,Q30&amp;"("&amp;R30&amp;")"),D:J,7,0)*S30</f>
        <v>0</v>
      </c>
      <c r="U30" s="1">
        <f>VLOOKUP(IF(R30="无",Q30,Q30&amp;"("&amp;R30&amp;")"),D:K,8,0)*S30</f>
        <v>0</v>
      </c>
      <c r="V30" s="1" t="s">
        <v>30</v>
      </c>
      <c r="W30" s="1" t="s">
        <v>30</v>
      </c>
      <c r="X30" s="1">
        <v>0</v>
      </c>
      <c r="Y30" s="1">
        <f>VLOOKUP(IF(W30="无",V30,V30&amp;"("&amp;W30&amp;")"),D:J,7,0)*X30</f>
        <v>0</v>
      </c>
      <c r="Z30" s="1">
        <f>VLOOKUP(IF(W30="无",V30,V30&amp;"("&amp;W30&amp;")"),D:K,8,0)*X30</f>
        <v>0</v>
      </c>
    </row>
    <row r="31" spans="1:26" x14ac:dyDescent="0.3">
      <c r="A31" s="10">
        <f t="shared" si="5"/>
        <v>30</v>
      </c>
      <c r="B31" s="1" t="s">
        <v>25</v>
      </c>
      <c r="C31" s="1" t="s">
        <v>47</v>
      </c>
      <c r="D31" s="1" t="s">
        <v>72</v>
      </c>
      <c r="E31" s="1">
        <v>1</v>
      </c>
      <c r="F31" s="1">
        <v>0</v>
      </c>
      <c r="G31" s="1">
        <v>0</v>
      </c>
      <c r="H31" s="5">
        <f t="shared" si="1"/>
        <v>0</v>
      </c>
      <c r="I31" s="5">
        <f t="shared" si="2"/>
        <v>0</v>
      </c>
      <c r="J31" s="5">
        <f t="shared" si="3"/>
        <v>0</v>
      </c>
      <c r="K31" s="5">
        <f t="shared" si="4"/>
        <v>0</v>
      </c>
      <c r="L31" s="1" t="s">
        <v>30</v>
      </c>
      <c r="M31" s="1" t="s">
        <v>30</v>
      </c>
      <c r="N31" s="1">
        <v>0</v>
      </c>
      <c r="O31" s="1">
        <f>VLOOKUP(IF(M31="无",L31,L31&amp;"("&amp;M31&amp;")"),D:J,7,0)*N31</f>
        <v>0</v>
      </c>
      <c r="P31" s="1">
        <f>VLOOKUP(IF(M31="无",L31,L31&amp;"("&amp;M31&amp;")"),D:K,8,0)*N31</f>
        <v>0</v>
      </c>
      <c r="Q31" s="1" t="s">
        <v>30</v>
      </c>
      <c r="R31" s="1" t="s">
        <v>30</v>
      </c>
      <c r="S31" s="1">
        <v>0</v>
      </c>
      <c r="T31" s="1">
        <f>VLOOKUP(IF(R31="无",Q31,Q31&amp;"("&amp;R31&amp;")"),D:J,7,0)*S31</f>
        <v>0</v>
      </c>
      <c r="U31" s="1">
        <f>VLOOKUP(IF(R31="无",Q31,Q31&amp;"("&amp;R31&amp;")"),D:K,8,0)*S31</f>
        <v>0</v>
      </c>
      <c r="V31" s="1" t="s">
        <v>30</v>
      </c>
      <c r="W31" s="1" t="s">
        <v>30</v>
      </c>
      <c r="X31" s="1">
        <v>0</v>
      </c>
      <c r="Y31" s="1">
        <f>VLOOKUP(IF(W31="无",V31,V31&amp;"("&amp;W31&amp;")"),D:J,7,0)*X31</f>
        <v>0</v>
      </c>
      <c r="Z31" s="1">
        <f>VLOOKUP(IF(W31="无",V31,V31&amp;"("&amp;W31&amp;")"),D:K,8,0)*X31</f>
        <v>0</v>
      </c>
    </row>
    <row r="32" spans="1:26" x14ac:dyDescent="0.3">
      <c r="A32" s="10">
        <f t="shared" si="5"/>
        <v>31</v>
      </c>
      <c r="B32" s="1" t="s">
        <v>25</v>
      </c>
      <c r="C32" s="1" t="s">
        <v>47</v>
      </c>
      <c r="D32" s="1" t="s">
        <v>73</v>
      </c>
      <c r="E32" s="1">
        <v>1</v>
      </c>
      <c r="F32" s="1">
        <v>0</v>
      </c>
      <c r="G32" s="1">
        <v>0</v>
      </c>
      <c r="H32" s="5">
        <f t="shared" si="1"/>
        <v>0</v>
      </c>
      <c r="I32" s="5">
        <f t="shared" si="2"/>
        <v>0</v>
      </c>
      <c r="J32" s="5">
        <f t="shared" si="3"/>
        <v>0</v>
      </c>
      <c r="K32" s="5">
        <f t="shared" si="4"/>
        <v>0</v>
      </c>
      <c r="L32" s="1" t="s">
        <v>30</v>
      </c>
      <c r="M32" s="1" t="s">
        <v>30</v>
      </c>
      <c r="N32" s="1">
        <v>0</v>
      </c>
      <c r="O32" s="1">
        <f>VLOOKUP(IF(M32="无",L32,L32&amp;"("&amp;M32&amp;")"),D:J,7,0)*N32</f>
        <v>0</v>
      </c>
      <c r="P32" s="1">
        <f>VLOOKUP(IF(M32="无",L32,L32&amp;"("&amp;M32&amp;")"),D:K,8,0)*N32</f>
        <v>0</v>
      </c>
      <c r="Q32" s="1" t="s">
        <v>30</v>
      </c>
      <c r="R32" s="1" t="s">
        <v>30</v>
      </c>
      <c r="S32" s="1">
        <v>0</v>
      </c>
      <c r="T32" s="1">
        <f>VLOOKUP(IF(R32="无",Q32,Q32&amp;"("&amp;R32&amp;")"),D:J,7,0)*S32</f>
        <v>0</v>
      </c>
      <c r="U32" s="1">
        <f>VLOOKUP(IF(R32="无",Q32,Q32&amp;"("&amp;R32&amp;")"),D:K,8,0)*S32</f>
        <v>0</v>
      </c>
      <c r="V32" s="1" t="s">
        <v>30</v>
      </c>
      <c r="W32" s="1" t="s">
        <v>30</v>
      </c>
      <c r="X32" s="1">
        <v>0</v>
      </c>
      <c r="Y32" s="1">
        <f>VLOOKUP(IF(W32="无",V32,V32&amp;"("&amp;W32&amp;")"),D:J,7,0)*X32</f>
        <v>0</v>
      </c>
      <c r="Z32" s="1">
        <f>VLOOKUP(IF(W32="无",V32,V32&amp;"("&amp;W32&amp;")"),D:K,8,0)*X32</f>
        <v>0</v>
      </c>
    </row>
    <row r="33" spans="1:26" ht="13.5" customHeight="1" x14ac:dyDescent="0.3">
      <c r="A33" s="10">
        <f t="shared" si="5"/>
        <v>32</v>
      </c>
      <c r="B33" s="1" t="s">
        <v>25</v>
      </c>
      <c r="C33" s="1" t="s">
        <v>47</v>
      </c>
      <c r="D33" s="1" t="s">
        <v>74</v>
      </c>
      <c r="E33" s="1">
        <v>1</v>
      </c>
      <c r="F33" s="1">
        <v>0</v>
      </c>
      <c r="G33" s="1">
        <v>0</v>
      </c>
      <c r="H33" s="5">
        <f t="shared" si="1"/>
        <v>0</v>
      </c>
      <c r="I33" s="5">
        <f t="shared" si="2"/>
        <v>0</v>
      </c>
      <c r="J33" s="5">
        <f t="shared" si="3"/>
        <v>0</v>
      </c>
      <c r="K33" s="5">
        <f t="shared" si="4"/>
        <v>0</v>
      </c>
      <c r="L33" s="1" t="s">
        <v>30</v>
      </c>
      <c r="M33" s="1" t="s">
        <v>30</v>
      </c>
      <c r="N33" s="1">
        <v>0</v>
      </c>
      <c r="O33" s="1">
        <f>VLOOKUP(IF(M33="无",L33,L33&amp;"("&amp;M33&amp;")"),D:J,7,0)*N33</f>
        <v>0</v>
      </c>
      <c r="P33" s="1">
        <f>VLOOKUP(IF(M33="无",L33,L33&amp;"("&amp;M33&amp;")"),D:K,8,0)*N33</f>
        <v>0</v>
      </c>
      <c r="Q33" s="1" t="s">
        <v>30</v>
      </c>
      <c r="R33" s="1" t="s">
        <v>30</v>
      </c>
      <c r="S33" s="1">
        <v>0</v>
      </c>
      <c r="T33" s="1">
        <f>VLOOKUP(IF(R33="无",Q33,Q33&amp;"("&amp;R33&amp;")"),D:J,7,0)*S33</f>
        <v>0</v>
      </c>
      <c r="U33" s="1">
        <f>VLOOKUP(IF(R33="无",Q33,Q33&amp;"("&amp;R33&amp;")"),D:K,8,0)*S33</f>
        <v>0</v>
      </c>
      <c r="V33" s="1" t="s">
        <v>30</v>
      </c>
      <c r="W33" s="1" t="s">
        <v>30</v>
      </c>
      <c r="X33" s="1">
        <v>0</v>
      </c>
      <c r="Y33" s="1">
        <f>VLOOKUP(IF(W33="无",V33,V33&amp;"("&amp;W33&amp;")"),D:J,7,0)*X33</f>
        <v>0</v>
      </c>
      <c r="Z33" s="1">
        <f>VLOOKUP(IF(W33="无",V33,V33&amp;"("&amp;W33&amp;")"),D:K,8,0)*X33</f>
        <v>0</v>
      </c>
    </row>
    <row r="34" spans="1:26" x14ac:dyDescent="0.3">
      <c r="A34" s="10">
        <f t="shared" si="5"/>
        <v>33</v>
      </c>
      <c r="B34" s="1" t="s">
        <v>59</v>
      </c>
      <c r="C34" s="1" t="s">
        <v>47</v>
      </c>
      <c r="D34" s="1" t="s">
        <v>75</v>
      </c>
      <c r="E34" s="1">
        <v>1</v>
      </c>
      <c r="F34" s="1">
        <v>0</v>
      </c>
      <c r="G34" s="1">
        <v>0</v>
      </c>
      <c r="H34" s="5">
        <f t="shared" si="1"/>
        <v>0</v>
      </c>
      <c r="I34" s="5">
        <f t="shared" si="2"/>
        <v>0</v>
      </c>
      <c r="J34" s="5">
        <f t="shared" si="3"/>
        <v>0</v>
      </c>
      <c r="K34" s="5">
        <f t="shared" si="4"/>
        <v>0</v>
      </c>
      <c r="L34" s="1" t="s">
        <v>30</v>
      </c>
      <c r="M34" s="1" t="s">
        <v>30</v>
      </c>
      <c r="N34" s="1">
        <v>0</v>
      </c>
      <c r="O34" s="1">
        <f>VLOOKUP(IF(M34="无",L34,L34&amp;"("&amp;M34&amp;")"),D:J,7,0)*N34</f>
        <v>0</v>
      </c>
      <c r="P34" s="1">
        <f>VLOOKUP(IF(M34="无",L34,L34&amp;"("&amp;M34&amp;")"),D:K,8,0)*N34</f>
        <v>0</v>
      </c>
      <c r="Q34" s="1" t="s">
        <v>30</v>
      </c>
      <c r="R34" s="1" t="s">
        <v>30</v>
      </c>
      <c r="S34" s="1">
        <v>0</v>
      </c>
      <c r="T34" s="1">
        <f>VLOOKUP(IF(R34="无",Q34,Q34&amp;"("&amp;R34&amp;")"),D:J,7,0)*S34</f>
        <v>0</v>
      </c>
      <c r="U34" s="1">
        <f>VLOOKUP(IF(R34="无",Q34,Q34&amp;"("&amp;R34&amp;")"),D:K,8,0)*S34</f>
        <v>0</v>
      </c>
      <c r="V34" s="1" t="s">
        <v>30</v>
      </c>
      <c r="W34" s="1" t="s">
        <v>30</v>
      </c>
      <c r="X34" s="1">
        <v>0</v>
      </c>
      <c r="Y34" s="1">
        <f>VLOOKUP(IF(W34="无",V34,V34&amp;"("&amp;W34&amp;")"),D:J,7,0)*X34</f>
        <v>0</v>
      </c>
      <c r="Z34" s="1">
        <f>VLOOKUP(IF(W34="无",V34,V34&amp;"("&amp;W34&amp;")"),D:K,8,0)*X34</f>
        <v>0</v>
      </c>
    </row>
    <row r="35" spans="1:26" x14ac:dyDescent="0.3">
      <c r="A35" s="10">
        <f t="shared" si="5"/>
        <v>34</v>
      </c>
      <c r="B35" s="1" t="s">
        <v>25</v>
      </c>
      <c r="C35" s="1" t="s">
        <v>47</v>
      </c>
      <c r="D35" s="1" t="s">
        <v>76</v>
      </c>
      <c r="E35" s="1">
        <v>1</v>
      </c>
      <c r="F35" s="1">
        <v>0</v>
      </c>
      <c r="G35" s="1">
        <v>0</v>
      </c>
      <c r="H35" s="5">
        <f t="shared" si="1"/>
        <v>0</v>
      </c>
      <c r="I35" s="5">
        <f t="shared" si="2"/>
        <v>0</v>
      </c>
      <c r="J35" s="5">
        <f t="shared" si="3"/>
        <v>0</v>
      </c>
      <c r="K35" s="5">
        <f t="shared" si="4"/>
        <v>0</v>
      </c>
      <c r="L35" s="1" t="s">
        <v>30</v>
      </c>
      <c r="M35" s="1" t="s">
        <v>30</v>
      </c>
      <c r="N35" s="1">
        <v>0</v>
      </c>
      <c r="O35" s="1">
        <f>VLOOKUP(IF(M35="无",L35,L35&amp;"("&amp;M35&amp;")"),D:J,7,0)*N35</f>
        <v>0</v>
      </c>
      <c r="P35" s="1">
        <f>VLOOKUP(IF(M35="无",L35,L35&amp;"("&amp;M35&amp;")"),D:K,8,0)*N35</f>
        <v>0</v>
      </c>
      <c r="Q35" s="1" t="s">
        <v>30</v>
      </c>
      <c r="R35" s="1" t="s">
        <v>30</v>
      </c>
      <c r="S35" s="1">
        <v>0</v>
      </c>
      <c r="T35" s="1">
        <f>VLOOKUP(IF(R35="无",Q35,Q35&amp;"("&amp;R35&amp;")"),D:J,7,0)*S35</f>
        <v>0</v>
      </c>
      <c r="U35" s="1">
        <f>VLOOKUP(IF(R35="无",Q35,Q35&amp;"("&amp;R35&amp;")"),D:K,8,0)*S35</f>
        <v>0</v>
      </c>
      <c r="V35" s="1" t="s">
        <v>30</v>
      </c>
      <c r="W35" s="1" t="s">
        <v>30</v>
      </c>
      <c r="X35" s="1">
        <v>0</v>
      </c>
      <c r="Y35" s="1">
        <f>VLOOKUP(IF(W35="无",V35,V35&amp;"("&amp;W35&amp;")"),D:J,7,0)*X35</f>
        <v>0</v>
      </c>
      <c r="Z35" s="1">
        <f>VLOOKUP(IF(W35="无",V35,V35&amp;"("&amp;W35&amp;")"),D:K,8,0)*X35</f>
        <v>0</v>
      </c>
    </row>
    <row r="36" spans="1:26" x14ac:dyDescent="0.3">
      <c r="A36" s="10">
        <f t="shared" si="5"/>
        <v>35</v>
      </c>
      <c r="B36" s="1" t="s">
        <v>25</v>
      </c>
      <c r="C36" s="1" t="s">
        <v>47</v>
      </c>
      <c r="D36" s="1" t="s">
        <v>77</v>
      </c>
      <c r="E36" s="1">
        <v>1</v>
      </c>
      <c r="F36" s="1">
        <v>0</v>
      </c>
      <c r="G36" s="1">
        <v>0</v>
      </c>
      <c r="H36" s="5">
        <f t="shared" si="1"/>
        <v>0</v>
      </c>
      <c r="I36" s="5">
        <f t="shared" si="2"/>
        <v>0</v>
      </c>
      <c r="J36" s="5">
        <f t="shared" si="3"/>
        <v>0</v>
      </c>
      <c r="K36" s="5">
        <f t="shared" si="4"/>
        <v>0</v>
      </c>
      <c r="L36" s="1" t="s">
        <v>30</v>
      </c>
      <c r="M36" s="1" t="s">
        <v>30</v>
      </c>
      <c r="N36" s="1">
        <v>0</v>
      </c>
      <c r="O36" s="1">
        <f>VLOOKUP(IF(M36="无",L36,L36&amp;"("&amp;M36&amp;")"),D:J,7,0)*N36</f>
        <v>0</v>
      </c>
      <c r="P36" s="1">
        <f>VLOOKUP(IF(M36="无",L36,L36&amp;"("&amp;M36&amp;")"),D:K,8,0)*N36</f>
        <v>0</v>
      </c>
      <c r="Q36" s="1" t="s">
        <v>30</v>
      </c>
      <c r="R36" s="1" t="s">
        <v>30</v>
      </c>
      <c r="S36" s="1">
        <v>0</v>
      </c>
      <c r="T36" s="1">
        <f>VLOOKUP(IF(R36="无",Q36,Q36&amp;"("&amp;R36&amp;")"),D:J,7,0)*S36</f>
        <v>0</v>
      </c>
      <c r="U36" s="1">
        <f>VLOOKUP(IF(R36="无",Q36,Q36&amp;"("&amp;R36&amp;")"),D:K,8,0)*S36</f>
        <v>0</v>
      </c>
      <c r="V36" s="1" t="s">
        <v>30</v>
      </c>
      <c r="W36" s="1" t="s">
        <v>30</v>
      </c>
      <c r="X36" s="1">
        <v>0</v>
      </c>
      <c r="Y36" s="1">
        <f>VLOOKUP(IF(W36="无",V36,V36&amp;"("&amp;W36&amp;")"),D:J,7,0)*X36</f>
        <v>0</v>
      </c>
      <c r="Z36" s="1">
        <f>VLOOKUP(IF(W36="无",V36,V36&amp;"("&amp;W36&amp;")"),D:K,8,0)*X36</f>
        <v>0</v>
      </c>
    </row>
    <row r="37" spans="1:26" ht="13.5" customHeight="1" x14ac:dyDescent="0.3">
      <c r="A37" s="10">
        <f t="shared" si="5"/>
        <v>36</v>
      </c>
      <c r="B37" s="1" t="s">
        <v>62</v>
      </c>
      <c r="C37" s="1" t="s">
        <v>47</v>
      </c>
      <c r="D37" s="1" t="s">
        <v>78</v>
      </c>
      <c r="E37" s="1">
        <v>1</v>
      </c>
      <c r="F37" s="1">
        <v>0</v>
      </c>
      <c r="G37" s="1">
        <v>0</v>
      </c>
      <c r="H37" s="5">
        <f t="shared" si="1"/>
        <v>0</v>
      </c>
      <c r="I37" s="5">
        <f t="shared" si="2"/>
        <v>0</v>
      </c>
      <c r="J37" s="5">
        <f t="shared" si="3"/>
        <v>0</v>
      </c>
      <c r="K37" s="5">
        <f t="shared" si="4"/>
        <v>0</v>
      </c>
      <c r="L37" s="1" t="s">
        <v>30</v>
      </c>
      <c r="M37" s="1" t="s">
        <v>30</v>
      </c>
      <c r="N37" s="1">
        <v>0</v>
      </c>
      <c r="O37" s="1">
        <f>VLOOKUP(IF(M37="无",L37,L37&amp;"("&amp;M37&amp;")"),D:J,7,0)*N37</f>
        <v>0</v>
      </c>
      <c r="P37" s="1">
        <f>VLOOKUP(IF(M37="无",L37,L37&amp;"("&amp;M37&amp;")"),D:K,8,0)*N37</f>
        <v>0</v>
      </c>
      <c r="Q37" s="1" t="s">
        <v>30</v>
      </c>
      <c r="R37" s="1" t="s">
        <v>30</v>
      </c>
      <c r="S37" s="1">
        <v>0</v>
      </c>
      <c r="T37" s="1">
        <f>VLOOKUP(IF(R37="无",Q37,Q37&amp;"("&amp;R37&amp;")"),D:J,7,0)*S37</f>
        <v>0</v>
      </c>
      <c r="U37" s="1">
        <f>VLOOKUP(IF(R37="无",Q37,Q37&amp;"("&amp;R37&amp;")"),D:K,8,0)*S37</f>
        <v>0</v>
      </c>
      <c r="V37" s="1" t="s">
        <v>30</v>
      </c>
      <c r="W37" s="1" t="s">
        <v>30</v>
      </c>
      <c r="X37" s="1">
        <v>0</v>
      </c>
      <c r="Y37" s="1">
        <f>VLOOKUP(IF(W37="无",V37,V37&amp;"("&amp;W37&amp;")"),D:J,7,0)*X37</f>
        <v>0</v>
      </c>
      <c r="Z37" s="1">
        <f>VLOOKUP(IF(W37="无",V37,V37&amp;"("&amp;W37&amp;")"),D:K,8,0)*X37</f>
        <v>0</v>
      </c>
    </row>
    <row r="38" spans="1:26" x14ac:dyDescent="0.3">
      <c r="A38" s="10">
        <f t="shared" si="5"/>
        <v>37</v>
      </c>
      <c r="B38" s="1" t="s">
        <v>59</v>
      </c>
      <c r="C38" s="1" t="s">
        <v>47</v>
      </c>
      <c r="D38" s="1" t="s">
        <v>79</v>
      </c>
      <c r="E38" s="1">
        <v>1</v>
      </c>
      <c r="F38" s="1">
        <v>0</v>
      </c>
      <c r="G38" s="1">
        <v>0</v>
      </c>
      <c r="H38" s="5">
        <f t="shared" si="1"/>
        <v>0</v>
      </c>
      <c r="I38" s="5">
        <f t="shared" si="2"/>
        <v>0</v>
      </c>
      <c r="J38" s="5">
        <f t="shared" si="3"/>
        <v>0</v>
      </c>
      <c r="K38" s="5">
        <f t="shared" si="4"/>
        <v>0</v>
      </c>
      <c r="L38" s="1" t="s">
        <v>30</v>
      </c>
      <c r="M38" s="1" t="s">
        <v>30</v>
      </c>
      <c r="N38" s="1">
        <v>0</v>
      </c>
      <c r="O38" s="1">
        <f>VLOOKUP(IF(M38="无",L38,L38&amp;"("&amp;M38&amp;")"),D:J,7,0)*N38</f>
        <v>0</v>
      </c>
      <c r="P38" s="1">
        <f>VLOOKUP(IF(M38="无",L38,L38&amp;"("&amp;M38&amp;")"),D:K,8,0)*N38</f>
        <v>0</v>
      </c>
      <c r="Q38" s="1" t="s">
        <v>30</v>
      </c>
      <c r="R38" s="1" t="s">
        <v>30</v>
      </c>
      <c r="S38" s="1">
        <v>0</v>
      </c>
      <c r="T38" s="1">
        <f>VLOOKUP(IF(R38="无",Q38,Q38&amp;"("&amp;R38&amp;")"),D:J,7,0)*S38</f>
        <v>0</v>
      </c>
      <c r="U38" s="1">
        <f>VLOOKUP(IF(R38="无",Q38,Q38&amp;"("&amp;R38&amp;")"),D:K,8,0)*S38</f>
        <v>0</v>
      </c>
      <c r="V38" s="1" t="s">
        <v>30</v>
      </c>
      <c r="W38" s="1" t="s">
        <v>30</v>
      </c>
      <c r="X38" s="1">
        <v>0</v>
      </c>
      <c r="Y38" s="1">
        <f>VLOOKUP(IF(W38="无",V38,V38&amp;"("&amp;W38&amp;")"),D:J,7,0)*X38</f>
        <v>0</v>
      </c>
      <c r="Z38" s="1">
        <f>VLOOKUP(IF(W38="无",V38,V38&amp;"("&amp;W38&amp;")"),D:K,8,0)*X38</f>
        <v>0</v>
      </c>
    </row>
    <row r="39" spans="1:26" x14ac:dyDescent="0.3">
      <c r="A39" s="10">
        <f t="shared" si="5"/>
        <v>38</v>
      </c>
      <c r="B39" s="1" t="s">
        <v>59</v>
      </c>
      <c r="C39" s="1" t="s">
        <v>47</v>
      </c>
      <c r="D39" s="1" t="s">
        <v>80</v>
      </c>
      <c r="E39" s="1">
        <v>1</v>
      </c>
      <c r="F39" s="1">
        <v>0</v>
      </c>
      <c r="G39" s="1">
        <v>0</v>
      </c>
      <c r="H39" s="5">
        <f t="shared" si="1"/>
        <v>0</v>
      </c>
      <c r="I39" s="5">
        <f t="shared" si="2"/>
        <v>0</v>
      </c>
      <c r="J39" s="5">
        <f t="shared" si="3"/>
        <v>0</v>
      </c>
      <c r="K39" s="5">
        <f t="shared" si="4"/>
        <v>0</v>
      </c>
      <c r="L39" s="1" t="s">
        <v>30</v>
      </c>
      <c r="M39" s="1" t="s">
        <v>30</v>
      </c>
      <c r="N39" s="1">
        <v>0</v>
      </c>
      <c r="O39" s="1">
        <f>VLOOKUP(IF(M39="无",L39,L39&amp;"("&amp;M39&amp;")"),D:J,7,0)*N39</f>
        <v>0</v>
      </c>
      <c r="P39" s="1">
        <f>VLOOKUP(IF(M39="无",L39,L39&amp;"("&amp;M39&amp;")"),D:K,8,0)*N39</f>
        <v>0</v>
      </c>
      <c r="Q39" s="1" t="s">
        <v>30</v>
      </c>
      <c r="R39" s="1" t="s">
        <v>30</v>
      </c>
      <c r="S39" s="1">
        <v>0</v>
      </c>
      <c r="T39" s="1">
        <f>VLOOKUP(IF(R39="无",Q39,Q39&amp;"("&amp;R39&amp;")"),D:J,7,0)*S39</f>
        <v>0</v>
      </c>
      <c r="U39" s="1">
        <f>VLOOKUP(IF(R39="无",Q39,Q39&amp;"("&amp;R39&amp;")"),D:K,8,0)*S39</f>
        <v>0</v>
      </c>
      <c r="V39" s="1" t="s">
        <v>30</v>
      </c>
      <c r="W39" s="1" t="s">
        <v>30</v>
      </c>
      <c r="X39" s="1">
        <v>0</v>
      </c>
      <c r="Y39" s="1">
        <f>VLOOKUP(IF(W39="无",V39,V39&amp;"("&amp;W39&amp;")"),D:J,7,0)*X39</f>
        <v>0</v>
      </c>
      <c r="Z39" s="1">
        <f>VLOOKUP(IF(W39="无",V39,V39&amp;"("&amp;W39&amp;")"),D:K,8,0)*X39</f>
        <v>0</v>
      </c>
    </row>
    <row r="40" spans="1:26" x14ac:dyDescent="0.3">
      <c r="A40" s="10">
        <f t="shared" si="5"/>
        <v>39</v>
      </c>
      <c r="B40" s="1" t="s">
        <v>25</v>
      </c>
      <c r="C40" s="1" t="s">
        <v>47</v>
      </c>
      <c r="D40" s="1" t="s">
        <v>81</v>
      </c>
      <c r="E40" s="1">
        <v>1</v>
      </c>
      <c r="F40" s="1">
        <v>0</v>
      </c>
      <c r="G40" s="1">
        <v>0</v>
      </c>
      <c r="H40" s="5">
        <f t="shared" si="1"/>
        <v>0</v>
      </c>
      <c r="I40" s="5">
        <f t="shared" si="2"/>
        <v>0</v>
      </c>
      <c r="J40" s="5">
        <f t="shared" si="3"/>
        <v>0</v>
      </c>
      <c r="K40" s="5">
        <f t="shared" si="4"/>
        <v>0</v>
      </c>
      <c r="L40" s="1" t="s">
        <v>30</v>
      </c>
      <c r="M40" s="1" t="s">
        <v>30</v>
      </c>
      <c r="N40" s="1">
        <v>0</v>
      </c>
      <c r="O40" s="1">
        <f>VLOOKUP(IF(M40="无",L40,L40&amp;"("&amp;M40&amp;")"),D:J,7,0)*N40</f>
        <v>0</v>
      </c>
      <c r="P40" s="1">
        <f>VLOOKUP(IF(M40="无",L40,L40&amp;"("&amp;M40&amp;")"),D:K,8,0)*N40</f>
        <v>0</v>
      </c>
      <c r="Q40" s="1" t="s">
        <v>30</v>
      </c>
      <c r="R40" s="1" t="s">
        <v>30</v>
      </c>
      <c r="S40" s="1">
        <v>0</v>
      </c>
      <c r="T40" s="1">
        <f>VLOOKUP(IF(R40="无",Q40,Q40&amp;"("&amp;R40&amp;")"),D:J,7,0)*S40</f>
        <v>0</v>
      </c>
      <c r="U40" s="1">
        <f>VLOOKUP(IF(R40="无",Q40,Q40&amp;"("&amp;R40&amp;")"),D:K,8,0)*S40</f>
        <v>0</v>
      </c>
      <c r="V40" s="1" t="s">
        <v>30</v>
      </c>
      <c r="W40" s="1" t="s">
        <v>30</v>
      </c>
      <c r="X40" s="1">
        <v>0</v>
      </c>
      <c r="Y40" s="1">
        <f>VLOOKUP(IF(W40="无",V40,V40&amp;"("&amp;W40&amp;")"),D:J,7,0)*X40</f>
        <v>0</v>
      </c>
      <c r="Z40" s="1">
        <f>VLOOKUP(IF(W40="无",V40,V40&amp;"("&amp;W40&amp;")"),D:K,8,0)*X40</f>
        <v>0</v>
      </c>
    </row>
    <row r="41" spans="1:26" x14ac:dyDescent="0.3">
      <c r="A41" s="10">
        <f t="shared" si="5"/>
        <v>40</v>
      </c>
      <c r="B41" s="1" t="s">
        <v>25</v>
      </c>
      <c r="C41" s="1" t="s">
        <v>47</v>
      </c>
      <c r="D41" s="1" t="s">
        <v>82</v>
      </c>
      <c r="E41" s="1">
        <v>1</v>
      </c>
      <c r="F41" s="1">
        <v>0</v>
      </c>
      <c r="G41" s="1">
        <v>0</v>
      </c>
      <c r="H41" s="5">
        <f t="shared" si="1"/>
        <v>0</v>
      </c>
      <c r="I41" s="5">
        <f t="shared" si="2"/>
        <v>0</v>
      </c>
      <c r="J41" s="5">
        <f t="shared" si="3"/>
        <v>0</v>
      </c>
      <c r="K41" s="5">
        <f t="shared" si="4"/>
        <v>0</v>
      </c>
      <c r="L41" s="1" t="s">
        <v>30</v>
      </c>
      <c r="M41" s="1" t="s">
        <v>30</v>
      </c>
      <c r="N41" s="1">
        <v>0</v>
      </c>
      <c r="O41" s="1">
        <f>VLOOKUP(IF(M41="无",L41,L41&amp;"("&amp;M41&amp;")"),D:J,7,0)*N41</f>
        <v>0</v>
      </c>
      <c r="P41" s="1">
        <f>VLOOKUP(IF(M41="无",L41,L41&amp;"("&amp;M41&amp;")"),D:K,8,0)*N41</f>
        <v>0</v>
      </c>
      <c r="Q41" s="1" t="s">
        <v>30</v>
      </c>
      <c r="R41" s="1" t="s">
        <v>30</v>
      </c>
      <c r="S41" s="1">
        <v>0</v>
      </c>
      <c r="T41" s="1">
        <f>VLOOKUP(IF(R41="无",Q41,Q41&amp;"("&amp;R41&amp;")"),D:J,7,0)*S41</f>
        <v>0</v>
      </c>
      <c r="U41" s="1">
        <f>VLOOKUP(IF(R41="无",Q41,Q41&amp;"("&amp;R41&amp;")"),D:K,8,0)*S41</f>
        <v>0</v>
      </c>
      <c r="V41" s="1" t="s">
        <v>30</v>
      </c>
      <c r="W41" s="1" t="s">
        <v>30</v>
      </c>
      <c r="X41" s="1">
        <v>0</v>
      </c>
      <c r="Y41" s="1">
        <f>VLOOKUP(IF(W41="无",V41,V41&amp;"("&amp;W41&amp;")"),D:J,7,0)*X41</f>
        <v>0</v>
      </c>
      <c r="Z41" s="1">
        <f>VLOOKUP(IF(W41="无",V41,V41&amp;"("&amp;W41&amp;")"),D:K,8,0)*X41</f>
        <v>0</v>
      </c>
    </row>
    <row r="42" spans="1:26" x14ac:dyDescent="0.3">
      <c r="A42" s="10">
        <f t="shared" si="5"/>
        <v>41</v>
      </c>
      <c r="B42" s="1" t="s">
        <v>62</v>
      </c>
      <c r="C42" s="1" t="s">
        <v>47</v>
      </c>
      <c r="D42" s="1" t="s">
        <v>83</v>
      </c>
      <c r="E42" s="1">
        <v>1</v>
      </c>
      <c r="F42" s="1">
        <v>0</v>
      </c>
      <c r="G42" s="1">
        <v>0</v>
      </c>
      <c r="H42" s="5">
        <f t="shared" si="1"/>
        <v>0</v>
      </c>
      <c r="I42" s="5">
        <f t="shared" si="2"/>
        <v>0</v>
      </c>
      <c r="J42" s="5">
        <f t="shared" si="3"/>
        <v>0</v>
      </c>
      <c r="K42" s="5">
        <f t="shared" si="4"/>
        <v>0</v>
      </c>
      <c r="L42" s="1" t="s">
        <v>30</v>
      </c>
      <c r="M42" s="1" t="s">
        <v>30</v>
      </c>
      <c r="N42" s="1">
        <v>0</v>
      </c>
      <c r="O42" s="1">
        <f>VLOOKUP(IF(M42="无",L42,L42&amp;"("&amp;M42&amp;")"),D:J,7,0)*N42</f>
        <v>0</v>
      </c>
      <c r="P42" s="1">
        <f>VLOOKUP(IF(M42="无",L42,L42&amp;"("&amp;M42&amp;")"),D:K,8,0)*N42</f>
        <v>0</v>
      </c>
      <c r="Q42" s="1" t="s">
        <v>30</v>
      </c>
      <c r="R42" s="1" t="s">
        <v>30</v>
      </c>
      <c r="S42" s="1">
        <v>0</v>
      </c>
      <c r="T42" s="1">
        <f>VLOOKUP(IF(R42="无",Q42,Q42&amp;"("&amp;R42&amp;")"),D:J,7,0)*S42</f>
        <v>0</v>
      </c>
      <c r="U42" s="1">
        <f>VLOOKUP(IF(R42="无",Q42,Q42&amp;"("&amp;R42&amp;")"),D:K,8,0)*S42</f>
        <v>0</v>
      </c>
      <c r="V42" s="1" t="s">
        <v>30</v>
      </c>
      <c r="W42" s="1" t="s">
        <v>30</v>
      </c>
      <c r="X42" s="1">
        <v>0</v>
      </c>
      <c r="Y42" s="1">
        <f>VLOOKUP(IF(W42="无",V42,V42&amp;"("&amp;W42&amp;")"),D:J,7,0)*X42</f>
        <v>0</v>
      </c>
      <c r="Z42" s="1">
        <f>VLOOKUP(IF(W42="无",V42,V42&amp;"("&amp;W42&amp;")"),D:K,8,0)*X42</f>
        <v>0</v>
      </c>
    </row>
    <row r="43" spans="1:26" x14ac:dyDescent="0.3">
      <c r="A43" s="10">
        <f t="shared" si="5"/>
        <v>42</v>
      </c>
      <c r="B43" s="1" t="s">
        <v>25</v>
      </c>
      <c r="C43" s="1" t="s">
        <v>47</v>
      </c>
      <c r="D43" s="1" t="s">
        <v>84</v>
      </c>
      <c r="E43" s="1">
        <v>1</v>
      </c>
      <c r="F43" s="1">
        <v>0</v>
      </c>
      <c r="G43" s="1">
        <v>0</v>
      </c>
      <c r="H43" s="5">
        <f t="shared" si="1"/>
        <v>0</v>
      </c>
      <c r="I43" s="5">
        <f t="shared" si="2"/>
        <v>0</v>
      </c>
      <c r="J43" s="5">
        <f t="shared" si="3"/>
        <v>0</v>
      </c>
      <c r="K43" s="5">
        <f t="shared" si="4"/>
        <v>0</v>
      </c>
      <c r="L43" s="1" t="s">
        <v>30</v>
      </c>
      <c r="M43" s="1" t="s">
        <v>30</v>
      </c>
      <c r="N43" s="1">
        <v>0</v>
      </c>
      <c r="O43" s="1">
        <f>VLOOKUP(IF(M43="无",L43,L43&amp;"("&amp;M43&amp;")"),D:J,7,0)*N43</f>
        <v>0</v>
      </c>
      <c r="P43" s="1">
        <f>VLOOKUP(IF(M43="无",L43,L43&amp;"("&amp;M43&amp;")"),D:K,8,0)*N43</f>
        <v>0</v>
      </c>
      <c r="Q43" s="1" t="s">
        <v>30</v>
      </c>
      <c r="R43" s="1" t="s">
        <v>30</v>
      </c>
      <c r="S43" s="1">
        <v>0</v>
      </c>
      <c r="T43" s="1">
        <f>VLOOKUP(IF(R43="无",Q43,Q43&amp;"("&amp;R43&amp;")"),D:J,7,0)*S43</f>
        <v>0</v>
      </c>
      <c r="U43" s="1">
        <f>VLOOKUP(IF(R43="无",Q43,Q43&amp;"("&amp;R43&amp;")"),D:K,8,0)*S43</f>
        <v>0</v>
      </c>
      <c r="V43" s="1" t="s">
        <v>30</v>
      </c>
      <c r="W43" s="1" t="s">
        <v>30</v>
      </c>
      <c r="X43" s="1">
        <v>0</v>
      </c>
      <c r="Y43" s="1">
        <f>VLOOKUP(IF(W43="无",V43,V43&amp;"("&amp;W43&amp;")"),D:J,7,0)*X43</f>
        <v>0</v>
      </c>
      <c r="Z43" s="1">
        <f>VLOOKUP(IF(W43="无",V43,V43&amp;"("&amp;W43&amp;")"),D:K,8,0)*X43</f>
        <v>0</v>
      </c>
    </row>
    <row r="44" spans="1:26" x14ac:dyDescent="0.3">
      <c r="A44" s="10">
        <f t="shared" ref="A44:A75" si="6">ROW()-1</f>
        <v>43</v>
      </c>
      <c r="B44" s="1" t="s">
        <v>62</v>
      </c>
      <c r="C44" s="1" t="s">
        <v>47</v>
      </c>
      <c r="D44" s="1" t="s">
        <v>85</v>
      </c>
      <c r="E44" s="1">
        <v>1</v>
      </c>
      <c r="F44" s="1">
        <v>0</v>
      </c>
      <c r="G44" s="1">
        <v>0</v>
      </c>
      <c r="H44" s="5">
        <f t="shared" si="1"/>
        <v>0</v>
      </c>
      <c r="I44" s="5">
        <f t="shared" si="2"/>
        <v>0</v>
      </c>
      <c r="J44" s="5">
        <f t="shared" si="3"/>
        <v>0</v>
      </c>
      <c r="K44" s="5">
        <f t="shared" si="4"/>
        <v>0</v>
      </c>
      <c r="L44" s="1" t="s">
        <v>30</v>
      </c>
      <c r="M44" s="1" t="s">
        <v>30</v>
      </c>
      <c r="N44" s="1">
        <v>0</v>
      </c>
      <c r="O44" s="1">
        <f>VLOOKUP(IF(M44="无",L44,L44&amp;"("&amp;M44&amp;")"),D:J,7,0)*N44</f>
        <v>0</v>
      </c>
      <c r="P44" s="1">
        <f>VLOOKUP(IF(M44="无",L44,L44&amp;"("&amp;M44&amp;")"),D:K,8,0)*N44</f>
        <v>0</v>
      </c>
      <c r="Q44" s="1" t="s">
        <v>30</v>
      </c>
      <c r="R44" s="1" t="s">
        <v>30</v>
      </c>
      <c r="S44" s="1">
        <v>0</v>
      </c>
      <c r="T44" s="1">
        <f>VLOOKUP(IF(R44="无",Q44,Q44&amp;"("&amp;R44&amp;")"),D:J,7,0)*S44</f>
        <v>0</v>
      </c>
      <c r="U44" s="1">
        <f>VLOOKUP(IF(R44="无",Q44,Q44&amp;"("&amp;R44&amp;")"),D:K,8,0)*S44</f>
        <v>0</v>
      </c>
      <c r="V44" s="1" t="s">
        <v>30</v>
      </c>
      <c r="W44" s="1" t="s">
        <v>30</v>
      </c>
      <c r="X44" s="1">
        <v>0</v>
      </c>
      <c r="Y44" s="1">
        <f>VLOOKUP(IF(W44="无",V44,V44&amp;"("&amp;W44&amp;")"),D:J,7,0)*X44</f>
        <v>0</v>
      </c>
      <c r="Z44" s="1">
        <f>VLOOKUP(IF(W44="无",V44,V44&amp;"("&amp;W44&amp;")"),D:K,8,0)*X44</f>
        <v>0</v>
      </c>
    </row>
    <row r="45" spans="1:26" x14ac:dyDescent="0.3">
      <c r="A45" s="10">
        <f t="shared" si="6"/>
        <v>44</v>
      </c>
      <c r="B45" s="1" t="s">
        <v>25</v>
      </c>
      <c r="C45" s="1" t="s">
        <v>47</v>
      </c>
      <c r="D45" s="1" t="s">
        <v>86</v>
      </c>
      <c r="E45" s="1">
        <v>1</v>
      </c>
      <c r="F45" s="1">
        <v>0</v>
      </c>
      <c r="G45" s="1">
        <v>0</v>
      </c>
      <c r="H45" s="5">
        <f t="shared" si="1"/>
        <v>0</v>
      </c>
      <c r="I45" s="5">
        <f t="shared" si="2"/>
        <v>0</v>
      </c>
      <c r="J45" s="5">
        <f t="shared" si="3"/>
        <v>0</v>
      </c>
      <c r="K45" s="5">
        <f t="shared" si="4"/>
        <v>0</v>
      </c>
      <c r="L45" s="1" t="s">
        <v>30</v>
      </c>
      <c r="M45" s="1" t="s">
        <v>30</v>
      </c>
      <c r="N45" s="1">
        <v>0</v>
      </c>
      <c r="O45" s="1">
        <f>VLOOKUP(IF(M45="无",L45,L45&amp;"("&amp;M45&amp;")"),D:J,7,0)*N45</f>
        <v>0</v>
      </c>
      <c r="P45" s="1">
        <f>VLOOKUP(IF(M45="无",L45,L45&amp;"("&amp;M45&amp;")"),D:K,8,0)*N45</f>
        <v>0</v>
      </c>
      <c r="Q45" s="1" t="s">
        <v>30</v>
      </c>
      <c r="R45" s="1" t="s">
        <v>30</v>
      </c>
      <c r="S45" s="1">
        <v>0</v>
      </c>
      <c r="T45" s="1">
        <f>VLOOKUP(IF(R45="无",Q45,Q45&amp;"("&amp;R45&amp;")"),D:J,7,0)*S45</f>
        <v>0</v>
      </c>
      <c r="U45" s="1">
        <f>VLOOKUP(IF(R45="无",Q45,Q45&amp;"("&amp;R45&amp;")"),D:K,8,0)*S45</f>
        <v>0</v>
      </c>
      <c r="V45" s="1" t="s">
        <v>30</v>
      </c>
      <c r="W45" s="1" t="s">
        <v>30</v>
      </c>
      <c r="X45" s="1">
        <v>0</v>
      </c>
      <c r="Y45" s="1">
        <f>VLOOKUP(IF(W45="无",V45,V45&amp;"("&amp;W45&amp;")"),D:J,7,0)*X45</f>
        <v>0</v>
      </c>
      <c r="Z45" s="1">
        <f>VLOOKUP(IF(W45="无",V45,V45&amp;"("&amp;W45&amp;")"),D:K,8,0)*X45</f>
        <v>0</v>
      </c>
    </row>
    <row r="46" spans="1:26" x14ac:dyDescent="0.3">
      <c r="A46" s="10">
        <f t="shared" si="6"/>
        <v>45</v>
      </c>
      <c r="B46" s="1" t="s">
        <v>25</v>
      </c>
      <c r="C46" s="1" t="s">
        <v>47</v>
      </c>
      <c r="D46" s="1" t="s">
        <v>87</v>
      </c>
      <c r="E46" s="1">
        <v>1</v>
      </c>
      <c r="F46" s="1">
        <v>0</v>
      </c>
      <c r="G46" s="1">
        <v>0</v>
      </c>
      <c r="H46" s="5">
        <f t="shared" si="1"/>
        <v>0</v>
      </c>
      <c r="I46" s="5">
        <f t="shared" si="2"/>
        <v>0</v>
      </c>
      <c r="J46" s="5">
        <f t="shared" si="3"/>
        <v>0</v>
      </c>
      <c r="K46" s="5">
        <f t="shared" si="4"/>
        <v>0</v>
      </c>
      <c r="L46" s="1" t="s">
        <v>30</v>
      </c>
      <c r="M46" s="1" t="s">
        <v>30</v>
      </c>
      <c r="N46" s="1">
        <v>0</v>
      </c>
      <c r="O46" s="1">
        <f>VLOOKUP(IF(M46="无",L46,L46&amp;"("&amp;M46&amp;")"),D:J,7,0)*N46</f>
        <v>0</v>
      </c>
      <c r="P46" s="1">
        <f>VLOOKUP(IF(M46="无",L46,L46&amp;"("&amp;M46&amp;")"),D:K,8,0)*N46</f>
        <v>0</v>
      </c>
      <c r="Q46" s="1" t="s">
        <v>30</v>
      </c>
      <c r="R46" s="1" t="s">
        <v>30</v>
      </c>
      <c r="S46" s="1">
        <v>0</v>
      </c>
      <c r="T46" s="1">
        <f>VLOOKUP(IF(R46="无",Q46,Q46&amp;"("&amp;R46&amp;")"),D:J,7,0)*S46</f>
        <v>0</v>
      </c>
      <c r="U46" s="1">
        <f>VLOOKUP(IF(R46="无",Q46,Q46&amp;"("&amp;R46&amp;")"),D:K,8,0)*S46</f>
        <v>0</v>
      </c>
      <c r="V46" s="1" t="s">
        <v>30</v>
      </c>
      <c r="W46" s="1" t="s">
        <v>30</v>
      </c>
      <c r="X46" s="1">
        <v>0</v>
      </c>
      <c r="Y46" s="1">
        <f>VLOOKUP(IF(W46="无",V46,V46&amp;"("&amp;W46&amp;")"),D:J,7,0)*X46</f>
        <v>0</v>
      </c>
      <c r="Z46" s="1">
        <f>VLOOKUP(IF(W46="无",V46,V46&amp;"("&amp;W46&amp;")"),D:K,8,0)*X46</f>
        <v>0</v>
      </c>
    </row>
    <row r="47" spans="1:26" x14ac:dyDescent="0.3">
      <c r="A47" s="10">
        <f t="shared" si="6"/>
        <v>46</v>
      </c>
      <c r="B47" s="1" t="s">
        <v>25</v>
      </c>
      <c r="C47" s="1" t="s">
        <v>47</v>
      </c>
      <c r="D47" s="1" t="s">
        <v>88</v>
      </c>
      <c r="E47" s="1">
        <v>1</v>
      </c>
      <c r="F47" s="1">
        <v>0</v>
      </c>
      <c r="G47" s="1">
        <v>0</v>
      </c>
      <c r="H47" s="5">
        <f t="shared" si="1"/>
        <v>0</v>
      </c>
      <c r="I47" s="5">
        <f t="shared" si="2"/>
        <v>0</v>
      </c>
      <c r="J47" s="5">
        <f t="shared" si="3"/>
        <v>0</v>
      </c>
      <c r="K47" s="5">
        <f t="shared" si="4"/>
        <v>0</v>
      </c>
      <c r="L47" s="1" t="s">
        <v>30</v>
      </c>
      <c r="M47" s="1" t="s">
        <v>30</v>
      </c>
      <c r="N47" s="1">
        <v>0</v>
      </c>
      <c r="O47" s="1">
        <f>VLOOKUP(IF(M47="无",L47,L47&amp;"("&amp;M47&amp;")"),D:J,7,0)*N47</f>
        <v>0</v>
      </c>
      <c r="P47" s="1">
        <f>VLOOKUP(IF(M47="无",L47,L47&amp;"("&amp;M47&amp;")"),D:K,8,0)*N47</f>
        <v>0</v>
      </c>
      <c r="Q47" s="1" t="s">
        <v>30</v>
      </c>
      <c r="R47" s="1" t="s">
        <v>30</v>
      </c>
      <c r="S47" s="1">
        <v>0</v>
      </c>
      <c r="T47" s="1">
        <f>VLOOKUP(IF(R47="无",Q47,Q47&amp;"("&amp;R47&amp;")"),D:J,7,0)*S47</f>
        <v>0</v>
      </c>
      <c r="U47" s="1">
        <f>VLOOKUP(IF(R47="无",Q47,Q47&amp;"("&amp;R47&amp;")"),D:K,8,0)*S47</f>
        <v>0</v>
      </c>
      <c r="V47" s="1" t="s">
        <v>30</v>
      </c>
      <c r="W47" s="1" t="s">
        <v>30</v>
      </c>
      <c r="X47" s="1">
        <v>0</v>
      </c>
      <c r="Y47" s="1">
        <f>VLOOKUP(IF(W47="无",V47,V47&amp;"("&amp;W47&amp;")"),D:J,7,0)*X47</f>
        <v>0</v>
      </c>
      <c r="Z47" s="1">
        <f>VLOOKUP(IF(W47="无",V47,V47&amp;"("&amp;W47&amp;")"),D:K,8,0)*X47</f>
        <v>0</v>
      </c>
    </row>
    <row r="48" spans="1:26" x14ac:dyDescent="0.3">
      <c r="A48" s="10">
        <f t="shared" si="6"/>
        <v>47</v>
      </c>
      <c r="B48" s="1" t="s">
        <v>25</v>
      </c>
      <c r="C48" s="1" t="s">
        <v>47</v>
      </c>
      <c r="D48" s="1" t="s">
        <v>89</v>
      </c>
      <c r="E48" s="1">
        <v>1</v>
      </c>
      <c r="F48" s="1">
        <v>0</v>
      </c>
      <c r="G48" s="1">
        <v>0</v>
      </c>
      <c r="H48" s="5">
        <f t="shared" si="1"/>
        <v>0</v>
      </c>
      <c r="I48" s="5">
        <f t="shared" si="2"/>
        <v>0</v>
      </c>
      <c r="J48" s="5">
        <f t="shared" si="3"/>
        <v>0</v>
      </c>
      <c r="K48" s="5">
        <f t="shared" si="4"/>
        <v>0</v>
      </c>
      <c r="L48" s="1" t="s">
        <v>30</v>
      </c>
      <c r="M48" s="1" t="s">
        <v>30</v>
      </c>
      <c r="N48" s="1">
        <v>0</v>
      </c>
      <c r="O48" s="1">
        <f>VLOOKUP(IF(M48="无",L48,L48&amp;"("&amp;M48&amp;")"),D:J,7,0)*N48</f>
        <v>0</v>
      </c>
      <c r="P48" s="1">
        <f>VLOOKUP(IF(M48="无",L48,L48&amp;"("&amp;M48&amp;")"),D:K,8,0)*N48</f>
        <v>0</v>
      </c>
      <c r="Q48" s="1" t="s">
        <v>30</v>
      </c>
      <c r="R48" s="1" t="s">
        <v>30</v>
      </c>
      <c r="S48" s="1">
        <v>0</v>
      </c>
      <c r="T48" s="1">
        <f>VLOOKUP(IF(R48="无",Q48,Q48&amp;"("&amp;R48&amp;")"),D:J,7,0)*S48</f>
        <v>0</v>
      </c>
      <c r="U48" s="1">
        <f>VLOOKUP(IF(R48="无",Q48,Q48&amp;"("&amp;R48&amp;")"),D:K,8,0)*S48</f>
        <v>0</v>
      </c>
      <c r="V48" s="1" t="s">
        <v>30</v>
      </c>
      <c r="W48" s="1" t="s">
        <v>30</v>
      </c>
      <c r="X48" s="1">
        <v>0</v>
      </c>
      <c r="Y48" s="1">
        <f>VLOOKUP(IF(W48="无",V48,V48&amp;"("&amp;W48&amp;")"),D:J,7,0)*X48</f>
        <v>0</v>
      </c>
      <c r="Z48" s="1">
        <f>VLOOKUP(IF(W48="无",V48,V48&amp;"("&amp;W48&amp;")"),D:K,8,0)*X48</f>
        <v>0</v>
      </c>
    </row>
    <row r="49" spans="1:26" x14ac:dyDescent="0.3">
      <c r="A49" s="10">
        <f t="shared" si="6"/>
        <v>48</v>
      </c>
      <c r="B49" s="1" t="s">
        <v>25</v>
      </c>
      <c r="C49" s="1" t="s">
        <v>47</v>
      </c>
      <c r="D49" s="1" t="s">
        <v>90</v>
      </c>
      <c r="E49" s="1">
        <v>1</v>
      </c>
      <c r="F49" s="1">
        <v>0</v>
      </c>
      <c r="G49" s="1">
        <v>0</v>
      </c>
      <c r="H49" s="5">
        <f t="shared" si="1"/>
        <v>0</v>
      </c>
      <c r="I49" s="5">
        <f t="shared" si="2"/>
        <v>0</v>
      </c>
      <c r="J49" s="5">
        <f t="shared" si="3"/>
        <v>0</v>
      </c>
      <c r="K49" s="5">
        <f t="shared" si="4"/>
        <v>0</v>
      </c>
      <c r="L49" s="1" t="s">
        <v>30</v>
      </c>
      <c r="M49" s="1" t="s">
        <v>30</v>
      </c>
      <c r="N49" s="1">
        <v>0</v>
      </c>
      <c r="O49" s="1">
        <f>VLOOKUP(IF(M49="无",L49,L49&amp;"("&amp;M49&amp;")"),D:J,7,0)*N49</f>
        <v>0</v>
      </c>
      <c r="P49" s="1">
        <f>VLOOKUP(IF(M49="无",L49,L49&amp;"("&amp;M49&amp;")"),D:K,8,0)*N49</f>
        <v>0</v>
      </c>
      <c r="Q49" s="1" t="s">
        <v>30</v>
      </c>
      <c r="R49" s="1" t="s">
        <v>30</v>
      </c>
      <c r="S49" s="1">
        <v>0</v>
      </c>
      <c r="T49" s="1">
        <f>VLOOKUP(IF(R49="无",Q49,Q49&amp;"("&amp;R49&amp;")"),D:J,7,0)*S49</f>
        <v>0</v>
      </c>
      <c r="U49" s="1">
        <f>VLOOKUP(IF(R49="无",Q49,Q49&amp;"("&amp;R49&amp;")"),D:K,8,0)*S49</f>
        <v>0</v>
      </c>
      <c r="V49" s="1" t="s">
        <v>30</v>
      </c>
      <c r="W49" s="1" t="s">
        <v>30</v>
      </c>
      <c r="X49" s="1">
        <v>0</v>
      </c>
      <c r="Y49" s="1">
        <f>VLOOKUP(IF(W49="无",V49,V49&amp;"("&amp;W49&amp;")"),D:J,7,0)*X49</f>
        <v>0</v>
      </c>
      <c r="Z49" s="1">
        <f>VLOOKUP(IF(W49="无",V49,V49&amp;"("&amp;W49&amp;")"),D:K,8,0)*X49</f>
        <v>0</v>
      </c>
    </row>
    <row r="50" spans="1:26" x14ac:dyDescent="0.3">
      <c r="A50" s="10">
        <f t="shared" si="6"/>
        <v>49</v>
      </c>
      <c r="B50" s="1" t="s">
        <v>25</v>
      </c>
      <c r="C50" s="1" t="s">
        <v>47</v>
      </c>
      <c r="D50" s="1" t="s">
        <v>91</v>
      </c>
      <c r="E50" s="1">
        <v>1</v>
      </c>
      <c r="F50" s="1">
        <v>0</v>
      </c>
      <c r="G50" s="1">
        <v>0</v>
      </c>
      <c r="H50" s="5">
        <f t="shared" si="1"/>
        <v>0</v>
      </c>
      <c r="I50" s="5">
        <f t="shared" si="2"/>
        <v>0</v>
      </c>
      <c r="J50" s="5">
        <f t="shared" si="3"/>
        <v>0</v>
      </c>
      <c r="K50" s="5">
        <f t="shared" si="4"/>
        <v>0</v>
      </c>
      <c r="L50" s="1" t="s">
        <v>30</v>
      </c>
      <c r="M50" s="1" t="s">
        <v>30</v>
      </c>
      <c r="N50" s="1">
        <v>0</v>
      </c>
      <c r="O50" s="1">
        <f>VLOOKUP(IF(M50="无",L50,L50&amp;"("&amp;M50&amp;")"),D:J,7,0)*N50</f>
        <v>0</v>
      </c>
      <c r="P50" s="1">
        <f>VLOOKUP(IF(M50="无",L50,L50&amp;"("&amp;M50&amp;")"),D:K,8,0)*N50</f>
        <v>0</v>
      </c>
      <c r="Q50" s="1" t="s">
        <v>30</v>
      </c>
      <c r="R50" s="1" t="s">
        <v>30</v>
      </c>
      <c r="S50" s="1">
        <v>0</v>
      </c>
      <c r="T50" s="1">
        <f>VLOOKUP(IF(R50="无",Q50,Q50&amp;"("&amp;R50&amp;")"),D:J,7,0)*S50</f>
        <v>0</v>
      </c>
      <c r="U50" s="1">
        <f>VLOOKUP(IF(R50="无",Q50,Q50&amp;"("&amp;R50&amp;")"),D:K,8,0)*S50</f>
        <v>0</v>
      </c>
      <c r="V50" s="1" t="s">
        <v>30</v>
      </c>
      <c r="W50" s="1" t="s">
        <v>30</v>
      </c>
      <c r="X50" s="1">
        <v>0</v>
      </c>
      <c r="Y50" s="1">
        <f>VLOOKUP(IF(W50="无",V50,V50&amp;"("&amp;W50&amp;")"),D:J,7,0)*X50</f>
        <v>0</v>
      </c>
      <c r="Z50" s="1">
        <f>VLOOKUP(IF(W50="无",V50,V50&amp;"("&amp;W50&amp;")"),D:K,8,0)*X50</f>
        <v>0</v>
      </c>
    </row>
    <row r="51" spans="1:26" x14ac:dyDescent="0.3">
      <c r="A51" s="10">
        <f t="shared" si="6"/>
        <v>50</v>
      </c>
      <c r="B51" s="1" t="s">
        <v>62</v>
      </c>
      <c r="C51" s="1" t="s">
        <v>47</v>
      </c>
      <c r="D51" s="1" t="s">
        <v>92</v>
      </c>
      <c r="E51" s="1">
        <v>1</v>
      </c>
      <c r="F51" s="1">
        <v>0</v>
      </c>
      <c r="G51" s="1">
        <v>0</v>
      </c>
      <c r="H51" s="5">
        <f t="shared" si="1"/>
        <v>0</v>
      </c>
      <c r="I51" s="5">
        <f t="shared" si="2"/>
        <v>0</v>
      </c>
      <c r="J51" s="5">
        <f t="shared" si="3"/>
        <v>0</v>
      </c>
      <c r="K51" s="5">
        <f t="shared" si="4"/>
        <v>0</v>
      </c>
      <c r="L51" s="1" t="s">
        <v>30</v>
      </c>
      <c r="M51" s="1" t="s">
        <v>30</v>
      </c>
      <c r="N51" s="1">
        <v>0</v>
      </c>
      <c r="O51" s="1">
        <f>VLOOKUP(IF(M51="无",L51,L51&amp;"("&amp;M51&amp;")"),D:J,7,0)*N51</f>
        <v>0</v>
      </c>
      <c r="P51" s="1">
        <f>VLOOKUP(IF(M51="无",L51,L51&amp;"("&amp;M51&amp;")"),D:K,8,0)*N51</f>
        <v>0</v>
      </c>
      <c r="Q51" s="1" t="s">
        <v>30</v>
      </c>
      <c r="R51" s="1" t="s">
        <v>30</v>
      </c>
      <c r="S51" s="1">
        <v>0</v>
      </c>
      <c r="T51" s="1">
        <f>VLOOKUP(IF(R51="无",Q51,Q51&amp;"("&amp;R51&amp;")"),D:J,7,0)*S51</f>
        <v>0</v>
      </c>
      <c r="U51" s="1">
        <f>VLOOKUP(IF(R51="无",Q51,Q51&amp;"("&amp;R51&amp;")"),D:K,8,0)*S51</f>
        <v>0</v>
      </c>
      <c r="V51" s="1" t="s">
        <v>30</v>
      </c>
      <c r="W51" s="1" t="s">
        <v>30</v>
      </c>
      <c r="X51" s="1">
        <v>0</v>
      </c>
      <c r="Y51" s="1">
        <f>VLOOKUP(IF(W51="无",V51,V51&amp;"("&amp;W51&amp;")"),D:J,7,0)*X51</f>
        <v>0</v>
      </c>
      <c r="Z51" s="1">
        <f>VLOOKUP(IF(W51="无",V51,V51&amp;"("&amp;W51&amp;")"),D:K,8,0)*X51</f>
        <v>0</v>
      </c>
    </row>
    <row r="52" spans="1:26" x14ac:dyDescent="0.3">
      <c r="A52" s="10">
        <f t="shared" si="6"/>
        <v>51</v>
      </c>
      <c r="B52" s="1" t="s">
        <v>25</v>
      </c>
      <c r="C52" s="1" t="s">
        <v>47</v>
      </c>
      <c r="D52" s="1" t="s">
        <v>93</v>
      </c>
      <c r="E52" s="1">
        <v>1</v>
      </c>
      <c r="F52" s="1">
        <v>0</v>
      </c>
      <c r="G52" s="1">
        <v>0</v>
      </c>
      <c r="H52" s="5">
        <f t="shared" si="1"/>
        <v>0</v>
      </c>
      <c r="I52" s="5">
        <f t="shared" si="2"/>
        <v>0</v>
      </c>
      <c r="J52" s="5">
        <f t="shared" si="3"/>
        <v>0</v>
      </c>
      <c r="K52" s="5">
        <f t="shared" si="4"/>
        <v>0</v>
      </c>
      <c r="L52" s="1" t="s">
        <v>30</v>
      </c>
      <c r="M52" s="1" t="s">
        <v>30</v>
      </c>
      <c r="N52" s="1">
        <v>0</v>
      </c>
      <c r="O52" s="1">
        <f>VLOOKUP(IF(M52="无",L52,L52&amp;"("&amp;M52&amp;")"),D:J,7,0)*N52</f>
        <v>0</v>
      </c>
      <c r="P52" s="1">
        <f>VLOOKUP(IF(M52="无",L52,L52&amp;"("&amp;M52&amp;")"),D:K,8,0)*N52</f>
        <v>0</v>
      </c>
      <c r="Q52" s="1" t="s">
        <v>30</v>
      </c>
      <c r="R52" s="1" t="s">
        <v>30</v>
      </c>
      <c r="S52" s="1">
        <v>0</v>
      </c>
      <c r="T52" s="1">
        <f>VLOOKUP(IF(R52="无",Q52,Q52&amp;"("&amp;R52&amp;")"),D:J,7,0)*S52</f>
        <v>0</v>
      </c>
      <c r="U52" s="1">
        <f>VLOOKUP(IF(R52="无",Q52,Q52&amp;"("&amp;R52&amp;")"),D:K,8,0)*S52</f>
        <v>0</v>
      </c>
      <c r="V52" s="1" t="s">
        <v>30</v>
      </c>
      <c r="W52" s="1" t="s">
        <v>30</v>
      </c>
      <c r="X52" s="1">
        <v>0</v>
      </c>
      <c r="Y52" s="1">
        <f>VLOOKUP(IF(W52="无",V52,V52&amp;"("&amp;W52&amp;")"),D:J,7,0)*X52</f>
        <v>0</v>
      </c>
      <c r="Z52" s="1">
        <f>VLOOKUP(IF(W52="无",V52,V52&amp;"("&amp;W52&amp;")"),D:K,8,0)*X52</f>
        <v>0</v>
      </c>
    </row>
    <row r="53" spans="1:26" x14ac:dyDescent="0.3">
      <c r="A53" s="10">
        <f t="shared" si="6"/>
        <v>52</v>
      </c>
      <c r="B53" s="1" t="s">
        <v>25</v>
      </c>
      <c r="C53" s="1" t="s">
        <v>47</v>
      </c>
      <c r="D53" s="1" t="s">
        <v>94</v>
      </c>
      <c r="E53" s="1">
        <v>1</v>
      </c>
      <c r="F53" s="1">
        <v>0</v>
      </c>
      <c r="G53" s="1">
        <v>0</v>
      </c>
      <c r="H53" s="5">
        <f t="shared" si="1"/>
        <v>0</v>
      </c>
      <c r="I53" s="5">
        <f t="shared" si="2"/>
        <v>0</v>
      </c>
      <c r="J53" s="5">
        <f t="shared" si="3"/>
        <v>0</v>
      </c>
      <c r="K53" s="5">
        <f t="shared" si="4"/>
        <v>0</v>
      </c>
      <c r="L53" s="1" t="s">
        <v>30</v>
      </c>
      <c r="M53" s="1" t="s">
        <v>30</v>
      </c>
      <c r="N53" s="1">
        <v>0</v>
      </c>
      <c r="O53" s="1">
        <f>VLOOKUP(IF(M53="无",L53,L53&amp;"("&amp;M53&amp;")"),D:J,7,0)*N53</f>
        <v>0</v>
      </c>
      <c r="P53" s="1">
        <f>VLOOKUP(IF(M53="无",L53,L53&amp;"("&amp;M53&amp;")"),D:K,8,0)*N53</f>
        <v>0</v>
      </c>
      <c r="Q53" s="1" t="s">
        <v>30</v>
      </c>
      <c r="R53" s="1" t="s">
        <v>30</v>
      </c>
      <c r="S53" s="1">
        <v>0</v>
      </c>
      <c r="T53" s="1">
        <f>VLOOKUP(IF(R53="无",Q53,Q53&amp;"("&amp;R53&amp;")"),D:J,7,0)*S53</f>
        <v>0</v>
      </c>
      <c r="U53" s="1">
        <f>VLOOKUP(IF(R53="无",Q53,Q53&amp;"("&amp;R53&amp;")"),D:K,8,0)*S53</f>
        <v>0</v>
      </c>
      <c r="V53" s="1" t="s">
        <v>30</v>
      </c>
      <c r="W53" s="1" t="s">
        <v>30</v>
      </c>
      <c r="X53" s="1">
        <v>0</v>
      </c>
      <c r="Y53" s="1">
        <f>VLOOKUP(IF(W53="无",V53,V53&amp;"("&amp;W53&amp;")"),D:J,7,0)*X53</f>
        <v>0</v>
      </c>
      <c r="Z53" s="1">
        <f>VLOOKUP(IF(W53="无",V53,V53&amp;"("&amp;W53&amp;")"),D:K,8,0)*X53</f>
        <v>0</v>
      </c>
    </row>
    <row r="54" spans="1:26" x14ac:dyDescent="0.3">
      <c r="A54" s="10">
        <f t="shared" si="6"/>
        <v>53</v>
      </c>
      <c r="B54" s="1" t="s">
        <v>59</v>
      </c>
      <c r="C54" s="1" t="s">
        <v>47</v>
      </c>
      <c r="D54" s="1" t="s">
        <v>95</v>
      </c>
      <c r="E54" s="1">
        <v>1</v>
      </c>
      <c r="F54" s="1">
        <v>0</v>
      </c>
      <c r="G54" s="1">
        <v>0</v>
      </c>
      <c r="H54" s="5">
        <f t="shared" si="1"/>
        <v>0</v>
      </c>
      <c r="I54" s="5">
        <f t="shared" si="2"/>
        <v>0</v>
      </c>
      <c r="J54" s="5">
        <f t="shared" si="3"/>
        <v>0</v>
      </c>
      <c r="K54" s="5">
        <f t="shared" si="4"/>
        <v>0</v>
      </c>
      <c r="L54" s="1" t="s">
        <v>30</v>
      </c>
      <c r="M54" s="1" t="s">
        <v>30</v>
      </c>
      <c r="N54" s="1">
        <v>0</v>
      </c>
      <c r="O54" s="1">
        <f>VLOOKUP(IF(M54="无",L54,L54&amp;"("&amp;M54&amp;")"),D:J,7,0)*N54</f>
        <v>0</v>
      </c>
      <c r="P54" s="1">
        <f>VLOOKUP(IF(M54="无",L54,L54&amp;"("&amp;M54&amp;")"),D:K,8,0)*N54</f>
        <v>0</v>
      </c>
      <c r="Q54" s="1" t="s">
        <v>30</v>
      </c>
      <c r="R54" s="1" t="s">
        <v>30</v>
      </c>
      <c r="S54" s="1">
        <v>0</v>
      </c>
      <c r="T54" s="1">
        <f>VLOOKUP(IF(R54="无",Q54,Q54&amp;"("&amp;R54&amp;")"),D:J,7,0)*S54</f>
        <v>0</v>
      </c>
      <c r="U54" s="1">
        <f>VLOOKUP(IF(R54="无",Q54,Q54&amp;"("&amp;R54&amp;")"),D:K,8,0)*S54</f>
        <v>0</v>
      </c>
      <c r="V54" s="1" t="s">
        <v>30</v>
      </c>
      <c r="W54" s="1" t="s">
        <v>30</v>
      </c>
      <c r="X54" s="1">
        <v>0</v>
      </c>
      <c r="Y54" s="1">
        <f>VLOOKUP(IF(W54="无",V54,V54&amp;"("&amp;W54&amp;")"),D:J,7,0)*X54</f>
        <v>0</v>
      </c>
      <c r="Z54" s="1">
        <f>VLOOKUP(IF(W54="无",V54,V54&amp;"("&amp;W54&amp;")"),D:K,8,0)*X54</f>
        <v>0</v>
      </c>
    </row>
    <row r="55" spans="1:26" x14ac:dyDescent="0.3">
      <c r="A55" s="10">
        <f t="shared" si="6"/>
        <v>54</v>
      </c>
      <c r="B55" s="1" t="s">
        <v>96</v>
      </c>
      <c r="C55" s="1" t="s">
        <v>47</v>
      </c>
      <c r="D55" s="1" t="s">
        <v>97</v>
      </c>
      <c r="E55" s="1">
        <v>1</v>
      </c>
      <c r="F55" s="1">
        <v>0</v>
      </c>
      <c r="G55" s="1">
        <v>0</v>
      </c>
      <c r="H55" s="5">
        <f t="shared" si="1"/>
        <v>0</v>
      </c>
      <c r="I55" s="5">
        <f t="shared" si="2"/>
        <v>0</v>
      </c>
      <c r="J55" s="5">
        <f t="shared" si="3"/>
        <v>0</v>
      </c>
      <c r="K55" s="5">
        <f t="shared" si="4"/>
        <v>0</v>
      </c>
      <c r="L55" s="1" t="s">
        <v>30</v>
      </c>
      <c r="M55" s="1" t="s">
        <v>30</v>
      </c>
      <c r="N55" s="1">
        <v>0</v>
      </c>
      <c r="O55" s="1">
        <f>VLOOKUP(IF(M55="无",L55,L55&amp;"("&amp;M55&amp;")"),D:J,7,0)*N55</f>
        <v>0</v>
      </c>
      <c r="P55" s="1">
        <f>VLOOKUP(IF(M55="无",L55,L55&amp;"("&amp;M55&amp;")"),D:K,8,0)*N55</f>
        <v>0</v>
      </c>
      <c r="Q55" s="1" t="s">
        <v>30</v>
      </c>
      <c r="R55" s="1" t="s">
        <v>30</v>
      </c>
      <c r="S55" s="1">
        <v>0</v>
      </c>
      <c r="T55" s="1">
        <f>VLOOKUP(IF(R55="无",Q55,Q55&amp;"("&amp;R55&amp;")"),D:J,7,0)*S55</f>
        <v>0</v>
      </c>
      <c r="U55" s="1">
        <f>VLOOKUP(IF(R55="无",Q55,Q55&amp;"("&amp;R55&amp;")"),D:K,8,0)*S55</f>
        <v>0</v>
      </c>
      <c r="V55" s="1" t="s">
        <v>30</v>
      </c>
      <c r="W55" s="1" t="s">
        <v>30</v>
      </c>
      <c r="X55" s="1">
        <v>0</v>
      </c>
      <c r="Y55" s="1">
        <f>VLOOKUP(IF(W55="无",V55,V55&amp;"("&amp;W55&amp;")"),D:J,7,0)*X55</f>
        <v>0</v>
      </c>
      <c r="Z55" s="1">
        <f>VLOOKUP(IF(W55="无",V55,V55&amp;"("&amp;W55&amp;")"),D:K,8,0)*X55</f>
        <v>0</v>
      </c>
    </row>
    <row r="56" spans="1:26" x14ac:dyDescent="0.3">
      <c r="A56" s="10">
        <f t="shared" si="6"/>
        <v>55</v>
      </c>
      <c r="B56" s="1" t="s">
        <v>25</v>
      </c>
      <c r="C56" s="1" t="s">
        <v>47</v>
      </c>
      <c r="D56" s="1" t="s">
        <v>98</v>
      </c>
      <c r="E56" s="1">
        <v>1</v>
      </c>
      <c r="F56" s="1">
        <v>0</v>
      </c>
      <c r="G56" s="1">
        <v>0</v>
      </c>
      <c r="H56" s="5">
        <f t="shared" si="1"/>
        <v>0</v>
      </c>
      <c r="I56" s="5">
        <f t="shared" si="2"/>
        <v>0</v>
      </c>
      <c r="J56" s="5">
        <f t="shared" si="3"/>
        <v>0</v>
      </c>
      <c r="K56" s="5">
        <f t="shared" si="4"/>
        <v>0</v>
      </c>
      <c r="L56" s="1" t="s">
        <v>30</v>
      </c>
      <c r="M56" s="1" t="s">
        <v>30</v>
      </c>
      <c r="N56" s="1">
        <v>0</v>
      </c>
      <c r="O56" s="1">
        <f>VLOOKUP(IF(M56="无",L56,L56&amp;"("&amp;M56&amp;")"),D:J,7,0)*N56</f>
        <v>0</v>
      </c>
      <c r="P56" s="1">
        <f>VLOOKUP(IF(M56="无",L56,L56&amp;"("&amp;M56&amp;")"),D:K,8,0)*N56</f>
        <v>0</v>
      </c>
      <c r="Q56" s="1" t="s">
        <v>30</v>
      </c>
      <c r="R56" s="1" t="s">
        <v>30</v>
      </c>
      <c r="S56" s="1">
        <v>0</v>
      </c>
      <c r="T56" s="1">
        <f>VLOOKUP(IF(R56="无",Q56,Q56&amp;"("&amp;R56&amp;")"),D:J,7,0)*S56</f>
        <v>0</v>
      </c>
      <c r="U56" s="1">
        <f>VLOOKUP(IF(R56="无",Q56,Q56&amp;"("&amp;R56&amp;")"),D:K,8,0)*S56</f>
        <v>0</v>
      </c>
      <c r="V56" s="1" t="s">
        <v>30</v>
      </c>
      <c r="W56" s="1" t="s">
        <v>30</v>
      </c>
      <c r="X56" s="1">
        <v>0</v>
      </c>
      <c r="Y56" s="1">
        <f>VLOOKUP(IF(W56="无",V56,V56&amp;"("&amp;W56&amp;")"),D:J,7,0)*X56</f>
        <v>0</v>
      </c>
      <c r="Z56" s="1">
        <f>VLOOKUP(IF(W56="无",V56,V56&amp;"("&amp;W56&amp;")"),D:K,8,0)*X56</f>
        <v>0</v>
      </c>
    </row>
    <row r="57" spans="1:26" x14ac:dyDescent="0.3">
      <c r="A57" s="10">
        <f t="shared" si="6"/>
        <v>56</v>
      </c>
      <c r="B57" s="1" t="s">
        <v>25</v>
      </c>
      <c r="C57" s="1" t="s">
        <v>47</v>
      </c>
      <c r="D57" s="1" t="s">
        <v>99</v>
      </c>
      <c r="E57" s="1">
        <v>1</v>
      </c>
      <c r="F57" s="1">
        <v>0</v>
      </c>
      <c r="G57" s="1">
        <v>0</v>
      </c>
      <c r="H57" s="5">
        <f t="shared" si="1"/>
        <v>0</v>
      </c>
      <c r="I57" s="5">
        <f t="shared" si="2"/>
        <v>0</v>
      </c>
      <c r="J57" s="5">
        <f t="shared" si="3"/>
        <v>0</v>
      </c>
      <c r="K57" s="5">
        <f t="shared" si="4"/>
        <v>0</v>
      </c>
      <c r="L57" s="1" t="s">
        <v>30</v>
      </c>
      <c r="M57" s="1" t="s">
        <v>30</v>
      </c>
      <c r="N57" s="1">
        <v>0</v>
      </c>
      <c r="O57" s="1">
        <f>VLOOKUP(IF(M57="无",L57,L57&amp;"("&amp;M57&amp;")"),D:J,7,0)*N57</f>
        <v>0</v>
      </c>
      <c r="P57" s="1">
        <f>VLOOKUP(IF(M57="无",L57,L57&amp;"("&amp;M57&amp;")"),D:K,8,0)*N57</f>
        <v>0</v>
      </c>
      <c r="Q57" s="1" t="s">
        <v>30</v>
      </c>
      <c r="R57" s="1" t="s">
        <v>30</v>
      </c>
      <c r="S57" s="1">
        <v>0</v>
      </c>
      <c r="T57" s="1">
        <f>VLOOKUP(IF(R57="无",Q57,Q57&amp;"("&amp;R57&amp;")"),D:J,7,0)*S57</f>
        <v>0</v>
      </c>
      <c r="U57" s="1">
        <f>VLOOKUP(IF(R57="无",Q57,Q57&amp;"("&amp;R57&amp;")"),D:K,8,0)*S57</f>
        <v>0</v>
      </c>
      <c r="V57" s="1" t="s">
        <v>30</v>
      </c>
      <c r="W57" s="1" t="s">
        <v>30</v>
      </c>
      <c r="X57" s="1">
        <v>0</v>
      </c>
      <c r="Y57" s="1">
        <f>VLOOKUP(IF(W57="无",V57,V57&amp;"("&amp;W57&amp;")"),D:J,7,0)*X57</f>
        <v>0</v>
      </c>
      <c r="Z57" s="1">
        <f>VLOOKUP(IF(W57="无",V57,V57&amp;"("&amp;W57&amp;")"),D:K,8,0)*X57</f>
        <v>0</v>
      </c>
    </row>
    <row r="58" spans="1:26" x14ac:dyDescent="0.3">
      <c r="A58" s="10">
        <f t="shared" si="6"/>
        <v>57</v>
      </c>
      <c r="B58" s="1" t="s">
        <v>25</v>
      </c>
      <c r="C58" s="1" t="s">
        <v>47</v>
      </c>
      <c r="D58" s="1" t="s">
        <v>100</v>
      </c>
      <c r="E58" s="1">
        <v>1</v>
      </c>
      <c r="F58" s="1">
        <v>0</v>
      </c>
      <c r="G58" s="1">
        <v>0</v>
      </c>
      <c r="H58" s="5">
        <f t="shared" si="1"/>
        <v>0</v>
      </c>
      <c r="I58" s="5">
        <f t="shared" si="2"/>
        <v>0</v>
      </c>
      <c r="J58" s="5">
        <f t="shared" si="3"/>
        <v>0</v>
      </c>
      <c r="K58" s="5">
        <f t="shared" si="4"/>
        <v>0</v>
      </c>
      <c r="L58" s="1" t="s">
        <v>30</v>
      </c>
      <c r="M58" s="1" t="s">
        <v>30</v>
      </c>
      <c r="N58" s="1">
        <v>0</v>
      </c>
      <c r="O58" s="1">
        <f>VLOOKUP(IF(M58="无",L58,L58&amp;"("&amp;M58&amp;")"),D:J,7,0)*N58</f>
        <v>0</v>
      </c>
      <c r="P58" s="1">
        <f>VLOOKUP(IF(M58="无",L58,L58&amp;"("&amp;M58&amp;")"),D:K,8,0)*N58</f>
        <v>0</v>
      </c>
      <c r="Q58" s="1" t="s">
        <v>30</v>
      </c>
      <c r="R58" s="1" t="s">
        <v>30</v>
      </c>
      <c r="S58" s="1">
        <v>0</v>
      </c>
      <c r="T58" s="1">
        <f>VLOOKUP(IF(R58="无",Q58,Q58&amp;"("&amp;R58&amp;")"),D:J,7,0)*S58</f>
        <v>0</v>
      </c>
      <c r="U58" s="1">
        <f>VLOOKUP(IF(R58="无",Q58,Q58&amp;"("&amp;R58&amp;")"),D:K,8,0)*S58</f>
        <v>0</v>
      </c>
      <c r="V58" s="1" t="s">
        <v>30</v>
      </c>
      <c r="W58" s="1" t="s">
        <v>30</v>
      </c>
      <c r="X58" s="1">
        <v>0</v>
      </c>
      <c r="Y58" s="1">
        <f>VLOOKUP(IF(W58="无",V58,V58&amp;"("&amp;W58&amp;")"),D:J,7,0)*X58</f>
        <v>0</v>
      </c>
      <c r="Z58" s="1">
        <f>VLOOKUP(IF(W58="无",V58,V58&amp;"("&amp;W58&amp;")"),D:K,8,0)*X58</f>
        <v>0</v>
      </c>
    </row>
    <row r="59" spans="1:26" x14ac:dyDescent="0.3">
      <c r="A59" s="10">
        <f t="shared" si="6"/>
        <v>58</v>
      </c>
      <c r="B59" s="1" t="s">
        <v>62</v>
      </c>
      <c r="C59" s="1" t="s">
        <v>47</v>
      </c>
      <c r="D59" s="1" t="s">
        <v>101</v>
      </c>
      <c r="E59" s="1">
        <v>1</v>
      </c>
      <c r="F59" s="1">
        <v>0</v>
      </c>
      <c r="G59" s="1">
        <v>0</v>
      </c>
      <c r="H59" s="5">
        <f t="shared" si="1"/>
        <v>0</v>
      </c>
      <c r="I59" s="5">
        <f t="shared" si="2"/>
        <v>0</v>
      </c>
      <c r="J59" s="5">
        <f t="shared" si="3"/>
        <v>0</v>
      </c>
      <c r="K59" s="5">
        <f t="shared" si="4"/>
        <v>0</v>
      </c>
      <c r="L59" s="1" t="s">
        <v>30</v>
      </c>
      <c r="M59" s="1" t="s">
        <v>30</v>
      </c>
      <c r="N59" s="1">
        <v>0</v>
      </c>
      <c r="O59" s="1">
        <f>VLOOKUP(IF(M59="无",L59,L59&amp;"("&amp;M59&amp;")"),D:J,7,0)*N59</f>
        <v>0</v>
      </c>
      <c r="P59" s="1">
        <f>VLOOKUP(IF(M59="无",L59,L59&amp;"("&amp;M59&amp;")"),D:K,8,0)*N59</f>
        <v>0</v>
      </c>
      <c r="Q59" s="1" t="s">
        <v>30</v>
      </c>
      <c r="R59" s="1" t="s">
        <v>30</v>
      </c>
      <c r="S59" s="1">
        <v>0</v>
      </c>
      <c r="T59" s="1">
        <f>VLOOKUP(IF(R59="无",Q59,Q59&amp;"("&amp;R59&amp;")"),D:J,7,0)*S59</f>
        <v>0</v>
      </c>
      <c r="U59" s="1">
        <f>VLOOKUP(IF(R59="无",Q59,Q59&amp;"("&amp;R59&amp;")"),D:K,8,0)*S59</f>
        <v>0</v>
      </c>
      <c r="V59" s="1" t="s">
        <v>30</v>
      </c>
      <c r="W59" s="1" t="s">
        <v>30</v>
      </c>
      <c r="X59" s="1">
        <v>0</v>
      </c>
      <c r="Y59" s="1">
        <f>VLOOKUP(IF(W59="无",V59,V59&amp;"("&amp;W59&amp;")"),D:J,7,0)*X59</f>
        <v>0</v>
      </c>
      <c r="Z59" s="1">
        <f>VLOOKUP(IF(W59="无",V59,V59&amp;"("&amp;W59&amp;")"),D:K,8,0)*X59</f>
        <v>0</v>
      </c>
    </row>
    <row r="60" spans="1:26" x14ac:dyDescent="0.3">
      <c r="A60" s="10">
        <f t="shared" si="6"/>
        <v>59</v>
      </c>
      <c r="B60" s="1" t="s">
        <v>25</v>
      </c>
      <c r="C60" s="1" t="s">
        <v>47</v>
      </c>
      <c r="D60" s="1" t="s">
        <v>102</v>
      </c>
      <c r="E60" s="1">
        <v>1</v>
      </c>
      <c r="F60" s="1">
        <v>0</v>
      </c>
      <c r="G60" s="1">
        <v>0</v>
      </c>
      <c r="H60" s="5">
        <f t="shared" si="1"/>
        <v>0</v>
      </c>
      <c r="I60" s="5">
        <f t="shared" si="2"/>
        <v>0</v>
      </c>
      <c r="J60" s="5">
        <f t="shared" si="3"/>
        <v>0</v>
      </c>
      <c r="K60" s="5">
        <f t="shared" si="4"/>
        <v>0</v>
      </c>
      <c r="L60" s="1" t="s">
        <v>30</v>
      </c>
      <c r="M60" s="1" t="s">
        <v>30</v>
      </c>
      <c r="N60" s="1">
        <v>0</v>
      </c>
      <c r="O60" s="1">
        <f>VLOOKUP(IF(M60="无",L60,L60&amp;"("&amp;M60&amp;")"),D:J,7,0)*N60</f>
        <v>0</v>
      </c>
      <c r="P60" s="1">
        <f>VLOOKUP(IF(M60="无",L60,L60&amp;"("&amp;M60&amp;")"),D:K,8,0)*N60</f>
        <v>0</v>
      </c>
      <c r="Q60" s="1" t="s">
        <v>30</v>
      </c>
      <c r="R60" s="1" t="s">
        <v>30</v>
      </c>
      <c r="S60" s="1">
        <v>0</v>
      </c>
      <c r="T60" s="1">
        <f>VLOOKUP(IF(R60="无",Q60,Q60&amp;"("&amp;R60&amp;")"),D:J,7,0)*S60</f>
        <v>0</v>
      </c>
      <c r="U60" s="1">
        <f>VLOOKUP(IF(R60="无",Q60,Q60&amp;"("&amp;R60&amp;")"),D:K,8,0)*S60</f>
        <v>0</v>
      </c>
      <c r="V60" s="1" t="s">
        <v>30</v>
      </c>
      <c r="W60" s="1" t="s">
        <v>30</v>
      </c>
      <c r="X60" s="1">
        <v>0</v>
      </c>
      <c r="Y60" s="1">
        <f>VLOOKUP(IF(W60="无",V60,V60&amp;"("&amp;W60&amp;")"),D:J,7,0)*X60</f>
        <v>0</v>
      </c>
      <c r="Z60" s="1">
        <f>VLOOKUP(IF(W60="无",V60,V60&amp;"("&amp;W60&amp;")"),D:K,8,0)*X60</f>
        <v>0</v>
      </c>
    </row>
    <row r="61" spans="1:26" x14ac:dyDescent="0.3">
      <c r="A61" s="10">
        <f t="shared" si="6"/>
        <v>60</v>
      </c>
      <c r="B61" s="1" t="s">
        <v>25</v>
      </c>
      <c r="C61" s="1" t="s">
        <v>47</v>
      </c>
      <c r="D61" s="1" t="s">
        <v>103</v>
      </c>
      <c r="E61" s="1">
        <v>1</v>
      </c>
      <c r="F61" s="1">
        <v>0</v>
      </c>
      <c r="G61" s="1">
        <v>0</v>
      </c>
      <c r="H61" s="5">
        <f t="shared" si="1"/>
        <v>0</v>
      </c>
      <c r="I61" s="5">
        <f t="shared" si="2"/>
        <v>0</v>
      </c>
      <c r="J61" s="5">
        <f t="shared" si="3"/>
        <v>0</v>
      </c>
      <c r="K61" s="5">
        <f t="shared" si="4"/>
        <v>0</v>
      </c>
      <c r="L61" s="1" t="s">
        <v>30</v>
      </c>
      <c r="M61" s="1" t="s">
        <v>30</v>
      </c>
      <c r="N61" s="1">
        <v>0</v>
      </c>
      <c r="O61" s="1">
        <f>VLOOKUP(IF(M61="无",L61,L61&amp;"("&amp;M61&amp;")"),D:J,7,0)*N61</f>
        <v>0</v>
      </c>
      <c r="P61" s="1">
        <f>VLOOKUP(IF(M61="无",L61,L61&amp;"("&amp;M61&amp;")"),D:K,8,0)*N61</f>
        <v>0</v>
      </c>
      <c r="Q61" s="1" t="s">
        <v>30</v>
      </c>
      <c r="R61" s="1" t="s">
        <v>30</v>
      </c>
      <c r="S61" s="1">
        <v>0</v>
      </c>
      <c r="T61" s="1">
        <f>VLOOKUP(IF(R61="无",Q61,Q61&amp;"("&amp;R61&amp;")"),D:J,7,0)*S61</f>
        <v>0</v>
      </c>
      <c r="U61" s="1">
        <f>VLOOKUP(IF(R61="无",Q61,Q61&amp;"("&amp;R61&amp;")"),D:K,8,0)*S61</f>
        <v>0</v>
      </c>
      <c r="V61" s="1" t="s">
        <v>30</v>
      </c>
      <c r="W61" s="1" t="s">
        <v>30</v>
      </c>
      <c r="X61" s="1">
        <v>0</v>
      </c>
      <c r="Y61" s="1">
        <f>VLOOKUP(IF(W61="无",V61,V61&amp;"("&amp;W61&amp;")"),D:J,7,0)*X61</f>
        <v>0</v>
      </c>
      <c r="Z61" s="1">
        <f>VLOOKUP(IF(W61="无",V61,V61&amp;"("&amp;W61&amp;")"),D:K,8,0)*X61</f>
        <v>0</v>
      </c>
    </row>
    <row r="62" spans="1:26" x14ac:dyDescent="0.3">
      <c r="A62" s="10">
        <f t="shared" si="6"/>
        <v>61</v>
      </c>
      <c r="B62" s="1" t="s">
        <v>25</v>
      </c>
      <c r="C62" s="1" t="s">
        <v>47</v>
      </c>
      <c r="D62" s="1" t="s">
        <v>104</v>
      </c>
      <c r="E62" s="1">
        <v>1</v>
      </c>
      <c r="F62" s="1">
        <v>0</v>
      </c>
      <c r="G62" s="1">
        <v>0</v>
      </c>
      <c r="H62" s="5">
        <f t="shared" si="1"/>
        <v>0</v>
      </c>
      <c r="I62" s="5">
        <f t="shared" si="2"/>
        <v>0</v>
      </c>
      <c r="J62" s="5">
        <f t="shared" si="3"/>
        <v>0</v>
      </c>
      <c r="K62" s="5">
        <f t="shared" si="4"/>
        <v>0</v>
      </c>
      <c r="L62" s="1" t="s">
        <v>30</v>
      </c>
      <c r="M62" s="1" t="s">
        <v>30</v>
      </c>
      <c r="N62" s="1">
        <v>0</v>
      </c>
      <c r="O62" s="1">
        <f>VLOOKUP(IF(M62="无",L62,L62&amp;"("&amp;M62&amp;")"),D:J,7,0)*N62</f>
        <v>0</v>
      </c>
      <c r="P62" s="1">
        <f>VLOOKUP(IF(M62="无",L62,L62&amp;"("&amp;M62&amp;")"),D:K,8,0)*N62</f>
        <v>0</v>
      </c>
      <c r="Q62" s="1" t="s">
        <v>30</v>
      </c>
      <c r="R62" s="1" t="s">
        <v>30</v>
      </c>
      <c r="S62" s="1">
        <v>0</v>
      </c>
      <c r="T62" s="1">
        <f>VLOOKUP(IF(R62="无",Q62,Q62&amp;"("&amp;R62&amp;")"),D:J,7,0)*S62</f>
        <v>0</v>
      </c>
      <c r="U62" s="1">
        <f>VLOOKUP(IF(R62="无",Q62,Q62&amp;"("&amp;R62&amp;")"),D:K,8,0)*S62</f>
        <v>0</v>
      </c>
      <c r="V62" s="1" t="s">
        <v>30</v>
      </c>
      <c r="W62" s="1" t="s">
        <v>30</v>
      </c>
      <c r="X62" s="1">
        <v>0</v>
      </c>
      <c r="Y62" s="1">
        <f>VLOOKUP(IF(W62="无",V62,V62&amp;"("&amp;W62&amp;")"),D:J,7,0)*X62</f>
        <v>0</v>
      </c>
      <c r="Z62" s="1">
        <f>VLOOKUP(IF(W62="无",V62,V62&amp;"("&amp;W62&amp;")"),D:K,8,0)*X62</f>
        <v>0</v>
      </c>
    </row>
    <row r="63" spans="1:26" x14ac:dyDescent="0.3">
      <c r="A63" s="10">
        <f t="shared" si="6"/>
        <v>62</v>
      </c>
      <c r="B63" s="1" t="s">
        <v>25</v>
      </c>
      <c r="C63" s="1" t="s">
        <v>47</v>
      </c>
      <c r="D63" s="1" t="s">
        <v>105</v>
      </c>
      <c r="E63" s="1">
        <v>1</v>
      </c>
      <c r="F63" s="1">
        <v>0</v>
      </c>
      <c r="G63" s="1">
        <v>0</v>
      </c>
      <c r="H63" s="5">
        <f t="shared" si="1"/>
        <v>0</v>
      </c>
      <c r="I63" s="5">
        <f t="shared" si="2"/>
        <v>0</v>
      </c>
      <c r="J63" s="5">
        <f t="shared" si="3"/>
        <v>0</v>
      </c>
      <c r="K63" s="5">
        <f t="shared" si="4"/>
        <v>0</v>
      </c>
      <c r="L63" s="1" t="s">
        <v>30</v>
      </c>
      <c r="M63" s="1" t="s">
        <v>30</v>
      </c>
      <c r="N63" s="1">
        <v>0</v>
      </c>
      <c r="O63" s="1">
        <f>VLOOKUP(IF(M63="无",L63,L63&amp;"("&amp;M63&amp;")"),D:J,7,0)*N63</f>
        <v>0</v>
      </c>
      <c r="P63" s="1">
        <f>VLOOKUP(IF(M63="无",L63,L63&amp;"("&amp;M63&amp;")"),D:K,8,0)*N63</f>
        <v>0</v>
      </c>
      <c r="Q63" s="1" t="s">
        <v>30</v>
      </c>
      <c r="R63" s="1" t="s">
        <v>30</v>
      </c>
      <c r="S63" s="1">
        <v>0</v>
      </c>
      <c r="T63" s="1">
        <f>VLOOKUP(IF(R63="无",Q63,Q63&amp;"("&amp;R63&amp;")"),D:J,7,0)*S63</f>
        <v>0</v>
      </c>
      <c r="U63" s="1">
        <f>VLOOKUP(IF(R63="无",Q63,Q63&amp;"("&amp;R63&amp;")"),D:K,8,0)*S63</f>
        <v>0</v>
      </c>
      <c r="V63" s="1" t="s">
        <v>30</v>
      </c>
      <c r="W63" s="1" t="s">
        <v>30</v>
      </c>
      <c r="X63" s="1">
        <v>0</v>
      </c>
      <c r="Y63" s="1">
        <f>VLOOKUP(IF(W63="无",V63,V63&amp;"("&amp;W63&amp;")"),D:J,7,0)*X63</f>
        <v>0</v>
      </c>
      <c r="Z63" s="1">
        <f>VLOOKUP(IF(W63="无",V63,V63&amp;"("&amp;W63&amp;")"),D:K,8,0)*X63</f>
        <v>0</v>
      </c>
    </row>
    <row r="64" spans="1:26" x14ac:dyDescent="0.3">
      <c r="A64" s="10">
        <f t="shared" si="6"/>
        <v>63</v>
      </c>
      <c r="B64" s="1" t="s">
        <v>25</v>
      </c>
      <c r="C64" s="1" t="s">
        <v>47</v>
      </c>
      <c r="D64" s="1" t="s">
        <v>106</v>
      </c>
      <c r="E64" s="1">
        <v>1</v>
      </c>
      <c r="F64" s="1">
        <v>0</v>
      </c>
      <c r="G64" s="1">
        <v>0</v>
      </c>
      <c r="H64" s="5">
        <f t="shared" si="1"/>
        <v>0</v>
      </c>
      <c r="I64" s="5">
        <f t="shared" si="2"/>
        <v>0</v>
      </c>
      <c r="J64" s="5">
        <f t="shared" si="3"/>
        <v>0</v>
      </c>
      <c r="K64" s="5">
        <f t="shared" si="4"/>
        <v>0</v>
      </c>
      <c r="L64" s="1" t="s">
        <v>30</v>
      </c>
      <c r="M64" s="1" t="s">
        <v>30</v>
      </c>
      <c r="N64" s="1">
        <v>0</v>
      </c>
      <c r="O64" s="1">
        <f>VLOOKUP(IF(M64="无",L64,L64&amp;"("&amp;M64&amp;")"),D:J,7,0)*N64</f>
        <v>0</v>
      </c>
      <c r="P64" s="1">
        <f>VLOOKUP(IF(M64="无",L64,L64&amp;"("&amp;M64&amp;")"),D:K,8,0)*N64</f>
        <v>0</v>
      </c>
      <c r="Q64" s="1" t="s">
        <v>30</v>
      </c>
      <c r="R64" s="1" t="s">
        <v>30</v>
      </c>
      <c r="S64" s="1">
        <v>0</v>
      </c>
      <c r="T64" s="1">
        <f>VLOOKUP(IF(R64="无",Q64,Q64&amp;"("&amp;R64&amp;")"),D:J,7,0)*S64</f>
        <v>0</v>
      </c>
      <c r="U64" s="1">
        <f>VLOOKUP(IF(R64="无",Q64,Q64&amp;"("&amp;R64&amp;")"),D:K,8,0)*S64</f>
        <v>0</v>
      </c>
      <c r="V64" s="1" t="s">
        <v>30</v>
      </c>
      <c r="W64" s="1" t="s">
        <v>30</v>
      </c>
      <c r="X64" s="1">
        <v>0</v>
      </c>
      <c r="Y64" s="1">
        <f>VLOOKUP(IF(W64="无",V64,V64&amp;"("&amp;W64&amp;")"),D:J,7,0)*X64</f>
        <v>0</v>
      </c>
      <c r="Z64" s="1">
        <f>VLOOKUP(IF(W64="无",V64,V64&amp;"("&amp;W64&amp;")"),D:K,8,0)*X64</f>
        <v>0</v>
      </c>
    </row>
    <row r="65" spans="1:26" x14ac:dyDescent="0.3">
      <c r="A65" s="10">
        <f t="shared" si="6"/>
        <v>64</v>
      </c>
      <c r="B65" s="1" t="s">
        <v>25</v>
      </c>
      <c r="C65" s="1" t="s">
        <v>47</v>
      </c>
      <c r="D65" s="1" t="s">
        <v>107</v>
      </c>
      <c r="E65" s="1">
        <v>1</v>
      </c>
      <c r="F65" s="1">
        <v>0</v>
      </c>
      <c r="G65" s="1">
        <v>0</v>
      </c>
      <c r="H65" s="5">
        <f t="shared" si="1"/>
        <v>0</v>
      </c>
      <c r="I65" s="5">
        <f t="shared" si="2"/>
        <v>0</v>
      </c>
      <c r="J65" s="5">
        <f t="shared" si="3"/>
        <v>0</v>
      </c>
      <c r="K65" s="5">
        <f t="shared" si="4"/>
        <v>0</v>
      </c>
      <c r="L65" s="1" t="s">
        <v>30</v>
      </c>
      <c r="M65" s="1" t="s">
        <v>30</v>
      </c>
      <c r="N65" s="1">
        <v>0</v>
      </c>
      <c r="O65" s="1">
        <f>VLOOKUP(IF(M65="无",L65,L65&amp;"("&amp;M65&amp;")"),D:J,7,0)*N65</f>
        <v>0</v>
      </c>
      <c r="P65" s="1">
        <f>VLOOKUP(IF(M65="无",L65,L65&amp;"("&amp;M65&amp;")"),D:K,8,0)*N65</f>
        <v>0</v>
      </c>
      <c r="Q65" s="1" t="s">
        <v>30</v>
      </c>
      <c r="R65" s="1" t="s">
        <v>30</v>
      </c>
      <c r="S65" s="1">
        <v>0</v>
      </c>
      <c r="T65" s="1">
        <f>VLOOKUP(IF(R65="无",Q65,Q65&amp;"("&amp;R65&amp;")"),D:J,7,0)*S65</f>
        <v>0</v>
      </c>
      <c r="U65" s="1">
        <f>VLOOKUP(IF(R65="无",Q65,Q65&amp;"("&amp;R65&amp;")"),D:K,8,0)*S65</f>
        <v>0</v>
      </c>
      <c r="V65" s="1" t="s">
        <v>30</v>
      </c>
      <c r="W65" s="1" t="s">
        <v>30</v>
      </c>
      <c r="X65" s="1">
        <v>0</v>
      </c>
      <c r="Y65" s="1">
        <f>VLOOKUP(IF(W65="无",V65,V65&amp;"("&amp;W65&amp;")"),D:J,7,0)*X65</f>
        <v>0</v>
      </c>
      <c r="Z65" s="1">
        <f>VLOOKUP(IF(W65="无",V65,V65&amp;"("&amp;W65&amp;")"),D:K,8,0)*X65</f>
        <v>0</v>
      </c>
    </row>
    <row r="66" spans="1:26" x14ac:dyDescent="0.3">
      <c r="A66" s="10">
        <f t="shared" si="6"/>
        <v>65</v>
      </c>
      <c r="B66" s="1" t="s">
        <v>25</v>
      </c>
      <c r="C66" s="1" t="s">
        <v>47</v>
      </c>
      <c r="D66" s="1" t="s">
        <v>108</v>
      </c>
      <c r="E66" s="1">
        <v>1</v>
      </c>
      <c r="F66" s="1">
        <v>0</v>
      </c>
      <c r="G66" s="1">
        <v>0</v>
      </c>
      <c r="H66" s="5">
        <f t="shared" ref="H66:H129" si="7">F66+O66+T66+Y66</f>
        <v>0</v>
      </c>
      <c r="I66" s="5">
        <f t="shared" ref="I66:I129" si="8">IF(C66="贸易",G66,P66+U66+Z66)</f>
        <v>0</v>
      </c>
      <c r="J66" s="5">
        <f t="shared" ref="J66:J129" si="9">H66/E66</f>
        <v>0</v>
      </c>
      <c r="K66" s="5">
        <f t="shared" ref="K66:K129" si="10">I66/E66</f>
        <v>0</v>
      </c>
      <c r="L66" s="1" t="s">
        <v>30</v>
      </c>
      <c r="M66" s="1" t="s">
        <v>30</v>
      </c>
      <c r="N66" s="1">
        <v>0</v>
      </c>
      <c r="O66" s="1">
        <f>VLOOKUP(IF(M66="无",L66,L66&amp;"("&amp;M66&amp;")"),D:J,7,0)*N66</f>
        <v>0</v>
      </c>
      <c r="P66" s="1">
        <f>VLOOKUP(IF(M66="无",L66,L66&amp;"("&amp;M66&amp;")"),D:K,8,0)*N66</f>
        <v>0</v>
      </c>
      <c r="Q66" s="1" t="s">
        <v>30</v>
      </c>
      <c r="R66" s="1" t="s">
        <v>30</v>
      </c>
      <c r="S66" s="1">
        <v>0</v>
      </c>
      <c r="T66" s="1">
        <f>VLOOKUP(IF(R66="无",Q66,Q66&amp;"("&amp;R66&amp;")"),D:J,7,0)*S66</f>
        <v>0</v>
      </c>
      <c r="U66" s="1">
        <f>VLOOKUP(IF(R66="无",Q66,Q66&amp;"("&amp;R66&amp;")"),D:K,8,0)*S66</f>
        <v>0</v>
      </c>
      <c r="V66" s="1" t="s">
        <v>30</v>
      </c>
      <c r="W66" s="1" t="s">
        <v>30</v>
      </c>
      <c r="X66" s="1">
        <v>0</v>
      </c>
      <c r="Y66" s="1">
        <f>VLOOKUP(IF(W66="无",V66,V66&amp;"("&amp;W66&amp;")"),D:J,7,0)*X66</f>
        <v>0</v>
      </c>
      <c r="Z66" s="1">
        <f>VLOOKUP(IF(W66="无",V66,V66&amp;"("&amp;W66&amp;")"),D:K,8,0)*X66</f>
        <v>0</v>
      </c>
    </row>
    <row r="67" spans="1:26" x14ac:dyDescent="0.3">
      <c r="A67" s="10">
        <f t="shared" si="6"/>
        <v>66</v>
      </c>
      <c r="B67" s="1" t="s">
        <v>25</v>
      </c>
      <c r="C67" s="1" t="s">
        <v>47</v>
      </c>
      <c r="D67" s="1" t="s">
        <v>109</v>
      </c>
      <c r="E67" s="1">
        <v>1</v>
      </c>
      <c r="F67" s="1">
        <v>0</v>
      </c>
      <c r="G67" s="1">
        <v>0</v>
      </c>
      <c r="H67" s="5">
        <f t="shared" si="7"/>
        <v>0</v>
      </c>
      <c r="I67" s="5">
        <f t="shared" si="8"/>
        <v>0</v>
      </c>
      <c r="J67" s="5">
        <f t="shared" si="9"/>
        <v>0</v>
      </c>
      <c r="K67" s="5">
        <f t="shared" si="10"/>
        <v>0</v>
      </c>
      <c r="L67" s="1" t="s">
        <v>30</v>
      </c>
      <c r="M67" s="1" t="s">
        <v>30</v>
      </c>
      <c r="N67" s="1">
        <v>0</v>
      </c>
      <c r="O67" s="1">
        <f>VLOOKUP(IF(M67="无",L67,L67&amp;"("&amp;M67&amp;")"),D:J,7,0)*N67</f>
        <v>0</v>
      </c>
      <c r="P67" s="1">
        <f>VLOOKUP(IF(M67="无",L67,L67&amp;"("&amp;M67&amp;")"),D:K,8,0)*N67</f>
        <v>0</v>
      </c>
      <c r="Q67" s="1" t="s">
        <v>30</v>
      </c>
      <c r="R67" s="1" t="s">
        <v>30</v>
      </c>
      <c r="S67" s="1">
        <v>0</v>
      </c>
      <c r="T67" s="1">
        <f>VLOOKUP(IF(R67="无",Q67,Q67&amp;"("&amp;R67&amp;")"),D:J,7,0)*S67</f>
        <v>0</v>
      </c>
      <c r="U67" s="1">
        <f>VLOOKUP(IF(R67="无",Q67,Q67&amp;"("&amp;R67&amp;")"),D:K,8,0)*S67</f>
        <v>0</v>
      </c>
      <c r="V67" s="1" t="s">
        <v>30</v>
      </c>
      <c r="W67" s="1" t="s">
        <v>30</v>
      </c>
      <c r="X67" s="1">
        <v>0</v>
      </c>
      <c r="Y67" s="1">
        <f>VLOOKUP(IF(W67="无",V67,V67&amp;"("&amp;W67&amp;")"),D:J,7,0)*X67</f>
        <v>0</v>
      </c>
      <c r="Z67" s="1">
        <f>VLOOKUP(IF(W67="无",V67,V67&amp;"("&amp;W67&amp;")"),D:K,8,0)*X67</f>
        <v>0</v>
      </c>
    </row>
    <row r="68" spans="1:26" x14ac:dyDescent="0.3">
      <c r="A68" s="10">
        <f t="shared" si="6"/>
        <v>67</v>
      </c>
      <c r="B68" s="1" t="s">
        <v>25</v>
      </c>
      <c r="C68" s="1" t="s">
        <v>47</v>
      </c>
      <c r="D68" s="1" t="s">
        <v>110</v>
      </c>
      <c r="E68" s="1">
        <v>1</v>
      </c>
      <c r="F68" s="1">
        <v>0</v>
      </c>
      <c r="G68" s="1">
        <v>0</v>
      </c>
      <c r="H68" s="5">
        <f t="shared" si="7"/>
        <v>0</v>
      </c>
      <c r="I68" s="5">
        <f t="shared" si="8"/>
        <v>0</v>
      </c>
      <c r="J68" s="5">
        <f t="shared" si="9"/>
        <v>0</v>
      </c>
      <c r="K68" s="5">
        <f t="shared" si="10"/>
        <v>0</v>
      </c>
      <c r="L68" s="1" t="s">
        <v>30</v>
      </c>
      <c r="M68" s="1" t="s">
        <v>30</v>
      </c>
      <c r="N68" s="1">
        <v>0</v>
      </c>
      <c r="O68" s="1">
        <f>VLOOKUP(IF(M68="无",L68,L68&amp;"("&amp;M68&amp;")"),D:J,7,0)*N68</f>
        <v>0</v>
      </c>
      <c r="P68" s="1">
        <f>VLOOKUP(IF(M68="无",L68,L68&amp;"("&amp;M68&amp;")"),D:K,8,0)*N68</f>
        <v>0</v>
      </c>
      <c r="Q68" s="1" t="s">
        <v>30</v>
      </c>
      <c r="R68" s="1" t="s">
        <v>30</v>
      </c>
      <c r="S68" s="1">
        <v>0</v>
      </c>
      <c r="T68" s="1">
        <f>VLOOKUP(IF(R68="无",Q68,Q68&amp;"("&amp;R68&amp;")"),D:J,7,0)*S68</f>
        <v>0</v>
      </c>
      <c r="U68" s="1">
        <f>VLOOKUP(IF(R68="无",Q68,Q68&amp;"("&amp;R68&amp;")"),D:K,8,0)*S68</f>
        <v>0</v>
      </c>
      <c r="V68" s="1" t="s">
        <v>30</v>
      </c>
      <c r="W68" s="1" t="s">
        <v>30</v>
      </c>
      <c r="X68" s="1">
        <v>0</v>
      </c>
      <c r="Y68" s="1">
        <f>VLOOKUP(IF(W68="无",V68,V68&amp;"("&amp;W68&amp;")"),D:J,7,0)*X68</f>
        <v>0</v>
      </c>
      <c r="Z68" s="1">
        <f>VLOOKUP(IF(W68="无",V68,V68&amp;"("&amp;W68&amp;")"),D:K,8,0)*X68</f>
        <v>0</v>
      </c>
    </row>
    <row r="69" spans="1:26" x14ac:dyDescent="0.3">
      <c r="A69" s="10">
        <f t="shared" si="6"/>
        <v>68</v>
      </c>
      <c r="B69" s="1" t="s">
        <v>59</v>
      </c>
      <c r="C69" s="1" t="s">
        <v>47</v>
      </c>
      <c r="D69" s="1" t="s">
        <v>111</v>
      </c>
      <c r="E69" s="1">
        <v>1</v>
      </c>
      <c r="F69" s="1">
        <v>0</v>
      </c>
      <c r="G69" s="1">
        <v>0</v>
      </c>
      <c r="H69" s="5">
        <f t="shared" si="7"/>
        <v>0</v>
      </c>
      <c r="I69" s="5">
        <f t="shared" si="8"/>
        <v>0</v>
      </c>
      <c r="J69" s="5">
        <f t="shared" si="9"/>
        <v>0</v>
      </c>
      <c r="K69" s="5">
        <f t="shared" si="10"/>
        <v>0</v>
      </c>
      <c r="L69" s="1" t="s">
        <v>30</v>
      </c>
      <c r="M69" s="1" t="s">
        <v>30</v>
      </c>
      <c r="N69" s="1">
        <v>0</v>
      </c>
      <c r="O69" s="1">
        <f>VLOOKUP(IF(M69="无",L69,L69&amp;"("&amp;M69&amp;")"),D:J,7,0)*N69</f>
        <v>0</v>
      </c>
      <c r="P69" s="1">
        <f>VLOOKUP(IF(M69="无",L69,L69&amp;"("&amp;M69&amp;")"),D:K,8,0)*N69</f>
        <v>0</v>
      </c>
      <c r="Q69" s="1" t="s">
        <v>30</v>
      </c>
      <c r="R69" s="1" t="s">
        <v>30</v>
      </c>
      <c r="S69" s="1">
        <v>0</v>
      </c>
      <c r="T69" s="1">
        <f>VLOOKUP(IF(R69="无",Q69,Q69&amp;"("&amp;R69&amp;")"),D:J,7,0)*S69</f>
        <v>0</v>
      </c>
      <c r="U69" s="1">
        <f>VLOOKUP(IF(R69="无",Q69,Q69&amp;"("&amp;R69&amp;")"),D:K,8,0)*S69</f>
        <v>0</v>
      </c>
      <c r="V69" s="1" t="s">
        <v>30</v>
      </c>
      <c r="W69" s="1" t="s">
        <v>30</v>
      </c>
      <c r="X69" s="1">
        <v>0</v>
      </c>
      <c r="Y69" s="1">
        <f>VLOOKUP(IF(W69="无",V69,V69&amp;"("&amp;W69&amp;")"),D:J,7,0)*X69</f>
        <v>0</v>
      </c>
      <c r="Z69" s="1">
        <f>VLOOKUP(IF(W69="无",V69,V69&amp;"("&amp;W69&amp;")"),D:K,8,0)*X69</f>
        <v>0</v>
      </c>
    </row>
    <row r="70" spans="1:26" x14ac:dyDescent="0.3">
      <c r="A70" s="10">
        <f t="shared" si="6"/>
        <v>69</v>
      </c>
      <c r="B70" s="1" t="s">
        <v>25</v>
      </c>
      <c r="C70" s="1" t="s">
        <v>47</v>
      </c>
      <c r="D70" s="1" t="s">
        <v>112</v>
      </c>
      <c r="E70" s="1">
        <v>1</v>
      </c>
      <c r="F70" s="1">
        <v>0</v>
      </c>
      <c r="G70" s="1">
        <v>0</v>
      </c>
      <c r="H70" s="5">
        <f t="shared" si="7"/>
        <v>0</v>
      </c>
      <c r="I70" s="5">
        <f t="shared" si="8"/>
        <v>0</v>
      </c>
      <c r="J70" s="5">
        <f t="shared" si="9"/>
        <v>0</v>
      </c>
      <c r="K70" s="5">
        <f t="shared" si="10"/>
        <v>0</v>
      </c>
      <c r="L70" s="1" t="s">
        <v>30</v>
      </c>
      <c r="M70" s="1" t="s">
        <v>30</v>
      </c>
      <c r="N70" s="1">
        <v>0</v>
      </c>
      <c r="O70" s="1">
        <f>VLOOKUP(IF(M70="无",L70,L70&amp;"("&amp;M70&amp;")"),D:J,7,0)*N70</f>
        <v>0</v>
      </c>
      <c r="P70" s="1">
        <f>VLOOKUP(IF(M70="无",L70,L70&amp;"("&amp;M70&amp;")"),D:K,8,0)*N70</f>
        <v>0</v>
      </c>
      <c r="Q70" s="1" t="s">
        <v>30</v>
      </c>
      <c r="R70" s="1" t="s">
        <v>30</v>
      </c>
      <c r="S70" s="1">
        <v>0</v>
      </c>
      <c r="T70" s="1">
        <f>VLOOKUP(IF(R70="无",Q70,Q70&amp;"("&amp;R70&amp;")"),D:J,7,0)*S70</f>
        <v>0</v>
      </c>
      <c r="U70" s="1">
        <f>VLOOKUP(IF(R70="无",Q70,Q70&amp;"("&amp;R70&amp;")"),D:K,8,0)*S70</f>
        <v>0</v>
      </c>
      <c r="V70" s="1" t="s">
        <v>30</v>
      </c>
      <c r="W70" s="1" t="s">
        <v>30</v>
      </c>
      <c r="X70" s="1">
        <v>0</v>
      </c>
      <c r="Y70" s="1">
        <f>VLOOKUP(IF(W70="无",V70,V70&amp;"("&amp;W70&amp;")"),D:J,7,0)*X70</f>
        <v>0</v>
      </c>
      <c r="Z70" s="1">
        <f>VLOOKUP(IF(W70="无",V70,V70&amp;"("&amp;W70&amp;")"),D:K,8,0)*X70</f>
        <v>0</v>
      </c>
    </row>
    <row r="71" spans="1:26" x14ac:dyDescent="0.3">
      <c r="A71" s="10">
        <f t="shared" si="6"/>
        <v>70</v>
      </c>
      <c r="B71" s="1" t="s">
        <v>25</v>
      </c>
      <c r="C71" s="1" t="s">
        <v>47</v>
      </c>
      <c r="D71" s="1" t="s">
        <v>113</v>
      </c>
      <c r="E71" s="1">
        <v>1</v>
      </c>
      <c r="F71" s="1">
        <v>0</v>
      </c>
      <c r="G71" s="1">
        <v>0</v>
      </c>
      <c r="H71" s="5">
        <f t="shared" si="7"/>
        <v>0</v>
      </c>
      <c r="I71" s="5">
        <f t="shared" si="8"/>
        <v>0</v>
      </c>
      <c r="J71" s="5">
        <f t="shared" si="9"/>
        <v>0</v>
      </c>
      <c r="K71" s="5">
        <f t="shared" si="10"/>
        <v>0</v>
      </c>
      <c r="L71" s="1" t="s">
        <v>30</v>
      </c>
      <c r="M71" s="1" t="s">
        <v>30</v>
      </c>
      <c r="N71" s="1">
        <v>0</v>
      </c>
      <c r="O71" s="1">
        <f>VLOOKUP(IF(M71="无",L71,L71&amp;"("&amp;M71&amp;")"),D:J,7,0)*N71</f>
        <v>0</v>
      </c>
      <c r="P71" s="1">
        <f>VLOOKUP(IF(M71="无",L71,L71&amp;"("&amp;M71&amp;")"),D:K,8,0)*N71</f>
        <v>0</v>
      </c>
      <c r="Q71" s="1" t="s">
        <v>30</v>
      </c>
      <c r="R71" s="1" t="s">
        <v>30</v>
      </c>
      <c r="S71" s="1">
        <v>0</v>
      </c>
      <c r="T71" s="1">
        <f>VLOOKUP(IF(R71="无",Q71,Q71&amp;"("&amp;R71&amp;")"),D:J,7,0)*S71</f>
        <v>0</v>
      </c>
      <c r="U71" s="1">
        <f>VLOOKUP(IF(R71="无",Q71,Q71&amp;"("&amp;R71&amp;")"),D:K,8,0)*S71</f>
        <v>0</v>
      </c>
      <c r="V71" s="1" t="s">
        <v>30</v>
      </c>
      <c r="W71" s="1" t="s">
        <v>30</v>
      </c>
      <c r="X71" s="1">
        <v>0</v>
      </c>
      <c r="Y71" s="1">
        <f>VLOOKUP(IF(W71="无",V71,V71&amp;"("&amp;W71&amp;")"),D:J,7,0)*X71</f>
        <v>0</v>
      </c>
      <c r="Z71" s="1">
        <f>VLOOKUP(IF(W71="无",V71,V71&amp;"("&amp;W71&amp;")"),D:K,8,0)*X71</f>
        <v>0</v>
      </c>
    </row>
    <row r="72" spans="1:26" x14ac:dyDescent="0.3">
      <c r="A72" s="10">
        <f t="shared" si="6"/>
        <v>71</v>
      </c>
      <c r="B72" s="1" t="s">
        <v>25</v>
      </c>
      <c r="C72" s="1" t="s">
        <v>47</v>
      </c>
      <c r="D72" s="1" t="s">
        <v>114</v>
      </c>
      <c r="E72" s="1">
        <v>1</v>
      </c>
      <c r="F72" s="1">
        <v>0</v>
      </c>
      <c r="G72" s="1">
        <v>0</v>
      </c>
      <c r="H72" s="5">
        <f t="shared" si="7"/>
        <v>0</v>
      </c>
      <c r="I72" s="5">
        <f t="shared" si="8"/>
        <v>0</v>
      </c>
      <c r="J72" s="5">
        <f t="shared" si="9"/>
        <v>0</v>
      </c>
      <c r="K72" s="5">
        <f t="shared" si="10"/>
        <v>0</v>
      </c>
      <c r="L72" s="1" t="s">
        <v>30</v>
      </c>
      <c r="M72" s="1" t="s">
        <v>30</v>
      </c>
      <c r="N72" s="1">
        <v>0</v>
      </c>
      <c r="O72" s="1">
        <f>VLOOKUP(IF(M72="无",L72,L72&amp;"("&amp;M72&amp;")"),D:J,7,0)*N72</f>
        <v>0</v>
      </c>
      <c r="P72" s="1">
        <f>VLOOKUP(IF(M72="无",L72,L72&amp;"("&amp;M72&amp;")"),D:K,8,0)*N72</f>
        <v>0</v>
      </c>
      <c r="Q72" s="1" t="s">
        <v>30</v>
      </c>
      <c r="R72" s="1" t="s">
        <v>30</v>
      </c>
      <c r="S72" s="1">
        <v>0</v>
      </c>
      <c r="T72" s="1">
        <f>VLOOKUP(IF(R72="无",Q72,Q72&amp;"("&amp;R72&amp;")"),D:J,7,0)*S72</f>
        <v>0</v>
      </c>
      <c r="U72" s="1">
        <f>VLOOKUP(IF(R72="无",Q72,Q72&amp;"("&amp;R72&amp;")"),D:K,8,0)*S72</f>
        <v>0</v>
      </c>
      <c r="V72" s="1" t="s">
        <v>30</v>
      </c>
      <c r="W72" s="1" t="s">
        <v>30</v>
      </c>
      <c r="X72" s="1">
        <v>0</v>
      </c>
      <c r="Y72" s="1">
        <f>VLOOKUP(IF(W72="无",V72,V72&amp;"("&amp;W72&amp;")"),D:J,7,0)*X72</f>
        <v>0</v>
      </c>
      <c r="Z72" s="1">
        <f>VLOOKUP(IF(W72="无",V72,V72&amp;"("&amp;W72&amp;")"),D:K,8,0)*X72</f>
        <v>0</v>
      </c>
    </row>
    <row r="73" spans="1:26" x14ac:dyDescent="0.3">
      <c r="A73" s="10">
        <f t="shared" si="6"/>
        <v>72</v>
      </c>
      <c r="B73" s="1" t="s">
        <v>25</v>
      </c>
      <c r="C73" s="1" t="s">
        <v>47</v>
      </c>
      <c r="D73" s="1" t="s">
        <v>115</v>
      </c>
      <c r="E73" s="1">
        <v>1</v>
      </c>
      <c r="F73" s="1">
        <v>0</v>
      </c>
      <c r="G73" s="1">
        <v>0</v>
      </c>
      <c r="H73" s="5">
        <f t="shared" si="7"/>
        <v>0</v>
      </c>
      <c r="I73" s="5">
        <f t="shared" si="8"/>
        <v>0</v>
      </c>
      <c r="J73" s="5">
        <f t="shared" si="9"/>
        <v>0</v>
      </c>
      <c r="K73" s="5">
        <f t="shared" si="10"/>
        <v>0</v>
      </c>
      <c r="L73" s="1" t="s">
        <v>30</v>
      </c>
      <c r="M73" s="1" t="s">
        <v>30</v>
      </c>
      <c r="N73" s="1">
        <v>0</v>
      </c>
      <c r="O73" s="1">
        <f>VLOOKUP(IF(M73="无",L73,L73&amp;"("&amp;M73&amp;")"),D:J,7,0)*N73</f>
        <v>0</v>
      </c>
      <c r="P73" s="1">
        <f>VLOOKUP(IF(M73="无",L73,L73&amp;"("&amp;M73&amp;")"),D:K,8,0)*N73</f>
        <v>0</v>
      </c>
      <c r="Q73" s="1" t="s">
        <v>30</v>
      </c>
      <c r="R73" s="1" t="s">
        <v>30</v>
      </c>
      <c r="S73" s="1">
        <v>0</v>
      </c>
      <c r="T73" s="1">
        <f>VLOOKUP(IF(R73="无",Q73,Q73&amp;"("&amp;R73&amp;")"),D:J,7,0)*S73</f>
        <v>0</v>
      </c>
      <c r="U73" s="1">
        <f>VLOOKUP(IF(R73="无",Q73,Q73&amp;"("&amp;R73&amp;")"),D:K,8,0)*S73</f>
        <v>0</v>
      </c>
      <c r="V73" s="1" t="s">
        <v>30</v>
      </c>
      <c r="W73" s="1" t="s">
        <v>30</v>
      </c>
      <c r="X73" s="1">
        <v>0</v>
      </c>
      <c r="Y73" s="1">
        <f>VLOOKUP(IF(W73="无",V73,V73&amp;"("&amp;W73&amp;")"),D:J,7,0)*X73</f>
        <v>0</v>
      </c>
      <c r="Z73" s="1">
        <f>VLOOKUP(IF(W73="无",V73,V73&amp;"("&amp;W73&amp;")"),D:K,8,0)*X73</f>
        <v>0</v>
      </c>
    </row>
    <row r="74" spans="1:26" x14ac:dyDescent="0.3">
      <c r="A74" s="10">
        <f t="shared" si="6"/>
        <v>73</v>
      </c>
      <c r="B74" s="1" t="s">
        <v>59</v>
      </c>
      <c r="C74" s="1" t="s">
        <v>47</v>
      </c>
      <c r="D74" s="1" t="s">
        <v>116</v>
      </c>
      <c r="E74" s="1">
        <v>1</v>
      </c>
      <c r="F74" s="1">
        <v>0</v>
      </c>
      <c r="G74" s="1">
        <v>0</v>
      </c>
      <c r="H74" s="5">
        <f t="shared" si="7"/>
        <v>0</v>
      </c>
      <c r="I74" s="5">
        <f t="shared" si="8"/>
        <v>0</v>
      </c>
      <c r="J74" s="5">
        <f t="shared" si="9"/>
        <v>0</v>
      </c>
      <c r="K74" s="5">
        <f t="shared" si="10"/>
        <v>0</v>
      </c>
      <c r="L74" s="1" t="s">
        <v>30</v>
      </c>
      <c r="M74" s="1" t="s">
        <v>30</v>
      </c>
      <c r="N74" s="1">
        <v>0</v>
      </c>
      <c r="O74" s="1">
        <f>VLOOKUP(IF(M74="无",L74,L74&amp;"("&amp;M74&amp;")"),D:J,7,0)*N74</f>
        <v>0</v>
      </c>
      <c r="P74" s="1">
        <f>VLOOKUP(IF(M74="无",L74,L74&amp;"("&amp;M74&amp;")"),D:K,8,0)*N74</f>
        <v>0</v>
      </c>
      <c r="Q74" s="1" t="s">
        <v>30</v>
      </c>
      <c r="R74" s="1" t="s">
        <v>30</v>
      </c>
      <c r="S74" s="1">
        <v>0</v>
      </c>
      <c r="T74" s="1">
        <f>VLOOKUP(IF(R74="无",Q74,Q74&amp;"("&amp;R74&amp;")"),D:J,7,0)*S74</f>
        <v>0</v>
      </c>
      <c r="U74" s="1">
        <f>VLOOKUP(IF(R74="无",Q74,Q74&amp;"("&amp;R74&amp;")"),D:K,8,0)*S74</f>
        <v>0</v>
      </c>
      <c r="V74" s="1" t="s">
        <v>30</v>
      </c>
      <c r="W74" s="1" t="s">
        <v>30</v>
      </c>
      <c r="X74" s="1">
        <v>0</v>
      </c>
      <c r="Y74" s="1">
        <f>VLOOKUP(IF(W74="无",V74,V74&amp;"("&amp;W74&amp;")"),D:J,7,0)*X74</f>
        <v>0</v>
      </c>
      <c r="Z74" s="1">
        <f>VLOOKUP(IF(W74="无",V74,V74&amp;"("&amp;W74&amp;")"),D:K,8,0)*X74</f>
        <v>0</v>
      </c>
    </row>
    <row r="75" spans="1:26" x14ac:dyDescent="0.3">
      <c r="A75" s="10">
        <f t="shared" si="6"/>
        <v>74</v>
      </c>
      <c r="B75" s="1" t="s">
        <v>25</v>
      </c>
      <c r="C75" s="1" t="s">
        <v>47</v>
      </c>
      <c r="D75" s="1" t="s">
        <v>117</v>
      </c>
      <c r="E75" s="1">
        <v>1</v>
      </c>
      <c r="F75" s="1">
        <v>0</v>
      </c>
      <c r="G75" s="1">
        <v>0</v>
      </c>
      <c r="H75" s="5">
        <f t="shared" si="7"/>
        <v>0</v>
      </c>
      <c r="I75" s="5">
        <f t="shared" si="8"/>
        <v>0</v>
      </c>
      <c r="J75" s="5">
        <f t="shared" si="9"/>
        <v>0</v>
      </c>
      <c r="K75" s="5">
        <f t="shared" si="10"/>
        <v>0</v>
      </c>
      <c r="L75" s="1" t="s">
        <v>30</v>
      </c>
      <c r="M75" s="1" t="s">
        <v>30</v>
      </c>
      <c r="N75" s="1">
        <v>0</v>
      </c>
      <c r="O75" s="1">
        <f>VLOOKUP(IF(M75="无",L75,L75&amp;"("&amp;M75&amp;")"),D:J,7,0)*N75</f>
        <v>0</v>
      </c>
      <c r="P75" s="1">
        <f>VLOOKUP(IF(M75="无",L75,L75&amp;"("&amp;M75&amp;")"),D:K,8,0)*N75</f>
        <v>0</v>
      </c>
      <c r="Q75" s="1" t="s">
        <v>30</v>
      </c>
      <c r="R75" s="1" t="s">
        <v>30</v>
      </c>
      <c r="S75" s="1">
        <v>0</v>
      </c>
      <c r="T75" s="1">
        <f>VLOOKUP(IF(R75="无",Q75,Q75&amp;"("&amp;R75&amp;")"),D:J,7,0)*S75</f>
        <v>0</v>
      </c>
      <c r="U75" s="1">
        <f>VLOOKUP(IF(R75="无",Q75,Q75&amp;"("&amp;R75&amp;")"),D:K,8,0)*S75</f>
        <v>0</v>
      </c>
      <c r="V75" s="1" t="s">
        <v>30</v>
      </c>
      <c r="W75" s="1" t="s">
        <v>30</v>
      </c>
      <c r="X75" s="1">
        <v>0</v>
      </c>
      <c r="Y75" s="1">
        <f>VLOOKUP(IF(W75="无",V75,V75&amp;"("&amp;W75&amp;")"),D:J,7,0)*X75</f>
        <v>0</v>
      </c>
      <c r="Z75" s="1">
        <f>VLOOKUP(IF(W75="无",V75,V75&amp;"("&amp;W75&amp;")"),D:K,8,0)*X75</f>
        <v>0</v>
      </c>
    </row>
    <row r="76" spans="1:26" x14ac:dyDescent="0.3">
      <c r="A76" s="10">
        <f t="shared" ref="A76:A110" si="11">ROW()-1</f>
        <v>75</v>
      </c>
      <c r="B76" s="1" t="s">
        <v>25</v>
      </c>
      <c r="C76" s="1" t="s">
        <v>47</v>
      </c>
      <c r="D76" s="1" t="s">
        <v>118</v>
      </c>
      <c r="E76" s="1">
        <v>1</v>
      </c>
      <c r="F76" s="1">
        <v>0</v>
      </c>
      <c r="G76" s="1">
        <v>0</v>
      </c>
      <c r="H76" s="5">
        <f t="shared" si="7"/>
        <v>0</v>
      </c>
      <c r="I76" s="5">
        <f t="shared" si="8"/>
        <v>0</v>
      </c>
      <c r="J76" s="5">
        <f t="shared" si="9"/>
        <v>0</v>
      </c>
      <c r="K76" s="5">
        <f t="shared" si="10"/>
        <v>0</v>
      </c>
      <c r="L76" s="1" t="s">
        <v>30</v>
      </c>
      <c r="M76" s="1" t="s">
        <v>30</v>
      </c>
      <c r="N76" s="1">
        <v>0</v>
      </c>
      <c r="O76" s="1">
        <f>VLOOKUP(IF(M76="无",L76,L76&amp;"("&amp;M76&amp;")"),D:J,7,0)*N76</f>
        <v>0</v>
      </c>
      <c r="P76" s="1">
        <f>VLOOKUP(IF(M76="无",L76,L76&amp;"("&amp;M76&amp;")"),D:K,8,0)*N76</f>
        <v>0</v>
      </c>
      <c r="Q76" s="1" t="s">
        <v>30</v>
      </c>
      <c r="R76" s="1" t="s">
        <v>30</v>
      </c>
      <c r="S76" s="1">
        <v>0</v>
      </c>
      <c r="T76" s="1">
        <f>VLOOKUP(IF(R76="无",Q76,Q76&amp;"("&amp;R76&amp;")"),D:J,7,0)*S76</f>
        <v>0</v>
      </c>
      <c r="U76" s="1">
        <f>VLOOKUP(IF(R76="无",Q76,Q76&amp;"("&amp;R76&amp;")"),D:K,8,0)*S76</f>
        <v>0</v>
      </c>
      <c r="V76" s="1" t="s">
        <v>30</v>
      </c>
      <c r="W76" s="1" t="s">
        <v>30</v>
      </c>
      <c r="X76" s="1">
        <v>0</v>
      </c>
      <c r="Y76" s="1">
        <f>VLOOKUP(IF(W76="无",V76,V76&amp;"("&amp;W76&amp;")"),D:J,7,0)*X76</f>
        <v>0</v>
      </c>
      <c r="Z76" s="1">
        <f>VLOOKUP(IF(W76="无",V76,V76&amp;"("&amp;W76&amp;")"),D:K,8,0)*X76</f>
        <v>0</v>
      </c>
    </row>
    <row r="77" spans="1:26" x14ac:dyDescent="0.3">
      <c r="A77" s="10">
        <f t="shared" si="11"/>
        <v>76</v>
      </c>
      <c r="B77" s="1" t="s">
        <v>25</v>
      </c>
      <c r="C77" s="1" t="s">
        <v>47</v>
      </c>
      <c r="D77" s="1" t="s">
        <v>119</v>
      </c>
      <c r="E77" s="1">
        <v>1</v>
      </c>
      <c r="F77" s="1">
        <v>0</v>
      </c>
      <c r="G77" s="1">
        <v>0</v>
      </c>
      <c r="H77" s="5">
        <f t="shared" si="7"/>
        <v>0</v>
      </c>
      <c r="I77" s="5">
        <f t="shared" si="8"/>
        <v>0</v>
      </c>
      <c r="J77" s="5">
        <f t="shared" si="9"/>
        <v>0</v>
      </c>
      <c r="K77" s="5">
        <f t="shared" si="10"/>
        <v>0</v>
      </c>
      <c r="L77" s="1" t="s">
        <v>30</v>
      </c>
      <c r="M77" s="1" t="s">
        <v>30</v>
      </c>
      <c r="N77" s="1">
        <v>0</v>
      </c>
      <c r="O77" s="1">
        <f>VLOOKUP(IF(M77="无",L77,L77&amp;"("&amp;M77&amp;")"),D:J,7,0)*N77</f>
        <v>0</v>
      </c>
      <c r="P77" s="1">
        <f>VLOOKUP(IF(M77="无",L77,L77&amp;"("&amp;M77&amp;")"),D:K,8,0)*N77</f>
        <v>0</v>
      </c>
      <c r="Q77" s="1" t="s">
        <v>30</v>
      </c>
      <c r="R77" s="1" t="s">
        <v>30</v>
      </c>
      <c r="S77" s="1">
        <v>0</v>
      </c>
      <c r="T77" s="1">
        <f>VLOOKUP(IF(R77="无",Q77,Q77&amp;"("&amp;R77&amp;")"),D:J,7,0)*S77</f>
        <v>0</v>
      </c>
      <c r="U77" s="1">
        <f>VLOOKUP(IF(R77="无",Q77,Q77&amp;"("&amp;R77&amp;")"),D:K,8,0)*S77</f>
        <v>0</v>
      </c>
      <c r="V77" s="1" t="s">
        <v>30</v>
      </c>
      <c r="W77" s="1" t="s">
        <v>30</v>
      </c>
      <c r="X77" s="1">
        <v>0</v>
      </c>
      <c r="Y77" s="1">
        <f>VLOOKUP(IF(W77="无",V77,V77&amp;"("&amp;W77&amp;")"),D:J,7,0)*X77</f>
        <v>0</v>
      </c>
      <c r="Z77" s="1">
        <f>VLOOKUP(IF(W77="无",V77,V77&amp;"("&amp;W77&amp;")"),D:K,8,0)*X77</f>
        <v>0</v>
      </c>
    </row>
    <row r="78" spans="1:26" x14ac:dyDescent="0.3">
      <c r="A78" s="10">
        <f t="shared" si="11"/>
        <v>77</v>
      </c>
      <c r="B78" s="1" t="s">
        <v>25</v>
      </c>
      <c r="C78" s="1" t="s">
        <v>47</v>
      </c>
      <c r="D78" s="1" t="s">
        <v>120</v>
      </c>
      <c r="E78" s="1">
        <v>1</v>
      </c>
      <c r="F78" s="1">
        <v>0</v>
      </c>
      <c r="G78" s="1">
        <v>0</v>
      </c>
      <c r="H78" s="5">
        <f t="shared" si="7"/>
        <v>0</v>
      </c>
      <c r="I78" s="5">
        <f t="shared" si="8"/>
        <v>0</v>
      </c>
      <c r="J78" s="5">
        <f t="shared" si="9"/>
        <v>0</v>
      </c>
      <c r="K78" s="5">
        <f t="shared" si="10"/>
        <v>0</v>
      </c>
      <c r="L78" s="1" t="s">
        <v>30</v>
      </c>
      <c r="M78" s="1" t="s">
        <v>30</v>
      </c>
      <c r="N78" s="1">
        <v>0</v>
      </c>
      <c r="O78" s="1">
        <f>VLOOKUP(IF(M78="无",L78,L78&amp;"("&amp;M78&amp;")"),D:J,7,0)*N78</f>
        <v>0</v>
      </c>
      <c r="P78" s="1">
        <f>VLOOKUP(IF(M78="无",L78,L78&amp;"("&amp;M78&amp;")"),D:K,8,0)*N78</f>
        <v>0</v>
      </c>
      <c r="Q78" s="1" t="s">
        <v>30</v>
      </c>
      <c r="R78" s="1" t="s">
        <v>30</v>
      </c>
      <c r="S78" s="1">
        <v>0</v>
      </c>
      <c r="T78" s="1">
        <f>VLOOKUP(IF(R78="无",Q78,Q78&amp;"("&amp;R78&amp;")"),D:J,7,0)*S78</f>
        <v>0</v>
      </c>
      <c r="U78" s="1">
        <f>VLOOKUP(IF(R78="无",Q78,Q78&amp;"("&amp;R78&amp;")"),D:K,8,0)*S78</f>
        <v>0</v>
      </c>
      <c r="V78" s="1" t="s">
        <v>30</v>
      </c>
      <c r="W78" s="1" t="s">
        <v>30</v>
      </c>
      <c r="X78" s="1">
        <v>0</v>
      </c>
      <c r="Y78" s="1">
        <f>VLOOKUP(IF(W78="无",V78,V78&amp;"("&amp;W78&amp;")"),D:J,7,0)*X78</f>
        <v>0</v>
      </c>
      <c r="Z78" s="1">
        <f>VLOOKUP(IF(W78="无",V78,V78&amp;"("&amp;W78&amp;")"),D:K,8,0)*X78</f>
        <v>0</v>
      </c>
    </row>
    <row r="79" spans="1:26" x14ac:dyDescent="0.3">
      <c r="A79" s="10">
        <f t="shared" si="11"/>
        <v>78</v>
      </c>
      <c r="B79" s="1" t="s">
        <v>25</v>
      </c>
      <c r="C79" s="1" t="s">
        <v>47</v>
      </c>
      <c r="D79" s="1" t="s">
        <v>121</v>
      </c>
      <c r="E79" s="1">
        <v>1</v>
      </c>
      <c r="F79" s="1">
        <v>0</v>
      </c>
      <c r="G79" s="1">
        <v>0</v>
      </c>
      <c r="H79" s="5">
        <f t="shared" si="7"/>
        <v>0</v>
      </c>
      <c r="I79" s="5">
        <f t="shared" si="8"/>
        <v>0</v>
      </c>
      <c r="J79" s="5">
        <f t="shared" si="9"/>
        <v>0</v>
      </c>
      <c r="K79" s="5">
        <f t="shared" si="10"/>
        <v>0</v>
      </c>
      <c r="L79" s="1" t="s">
        <v>30</v>
      </c>
      <c r="M79" s="1" t="s">
        <v>30</v>
      </c>
      <c r="N79" s="1">
        <v>0</v>
      </c>
      <c r="O79" s="1">
        <f>VLOOKUP(IF(M79="无",L79,L79&amp;"("&amp;M79&amp;")"),D:J,7,0)*N79</f>
        <v>0</v>
      </c>
      <c r="P79" s="1">
        <f>VLOOKUP(IF(M79="无",L79,L79&amp;"("&amp;M79&amp;")"),D:K,8,0)*N79</f>
        <v>0</v>
      </c>
      <c r="Q79" s="1" t="s">
        <v>30</v>
      </c>
      <c r="R79" s="1" t="s">
        <v>30</v>
      </c>
      <c r="S79" s="1">
        <v>0</v>
      </c>
      <c r="T79" s="1">
        <f>VLOOKUP(IF(R79="无",Q79,Q79&amp;"("&amp;R79&amp;")"),D:J,7,0)*S79</f>
        <v>0</v>
      </c>
      <c r="U79" s="1">
        <f>VLOOKUP(IF(R79="无",Q79,Q79&amp;"("&amp;R79&amp;")"),D:K,8,0)*S79</f>
        <v>0</v>
      </c>
      <c r="V79" s="1" t="s">
        <v>30</v>
      </c>
      <c r="W79" s="1" t="s">
        <v>30</v>
      </c>
      <c r="X79" s="1">
        <v>0</v>
      </c>
      <c r="Y79" s="1">
        <f>VLOOKUP(IF(W79="无",V79,V79&amp;"("&amp;W79&amp;")"),D:J,7,0)*X79</f>
        <v>0</v>
      </c>
      <c r="Z79" s="1">
        <f>VLOOKUP(IF(W79="无",V79,V79&amp;"("&amp;W79&amp;")"),D:K,8,0)*X79</f>
        <v>0</v>
      </c>
    </row>
    <row r="80" spans="1:26" x14ac:dyDescent="0.3">
      <c r="A80" s="10">
        <f t="shared" si="11"/>
        <v>79</v>
      </c>
      <c r="B80" s="1" t="s">
        <v>25</v>
      </c>
      <c r="C80" s="1" t="s">
        <v>47</v>
      </c>
      <c r="D80" s="1" t="s">
        <v>122</v>
      </c>
      <c r="E80" s="1">
        <v>1</v>
      </c>
      <c r="F80" s="1">
        <v>0</v>
      </c>
      <c r="G80" s="1">
        <v>0</v>
      </c>
      <c r="H80" s="5">
        <f t="shared" si="7"/>
        <v>0</v>
      </c>
      <c r="I80" s="5">
        <f t="shared" si="8"/>
        <v>0</v>
      </c>
      <c r="J80" s="5">
        <f t="shared" si="9"/>
        <v>0</v>
      </c>
      <c r="K80" s="5">
        <f t="shared" si="10"/>
        <v>0</v>
      </c>
      <c r="L80" s="1" t="s">
        <v>30</v>
      </c>
      <c r="M80" s="1" t="s">
        <v>30</v>
      </c>
      <c r="N80" s="1">
        <v>0</v>
      </c>
      <c r="O80" s="1">
        <f>VLOOKUP(IF(M80="无",L80,L80&amp;"("&amp;M80&amp;")"),D:J,7,0)*N80</f>
        <v>0</v>
      </c>
      <c r="P80" s="1">
        <f>VLOOKUP(IF(M80="无",L80,L80&amp;"("&amp;M80&amp;")"),D:K,8,0)*N80</f>
        <v>0</v>
      </c>
      <c r="Q80" s="1" t="s">
        <v>30</v>
      </c>
      <c r="R80" s="1" t="s">
        <v>30</v>
      </c>
      <c r="S80" s="1">
        <v>0</v>
      </c>
      <c r="T80" s="1">
        <f>VLOOKUP(IF(R80="无",Q80,Q80&amp;"("&amp;R80&amp;")"),D:J,7,0)*S80</f>
        <v>0</v>
      </c>
      <c r="U80" s="1">
        <f>VLOOKUP(IF(R80="无",Q80,Q80&amp;"("&amp;R80&amp;")"),D:K,8,0)*S80</f>
        <v>0</v>
      </c>
      <c r="V80" s="1" t="s">
        <v>30</v>
      </c>
      <c r="W80" s="1" t="s">
        <v>30</v>
      </c>
      <c r="X80" s="1">
        <v>0</v>
      </c>
      <c r="Y80" s="1">
        <f>VLOOKUP(IF(W80="无",V80,V80&amp;"("&amp;W80&amp;")"),D:J,7,0)*X80</f>
        <v>0</v>
      </c>
      <c r="Z80" s="1">
        <f>VLOOKUP(IF(W80="无",V80,V80&amp;"("&amp;W80&amp;")"),D:K,8,0)*X80</f>
        <v>0</v>
      </c>
    </row>
    <row r="81" spans="1:26" x14ac:dyDescent="0.3">
      <c r="A81" s="10">
        <f t="shared" si="11"/>
        <v>80</v>
      </c>
      <c r="B81" s="1" t="s">
        <v>25</v>
      </c>
      <c r="C81" s="1" t="s">
        <v>47</v>
      </c>
      <c r="D81" s="1" t="s">
        <v>123</v>
      </c>
      <c r="E81" s="1">
        <v>1</v>
      </c>
      <c r="F81" s="1">
        <v>0</v>
      </c>
      <c r="G81" s="1">
        <v>0</v>
      </c>
      <c r="H81" s="5">
        <f t="shared" si="7"/>
        <v>0</v>
      </c>
      <c r="I81" s="5">
        <f t="shared" si="8"/>
        <v>0</v>
      </c>
      <c r="J81" s="5">
        <f t="shared" si="9"/>
        <v>0</v>
      </c>
      <c r="K81" s="5">
        <f t="shared" si="10"/>
        <v>0</v>
      </c>
      <c r="L81" s="1" t="s">
        <v>30</v>
      </c>
      <c r="M81" s="1" t="s">
        <v>30</v>
      </c>
      <c r="N81" s="1">
        <v>0</v>
      </c>
      <c r="O81" s="1">
        <f>VLOOKUP(IF(M81="无",L81,L81&amp;"("&amp;M81&amp;")"),D:J,7,0)*N81</f>
        <v>0</v>
      </c>
      <c r="P81" s="1">
        <f>VLOOKUP(IF(M81="无",L81,L81&amp;"("&amp;M81&amp;")"),D:K,8,0)*N81</f>
        <v>0</v>
      </c>
      <c r="Q81" s="1" t="s">
        <v>30</v>
      </c>
      <c r="R81" s="1" t="s">
        <v>30</v>
      </c>
      <c r="S81" s="1">
        <v>0</v>
      </c>
      <c r="T81" s="1">
        <f>VLOOKUP(IF(R81="无",Q81,Q81&amp;"("&amp;R81&amp;")"),D:J,7,0)*S81</f>
        <v>0</v>
      </c>
      <c r="U81" s="1">
        <f>VLOOKUP(IF(R81="无",Q81,Q81&amp;"("&amp;R81&amp;")"),D:K,8,0)*S81</f>
        <v>0</v>
      </c>
      <c r="V81" s="1" t="s">
        <v>30</v>
      </c>
      <c r="W81" s="1" t="s">
        <v>30</v>
      </c>
      <c r="X81" s="1">
        <v>0</v>
      </c>
      <c r="Y81" s="1">
        <f>VLOOKUP(IF(W81="无",V81,V81&amp;"("&amp;W81&amp;")"),D:J,7,0)*X81</f>
        <v>0</v>
      </c>
      <c r="Z81" s="1">
        <f>VLOOKUP(IF(W81="无",V81,V81&amp;"("&amp;W81&amp;")"),D:K,8,0)*X81</f>
        <v>0</v>
      </c>
    </row>
    <row r="82" spans="1:26" x14ac:dyDescent="0.3">
      <c r="A82" s="10">
        <f t="shared" si="11"/>
        <v>81</v>
      </c>
      <c r="B82" s="1" t="s">
        <v>25</v>
      </c>
      <c r="C82" s="1" t="s">
        <v>47</v>
      </c>
      <c r="D82" s="1" t="s">
        <v>124</v>
      </c>
      <c r="E82" s="1">
        <v>1</v>
      </c>
      <c r="F82" s="1">
        <v>0</v>
      </c>
      <c r="G82" s="1">
        <v>0</v>
      </c>
      <c r="H82" s="5">
        <f t="shared" si="7"/>
        <v>0</v>
      </c>
      <c r="I82" s="5">
        <f t="shared" si="8"/>
        <v>0</v>
      </c>
      <c r="J82" s="5">
        <f t="shared" si="9"/>
        <v>0</v>
      </c>
      <c r="K82" s="5">
        <f t="shared" si="10"/>
        <v>0</v>
      </c>
      <c r="L82" s="1" t="s">
        <v>30</v>
      </c>
      <c r="M82" s="1" t="s">
        <v>30</v>
      </c>
      <c r="N82" s="1">
        <v>0</v>
      </c>
      <c r="O82" s="1">
        <f>VLOOKUP(IF(M82="无",L82,L82&amp;"("&amp;M82&amp;")"),D:J,7,0)*N82</f>
        <v>0</v>
      </c>
      <c r="P82" s="1">
        <f>VLOOKUP(IF(M82="无",L82,L82&amp;"("&amp;M82&amp;")"),D:K,8,0)*N82</f>
        <v>0</v>
      </c>
      <c r="Q82" s="1" t="s">
        <v>30</v>
      </c>
      <c r="R82" s="1" t="s">
        <v>30</v>
      </c>
      <c r="S82" s="1">
        <v>0</v>
      </c>
      <c r="T82" s="1">
        <f>VLOOKUP(IF(R82="无",Q82,Q82&amp;"("&amp;R82&amp;")"),D:J,7,0)*S82</f>
        <v>0</v>
      </c>
      <c r="U82" s="1">
        <f>VLOOKUP(IF(R82="无",Q82,Q82&amp;"("&amp;R82&amp;")"),D:K,8,0)*S82</f>
        <v>0</v>
      </c>
      <c r="V82" s="1" t="s">
        <v>30</v>
      </c>
      <c r="W82" s="1" t="s">
        <v>30</v>
      </c>
      <c r="X82" s="1">
        <v>0</v>
      </c>
      <c r="Y82" s="1">
        <f>VLOOKUP(IF(W82="无",V82,V82&amp;"("&amp;W82&amp;")"),D:J,7,0)*X82</f>
        <v>0</v>
      </c>
      <c r="Z82" s="1">
        <f>VLOOKUP(IF(W82="无",V82,V82&amp;"("&amp;W82&amp;")"),D:K,8,0)*X82</f>
        <v>0</v>
      </c>
    </row>
    <row r="83" spans="1:26" x14ac:dyDescent="0.3">
      <c r="A83" s="10">
        <f t="shared" si="11"/>
        <v>82</v>
      </c>
      <c r="B83" s="1" t="s">
        <v>59</v>
      </c>
      <c r="C83" s="1" t="s">
        <v>47</v>
      </c>
      <c r="D83" s="1" t="s">
        <v>125</v>
      </c>
      <c r="E83" s="1">
        <v>1</v>
      </c>
      <c r="F83" s="1">
        <v>0</v>
      </c>
      <c r="G83" s="1">
        <v>0</v>
      </c>
      <c r="H83" s="5">
        <f t="shared" si="7"/>
        <v>0</v>
      </c>
      <c r="I83" s="5">
        <f t="shared" si="8"/>
        <v>0</v>
      </c>
      <c r="J83" s="5">
        <f t="shared" si="9"/>
        <v>0</v>
      </c>
      <c r="K83" s="5">
        <f t="shared" si="10"/>
        <v>0</v>
      </c>
      <c r="L83" s="1" t="s">
        <v>30</v>
      </c>
      <c r="M83" s="1" t="s">
        <v>30</v>
      </c>
      <c r="N83" s="1">
        <v>0</v>
      </c>
      <c r="O83" s="1">
        <f>VLOOKUP(IF(M83="无",L83,L83&amp;"("&amp;M83&amp;")"),D:J,7,0)*N83</f>
        <v>0</v>
      </c>
      <c r="P83" s="1">
        <f>VLOOKUP(IF(M83="无",L83,L83&amp;"("&amp;M83&amp;")"),D:K,8,0)*N83</f>
        <v>0</v>
      </c>
      <c r="Q83" s="1" t="s">
        <v>30</v>
      </c>
      <c r="R83" s="1" t="s">
        <v>30</v>
      </c>
      <c r="S83" s="1">
        <v>0</v>
      </c>
      <c r="T83" s="1">
        <f>VLOOKUP(IF(R83="无",Q83,Q83&amp;"("&amp;R83&amp;")"),D:J,7,0)*S83</f>
        <v>0</v>
      </c>
      <c r="U83" s="1">
        <f>VLOOKUP(IF(R83="无",Q83,Q83&amp;"("&amp;R83&amp;")"),D:K,8,0)*S83</f>
        <v>0</v>
      </c>
      <c r="V83" s="1" t="s">
        <v>30</v>
      </c>
      <c r="W83" s="1" t="s">
        <v>30</v>
      </c>
      <c r="X83" s="1">
        <v>0</v>
      </c>
      <c r="Y83" s="1">
        <f>VLOOKUP(IF(W83="无",V83,V83&amp;"("&amp;W83&amp;")"),D:J,7,0)*X83</f>
        <v>0</v>
      </c>
      <c r="Z83" s="1">
        <f>VLOOKUP(IF(W83="无",V83,V83&amp;"("&amp;W83&amp;")"),D:K,8,0)*X83</f>
        <v>0</v>
      </c>
    </row>
    <row r="84" spans="1:26" x14ac:dyDescent="0.3">
      <c r="A84" s="10">
        <f t="shared" si="11"/>
        <v>83</v>
      </c>
      <c r="B84" s="1" t="s">
        <v>25</v>
      </c>
      <c r="C84" s="1" t="s">
        <v>47</v>
      </c>
      <c r="D84" s="1" t="s">
        <v>126</v>
      </c>
      <c r="E84" s="1">
        <v>1</v>
      </c>
      <c r="F84" s="1">
        <v>0</v>
      </c>
      <c r="G84" s="1">
        <v>0</v>
      </c>
      <c r="H84" s="5">
        <f t="shared" si="7"/>
        <v>0</v>
      </c>
      <c r="I84" s="5">
        <f t="shared" si="8"/>
        <v>0</v>
      </c>
      <c r="J84" s="5">
        <f t="shared" si="9"/>
        <v>0</v>
      </c>
      <c r="K84" s="5">
        <f t="shared" si="10"/>
        <v>0</v>
      </c>
      <c r="L84" s="1" t="s">
        <v>30</v>
      </c>
      <c r="M84" s="1" t="s">
        <v>30</v>
      </c>
      <c r="N84" s="1">
        <v>0</v>
      </c>
      <c r="O84" s="1">
        <f>VLOOKUP(IF(M84="无",L84,L84&amp;"("&amp;M84&amp;")"),D:J,7,0)*N84</f>
        <v>0</v>
      </c>
      <c r="P84" s="1">
        <f>VLOOKUP(IF(M84="无",L84,L84&amp;"("&amp;M84&amp;")"),D:K,8,0)*N84</f>
        <v>0</v>
      </c>
      <c r="Q84" s="1" t="s">
        <v>30</v>
      </c>
      <c r="R84" s="1" t="s">
        <v>30</v>
      </c>
      <c r="S84" s="1">
        <v>0</v>
      </c>
      <c r="T84" s="1">
        <f>VLOOKUP(IF(R84="无",Q84,Q84&amp;"("&amp;R84&amp;")"),D:J,7,0)*S84</f>
        <v>0</v>
      </c>
      <c r="U84" s="1">
        <f>VLOOKUP(IF(R84="无",Q84,Q84&amp;"("&amp;R84&amp;")"),D:K,8,0)*S84</f>
        <v>0</v>
      </c>
      <c r="V84" s="1" t="s">
        <v>30</v>
      </c>
      <c r="W84" s="1" t="s">
        <v>30</v>
      </c>
      <c r="X84" s="1">
        <v>0</v>
      </c>
      <c r="Y84" s="1">
        <f>VLOOKUP(IF(W84="无",V84,V84&amp;"("&amp;W84&amp;")"),D:J,7,0)*X84</f>
        <v>0</v>
      </c>
      <c r="Z84" s="1">
        <f>VLOOKUP(IF(W84="无",V84,V84&amp;"("&amp;W84&amp;")"),D:K,8,0)*X84</f>
        <v>0</v>
      </c>
    </row>
    <row r="85" spans="1:26" x14ac:dyDescent="0.3">
      <c r="A85" s="10">
        <f t="shared" si="11"/>
        <v>84</v>
      </c>
      <c r="B85" s="1" t="s">
        <v>25</v>
      </c>
      <c r="C85" s="1" t="s">
        <v>47</v>
      </c>
      <c r="D85" s="1" t="s">
        <v>127</v>
      </c>
      <c r="E85" s="1">
        <v>1</v>
      </c>
      <c r="F85" s="1">
        <v>0</v>
      </c>
      <c r="G85" s="1">
        <v>0</v>
      </c>
      <c r="H85" s="5">
        <f t="shared" si="7"/>
        <v>0</v>
      </c>
      <c r="I85" s="5">
        <f t="shared" si="8"/>
        <v>0</v>
      </c>
      <c r="J85" s="5">
        <f t="shared" si="9"/>
        <v>0</v>
      </c>
      <c r="K85" s="5">
        <f t="shared" si="10"/>
        <v>0</v>
      </c>
      <c r="L85" s="1" t="s">
        <v>30</v>
      </c>
      <c r="M85" s="1" t="s">
        <v>30</v>
      </c>
      <c r="N85" s="1">
        <v>0</v>
      </c>
      <c r="O85" s="1">
        <f>VLOOKUP(IF(M85="无",L85,L85&amp;"("&amp;M85&amp;")"),D:J,7,0)*N85</f>
        <v>0</v>
      </c>
      <c r="P85" s="1">
        <f>VLOOKUP(IF(M85="无",L85,L85&amp;"("&amp;M85&amp;")"),D:K,8,0)*N85</f>
        <v>0</v>
      </c>
      <c r="Q85" s="1" t="s">
        <v>30</v>
      </c>
      <c r="R85" s="1" t="s">
        <v>30</v>
      </c>
      <c r="S85" s="1">
        <v>0</v>
      </c>
      <c r="T85" s="1">
        <f>VLOOKUP(IF(R85="无",Q85,Q85&amp;"("&amp;R85&amp;")"),D:J,7,0)*S85</f>
        <v>0</v>
      </c>
      <c r="U85" s="1">
        <f>VLOOKUP(IF(R85="无",Q85,Q85&amp;"("&amp;R85&amp;")"),D:K,8,0)*S85</f>
        <v>0</v>
      </c>
      <c r="V85" s="1" t="s">
        <v>30</v>
      </c>
      <c r="W85" s="1" t="s">
        <v>30</v>
      </c>
      <c r="X85" s="1">
        <v>0</v>
      </c>
      <c r="Y85" s="1">
        <f>VLOOKUP(IF(W85="无",V85,V85&amp;"("&amp;W85&amp;")"),D:J,7,0)*X85</f>
        <v>0</v>
      </c>
      <c r="Z85" s="1">
        <f>VLOOKUP(IF(W85="无",V85,V85&amp;"("&amp;W85&amp;")"),D:K,8,0)*X85</f>
        <v>0</v>
      </c>
    </row>
    <row r="86" spans="1:26" x14ac:dyDescent="0.3">
      <c r="A86" s="10">
        <f t="shared" si="11"/>
        <v>85</v>
      </c>
      <c r="B86" s="1" t="s">
        <v>59</v>
      </c>
      <c r="C86" s="1" t="s">
        <v>47</v>
      </c>
      <c r="D86" s="1" t="s">
        <v>128</v>
      </c>
      <c r="E86" s="1">
        <v>1</v>
      </c>
      <c r="F86" s="1">
        <v>0</v>
      </c>
      <c r="G86" s="1">
        <v>0</v>
      </c>
      <c r="H86" s="5">
        <f t="shared" si="7"/>
        <v>0</v>
      </c>
      <c r="I86" s="5">
        <f t="shared" si="8"/>
        <v>0</v>
      </c>
      <c r="J86" s="5">
        <f t="shared" si="9"/>
        <v>0</v>
      </c>
      <c r="K86" s="5">
        <f t="shared" si="10"/>
        <v>0</v>
      </c>
      <c r="L86" s="1" t="s">
        <v>30</v>
      </c>
      <c r="M86" s="1" t="s">
        <v>30</v>
      </c>
      <c r="N86" s="1">
        <v>0</v>
      </c>
      <c r="O86" s="1">
        <f>VLOOKUP(IF(M86="无",L86,L86&amp;"("&amp;M86&amp;")"),D:J,7,0)*N86</f>
        <v>0</v>
      </c>
      <c r="P86" s="1">
        <f>VLOOKUP(IF(M86="无",L86,L86&amp;"("&amp;M86&amp;")"),D:K,8,0)*N86</f>
        <v>0</v>
      </c>
      <c r="Q86" s="1" t="s">
        <v>30</v>
      </c>
      <c r="R86" s="1" t="s">
        <v>30</v>
      </c>
      <c r="S86" s="1">
        <v>0</v>
      </c>
      <c r="T86" s="1">
        <f>VLOOKUP(IF(R86="无",Q86,Q86&amp;"("&amp;R86&amp;")"),D:J,7,0)*S86</f>
        <v>0</v>
      </c>
      <c r="U86" s="1">
        <f>VLOOKUP(IF(R86="无",Q86,Q86&amp;"("&amp;R86&amp;")"),D:K,8,0)*S86</f>
        <v>0</v>
      </c>
      <c r="V86" s="1" t="s">
        <v>30</v>
      </c>
      <c r="W86" s="1" t="s">
        <v>30</v>
      </c>
      <c r="X86" s="1">
        <v>0</v>
      </c>
      <c r="Y86" s="1">
        <f>VLOOKUP(IF(W86="无",V86,V86&amp;"("&amp;W86&amp;")"),D:J,7,0)*X86</f>
        <v>0</v>
      </c>
      <c r="Z86" s="1">
        <f>VLOOKUP(IF(W86="无",V86,V86&amp;"("&amp;W86&amp;")"),D:K,8,0)*X86</f>
        <v>0</v>
      </c>
    </row>
    <row r="87" spans="1:26" x14ac:dyDescent="0.3">
      <c r="A87" s="10">
        <f t="shared" si="11"/>
        <v>86</v>
      </c>
      <c r="B87" s="1" t="s">
        <v>25</v>
      </c>
      <c r="C87" s="1" t="s">
        <v>47</v>
      </c>
      <c r="D87" s="1" t="s">
        <v>129</v>
      </c>
      <c r="E87" s="1">
        <v>1</v>
      </c>
      <c r="F87" s="1">
        <v>0</v>
      </c>
      <c r="G87" s="1">
        <v>0</v>
      </c>
      <c r="H87" s="5">
        <f t="shared" si="7"/>
        <v>0</v>
      </c>
      <c r="I87" s="5">
        <f t="shared" si="8"/>
        <v>0</v>
      </c>
      <c r="J87" s="5">
        <f t="shared" si="9"/>
        <v>0</v>
      </c>
      <c r="K87" s="5">
        <f t="shared" si="10"/>
        <v>0</v>
      </c>
      <c r="L87" s="1" t="s">
        <v>30</v>
      </c>
      <c r="M87" s="1" t="s">
        <v>30</v>
      </c>
      <c r="N87" s="1">
        <v>0</v>
      </c>
      <c r="O87" s="1">
        <f>VLOOKUP(IF(M87="无",L87,L87&amp;"("&amp;M87&amp;")"),D:J,7,0)*N87</f>
        <v>0</v>
      </c>
      <c r="P87" s="1">
        <f>VLOOKUP(IF(M87="无",L87,L87&amp;"("&amp;M87&amp;")"),D:K,8,0)*N87</f>
        <v>0</v>
      </c>
      <c r="Q87" s="1" t="s">
        <v>30</v>
      </c>
      <c r="R87" s="1" t="s">
        <v>30</v>
      </c>
      <c r="S87" s="1">
        <v>0</v>
      </c>
      <c r="T87" s="1">
        <f>VLOOKUP(IF(R87="无",Q87,Q87&amp;"("&amp;R87&amp;")"),D:J,7,0)*S87</f>
        <v>0</v>
      </c>
      <c r="U87" s="1">
        <f>VLOOKUP(IF(R87="无",Q87,Q87&amp;"("&amp;R87&amp;")"),D:K,8,0)*S87</f>
        <v>0</v>
      </c>
      <c r="V87" s="1" t="s">
        <v>30</v>
      </c>
      <c r="W87" s="1" t="s">
        <v>30</v>
      </c>
      <c r="X87" s="1">
        <v>0</v>
      </c>
      <c r="Y87" s="1">
        <f>VLOOKUP(IF(W87="无",V87,V87&amp;"("&amp;W87&amp;")"),D:J,7,0)*X87</f>
        <v>0</v>
      </c>
      <c r="Z87" s="1">
        <f>VLOOKUP(IF(W87="无",V87,V87&amp;"("&amp;W87&amp;")"),D:K,8,0)*X87</f>
        <v>0</v>
      </c>
    </row>
    <row r="88" spans="1:26" x14ac:dyDescent="0.3">
      <c r="A88" s="10">
        <f t="shared" si="11"/>
        <v>87</v>
      </c>
      <c r="B88" s="1" t="s">
        <v>25</v>
      </c>
      <c r="C88" s="1" t="s">
        <v>47</v>
      </c>
      <c r="D88" s="1" t="s">
        <v>130</v>
      </c>
      <c r="E88" s="1">
        <v>1</v>
      </c>
      <c r="F88" s="1">
        <v>0</v>
      </c>
      <c r="G88" s="1">
        <v>0</v>
      </c>
      <c r="H88" s="5">
        <f t="shared" si="7"/>
        <v>0</v>
      </c>
      <c r="I88" s="5">
        <f t="shared" si="8"/>
        <v>0</v>
      </c>
      <c r="J88" s="5">
        <f t="shared" si="9"/>
        <v>0</v>
      </c>
      <c r="K88" s="5">
        <f t="shared" si="10"/>
        <v>0</v>
      </c>
      <c r="L88" s="1" t="s">
        <v>30</v>
      </c>
      <c r="M88" s="1" t="s">
        <v>30</v>
      </c>
      <c r="N88" s="1">
        <v>0</v>
      </c>
      <c r="O88" s="1">
        <f>VLOOKUP(IF(M88="无",L88,L88&amp;"("&amp;M88&amp;")"),D:J,7,0)*N88</f>
        <v>0</v>
      </c>
      <c r="P88" s="1">
        <f>VLOOKUP(IF(M88="无",L88,L88&amp;"("&amp;M88&amp;")"),D:K,8,0)*N88</f>
        <v>0</v>
      </c>
      <c r="Q88" s="1" t="s">
        <v>30</v>
      </c>
      <c r="R88" s="1" t="s">
        <v>30</v>
      </c>
      <c r="S88" s="1">
        <v>0</v>
      </c>
      <c r="T88" s="1">
        <f>VLOOKUP(IF(R88="无",Q88,Q88&amp;"("&amp;R88&amp;")"),D:J,7,0)*S88</f>
        <v>0</v>
      </c>
      <c r="U88" s="1">
        <f>VLOOKUP(IF(R88="无",Q88,Q88&amp;"("&amp;R88&amp;")"),D:K,8,0)*S88</f>
        <v>0</v>
      </c>
      <c r="V88" s="1" t="s">
        <v>30</v>
      </c>
      <c r="W88" s="1" t="s">
        <v>30</v>
      </c>
      <c r="X88" s="1">
        <v>0</v>
      </c>
      <c r="Y88" s="1">
        <f>VLOOKUP(IF(W88="无",V88,V88&amp;"("&amp;W88&amp;")"),D:J,7,0)*X88</f>
        <v>0</v>
      </c>
      <c r="Z88" s="1">
        <f>VLOOKUP(IF(W88="无",V88,V88&amp;"("&amp;W88&amp;")"),D:K,8,0)*X88</f>
        <v>0</v>
      </c>
    </row>
    <row r="89" spans="1:26" x14ac:dyDescent="0.3">
      <c r="A89" s="10">
        <f t="shared" si="11"/>
        <v>88</v>
      </c>
      <c r="B89" s="1" t="s">
        <v>25</v>
      </c>
      <c r="C89" s="1" t="s">
        <v>47</v>
      </c>
      <c r="D89" s="1" t="s">
        <v>131</v>
      </c>
      <c r="E89" s="1">
        <v>1</v>
      </c>
      <c r="F89" s="1">
        <v>0</v>
      </c>
      <c r="G89" s="1">
        <v>0</v>
      </c>
      <c r="H89" s="5">
        <f t="shared" si="7"/>
        <v>0</v>
      </c>
      <c r="I89" s="5">
        <f t="shared" si="8"/>
        <v>0</v>
      </c>
      <c r="J89" s="5">
        <f t="shared" si="9"/>
        <v>0</v>
      </c>
      <c r="K89" s="5">
        <f t="shared" si="10"/>
        <v>0</v>
      </c>
      <c r="L89" s="1" t="s">
        <v>30</v>
      </c>
      <c r="M89" s="1" t="s">
        <v>30</v>
      </c>
      <c r="N89" s="1">
        <v>0</v>
      </c>
      <c r="O89" s="1">
        <f>VLOOKUP(IF(M89="无",L89,L89&amp;"("&amp;M89&amp;")"),D:J,7,0)*N89</f>
        <v>0</v>
      </c>
      <c r="P89" s="1">
        <f>VLOOKUP(IF(M89="无",L89,L89&amp;"("&amp;M89&amp;")"),D:K,8,0)*N89</f>
        <v>0</v>
      </c>
      <c r="Q89" s="1" t="s">
        <v>30</v>
      </c>
      <c r="R89" s="1" t="s">
        <v>30</v>
      </c>
      <c r="S89" s="1">
        <v>0</v>
      </c>
      <c r="T89" s="1">
        <f>VLOOKUP(IF(R89="无",Q89,Q89&amp;"("&amp;R89&amp;")"),D:J,7,0)*S89</f>
        <v>0</v>
      </c>
      <c r="U89" s="1">
        <f>VLOOKUP(IF(R89="无",Q89,Q89&amp;"("&amp;R89&amp;")"),D:K,8,0)*S89</f>
        <v>0</v>
      </c>
      <c r="V89" s="1" t="s">
        <v>30</v>
      </c>
      <c r="W89" s="1" t="s">
        <v>30</v>
      </c>
      <c r="X89" s="1">
        <v>0</v>
      </c>
      <c r="Y89" s="1">
        <f>VLOOKUP(IF(W89="无",V89,V89&amp;"("&amp;W89&amp;")"),D:J,7,0)*X89</f>
        <v>0</v>
      </c>
      <c r="Z89" s="1">
        <f>VLOOKUP(IF(W89="无",V89,V89&amp;"("&amp;W89&amp;")"),D:K,8,0)*X89</f>
        <v>0</v>
      </c>
    </row>
    <row r="90" spans="1:26" x14ac:dyDescent="0.3">
      <c r="A90" s="10">
        <f t="shared" si="11"/>
        <v>89</v>
      </c>
      <c r="B90" s="1" t="s">
        <v>62</v>
      </c>
      <c r="C90" s="1" t="s">
        <v>47</v>
      </c>
      <c r="D90" s="1" t="s">
        <v>132</v>
      </c>
      <c r="E90" s="1">
        <v>1</v>
      </c>
      <c r="F90" s="1">
        <v>0</v>
      </c>
      <c r="G90" s="1">
        <v>0</v>
      </c>
      <c r="H90" s="5">
        <f t="shared" si="7"/>
        <v>0</v>
      </c>
      <c r="I90" s="5">
        <f t="shared" si="8"/>
        <v>0</v>
      </c>
      <c r="J90" s="5">
        <f t="shared" si="9"/>
        <v>0</v>
      </c>
      <c r="K90" s="5">
        <f t="shared" si="10"/>
        <v>0</v>
      </c>
      <c r="L90" s="1" t="s">
        <v>30</v>
      </c>
      <c r="M90" s="1" t="s">
        <v>30</v>
      </c>
      <c r="N90" s="1">
        <v>0</v>
      </c>
      <c r="O90" s="1">
        <f>VLOOKUP(IF(M90="无",L90,L90&amp;"("&amp;M90&amp;")"),D:J,7,0)*N90</f>
        <v>0</v>
      </c>
      <c r="P90" s="1">
        <f>VLOOKUP(IF(M90="无",L90,L90&amp;"("&amp;M90&amp;")"),D:K,8,0)*N90</f>
        <v>0</v>
      </c>
      <c r="Q90" s="1" t="s">
        <v>30</v>
      </c>
      <c r="R90" s="1" t="s">
        <v>30</v>
      </c>
      <c r="S90" s="1">
        <v>0</v>
      </c>
      <c r="T90" s="1">
        <f>VLOOKUP(IF(R90="无",Q90,Q90&amp;"("&amp;R90&amp;")"),D:J,7,0)*S90</f>
        <v>0</v>
      </c>
      <c r="U90" s="1">
        <f>VLOOKUP(IF(R90="无",Q90,Q90&amp;"("&amp;R90&amp;")"),D:K,8,0)*S90</f>
        <v>0</v>
      </c>
      <c r="V90" s="1" t="s">
        <v>30</v>
      </c>
      <c r="W90" s="1" t="s">
        <v>30</v>
      </c>
      <c r="X90" s="1">
        <v>0</v>
      </c>
      <c r="Y90" s="1">
        <f>VLOOKUP(IF(W90="无",V90,V90&amp;"("&amp;W90&amp;")"),D:J,7,0)*X90</f>
        <v>0</v>
      </c>
      <c r="Z90" s="1">
        <f>VLOOKUP(IF(W90="无",V90,V90&amp;"("&amp;W90&amp;")"),D:K,8,0)*X90</f>
        <v>0</v>
      </c>
    </row>
    <row r="91" spans="1:26" x14ac:dyDescent="0.3">
      <c r="A91" s="10">
        <f t="shared" si="11"/>
        <v>90</v>
      </c>
      <c r="B91" s="1" t="s">
        <v>133</v>
      </c>
      <c r="C91" s="1" t="s">
        <v>47</v>
      </c>
      <c r="D91" s="1" t="s">
        <v>134</v>
      </c>
      <c r="E91" s="1">
        <v>1</v>
      </c>
      <c r="F91" s="1">
        <v>0</v>
      </c>
      <c r="G91" s="1">
        <v>0</v>
      </c>
      <c r="H91" s="5">
        <f t="shared" si="7"/>
        <v>0</v>
      </c>
      <c r="I91" s="5">
        <f t="shared" si="8"/>
        <v>0</v>
      </c>
      <c r="J91" s="5">
        <f t="shared" si="9"/>
        <v>0</v>
      </c>
      <c r="K91" s="5">
        <f t="shared" si="10"/>
        <v>0</v>
      </c>
      <c r="L91" s="1" t="s">
        <v>30</v>
      </c>
      <c r="M91" s="1" t="s">
        <v>30</v>
      </c>
      <c r="N91" s="1">
        <v>0</v>
      </c>
      <c r="O91" s="1">
        <f>VLOOKUP(IF(M91="无",L91,L91&amp;"("&amp;M91&amp;")"),D:J,7,0)*N91</f>
        <v>0</v>
      </c>
      <c r="P91" s="1">
        <f>VLOOKUP(IF(M91="无",L91,L91&amp;"("&amp;M91&amp;")"),D:K,8,0)*N91</f>
        <v>0</v>
      </c>
      <c r="Q91" s="1" t="s">
        <v>30</v>
      </c>
      <c r="R91" s="1" t="s">
        <v>30</v>
      </c>
      <c r="S91" s="1">
        <v>0</v>
      </c>
      <c r="T91" s="1">
        <f>VLOOKUP(IF(R91="无",Q91,Q91&amp;"("&amp;R91&amp;")"),D:J,7,0)*S91</f>
        <v>0</v>
      </c>
      <c r="U91" s="1">
        <f>VLOOKUP(IF(R91="无",Q91,Q91&amp;"("&amp;R91&amp;")"),D:K,8,0)*S91</f>
        <v>0</v>
      </c>
      <c r="V91" s="1" t="s">
        <v>30</v>
      </c>
      <c r="W91" s="1" t="s">
        <v>30</v>
      </c>
      <c r="X91" s="1">
        <v>0</v>
      </c>
      <c r="Y91" s="1">
        <f>VLOOKUP(IF(W91="无",V91,V91&amp;"("&amp;W91&amp;")"),D:J,7,0)*X91</f>
        <v>0</v>
      </c>
      <c r="Z91" s="1">
        <f>VLOOKUP(IF(W91="无",V91,V91&amp;"("&amp;W91&amp;")"),D:K,8,0)*X91</f>
        <v>0</v>
      </c>
    </row>
    <row r="92" spans="1:26" x14ac:dyDescent="0.3">
      <c r="A92" s="10">
        <f t="shared" si="11"/>
        <v>91</v>
      </c>
      <c r="B92" s="1" t="s">
        <v>25</v>
      </c>
      <c r="C92" s="1" t="s">
        <v>47</v>
      </c>
      <c r="D92" s="1" t="s">
        <v>135</v>
      </c>
      <c r="E92" s="1">
        <v>1</v>
      </c>
      <c r="F92" s="1">
        <v>0</v>
      </c>
      <c r="G92" s="1">
        <v>0</v>
      </c>
      <c r="H92" s="5">
        <f t="shared" si="7"/>
        <v>0</v>
      </c>
      <c r="I92" s="5">
        <f t="shared" si="8"/>
        <v>0</v>
      </c>
      <c r="J92" s="5">
        <f t="shared" si="9"/>
        <v>0</v>
      </c>
      <c r="K92" s="5">
        <f t="shared" si="10"/>
        <v>0</v>
      </c>
      <c r="L92" s="1" t="s">
        <v>30</v>
      </c>
      <c r="M92" s="1" t="s">
        <v>30</v>
      </c>
      <c r="N92" s="1">
        <v>0</v>
      </c>
      <c r="O92" s="1">
        <f>VLOOKUP(IF(M92="无",L92,L92&amp;"("&amp;M92&amp;")"),D:J,7,0)*N92</f>
        <v>0</v>
      </c>
      <c r="P92" s="1">
        <f>VLOOKUP(IF(M92="无",L92,L92&amp;"("&amp;M92&amp;")"),D:K,8,0)*N92</f>
        <v>0</v>
      </c>
      <c r="Q92" s="1" t="s">
        <v>30</v>
      </c>
      <c r="R92" s="1" t="s">
        <v>30</v>
      </c>
      <c r="S92" s="1">
        <v>0</v>
      </c>
      <c r="T92" s="1">
        <f>VLOOKUP(IF(R92="无",Q92,Q92&amp;"("&amp;R92&amp;")"),D:J,7,0)*S92</f>
        <v>0</v>
      </c>
      <c r="U92" s="1">
        <f>VLOOKUP(IF(R92="无",Q92,Q92&amp;"("&amp;R92&amp;")"),D:K,8,0)*S92</f>
        <v>0</v>
      </c>
      <c r="V92" s="1" t="s">
        <v>30</v>
      </c>
      <c r="W92" s="1" t="s">
        <v>30</v>
      </c>
      <c r="X92" s="1">
        <v>0</v>
      </c>
      <c r="Y92" s="1">
        <f>VLOOKUP(IF(W92="无",V92,V92&amp;"("&amp;W92&amp;")"),D:J,7,0)*X92</f>
        <v>0</v>
      </c>
      <c r="Z92" s="1">
        <f>VLOOKUP(IF(W92="无",V92,V92&amp;"("&amp;W92&amp;")"),D:K,8,0)*X92</f>
        <v>0</v>
      </c>
    </row>
    <row r="93" spans="1:26" x14ac:dyDescent="0.3">
      <c r="A93" s="10">
        <f t="shared" si="11"/>
        <v>92</v>
      </c>
      <c r="B93" s="1" t="s">
        <v>59</v>
      </c>
      <c r="C93" s="1" t="s">
        <v>47</v>
      </c>
      <c r="D93" s="1" t="s">
        <v>136</v>
      </c>
      <c r="E93" s="1">
        <v>1</v>
      </c>
      <c r="F93" s="1">
        <v>0</v>
      </c>
      <c r="G93" s="1">
        <v>0</v>
      </c>
      <c r="H93" s="5">
        <f t="shared" si="7"/>
        <v>0</v>
      </c>
      <c r="I93" s="5">
        <f t="shared" si="8"/>
        <v>0</v>
      </c>
      <c r="J93" s="5">
        <f t="shared" si="9"/>
        <v>0</v>
      </c>
      <c r="K93" s="5">
        <f t="shared" si="10"/>
        <v>0</v>
      </c>
      <c r="L93" s="1" t="s">
        <v>30</v>
      </c>
      <c r="M93" s="1" t="s">
        <v>30</v>
      </c>
      <c r="N93" s="1">
        <v>0</v>
      </c>
      <c r="O93" s="1">
        <f>VLOOKUP(IF(M93="无",L93,L93&amp;"("&amp;M93&amp;")"),D:J,7,0)*N93</f>
        <v>0</v>
      </c>
      <c r="P93" s="1">
        <f>VLOOKUP(IF(M93="无",L93,L93&amp;"("&amp;M93&amp;")"),D:K,8,0)*N93</f>
        <v>0</v>
      </c>
      <c r="Q93" s="1" t="s">
        <v>30</v>
      </c>
      <c r="R93" s="1" t="s">
        <v>30</v>
      </c>
      <c r="S93" s="1">
        <v>0</v>
      </c>
      <c r="T93" s="1">
        <f>VLOOKUP(IF(R93="无",Q93,Q93&amp;"("&amp;R93&amp;")"),D:J,7,0)*S93</f>
        <v>0</v>
      </c>
      <c r="U93" s="1">
        <f>VLOOKUP(IF(R93="无",Q93,Q93&amp;"("&amp;R93&amp;")"),D:K,8,0)*S93</f>
        <v>0</v>
      </c>
      <c r="V93" s="1" t="s">
        <v>30</v>
      </c>
      <c r="W93" s="1" t="s">
        <v>30</v>
      </c>
      <c r="X93" s="1">
        <v>0</v>
      </c>
      <c r="Y93" s="1">
        <f>VLOOKUP(IF(W93="无",V93,V93&amp;"("&amp;W93&amp;")"),D:J,7,0)*X93</f>
        <v>0</v>
      </c>
      <c r="Z93" s="1">
        <f>VLOOKUP(IF(W93="无",V93,V93&amp;"("&amp;W93&amp;")"),D:K,8,0)*X93</f>
        <v>0</v>
      </c>
    </row>
    <row r="94" spans="1:26" x14ac:dyDescent="0.3">
      <c r="A94" s="10">
        <f t="shared" si="11"/>
        <v>93</v>
      </c>
      <c r="B94" s="1" t="s">
        <v>62</v>
      </c>
      <c r="C94" s="1" t="s">
        <v>47</v>
      </c>
      <c r="D94" s="1" t="s">
        <v>137</v>
      </c>
      <c r="E94" s="1">
        <v>1</v>
      </c>
      <c r="F94" s="1">
        <v>0</v>
      </c>
      <c r="G94" s="1">
        <v>0</v>
      </c>
      <c r="H94" s="5">
        <f t="shared" si="7"/>
        <v>0</v>
      </c>
      <c r="I94" s="5">
        <f t="shared" si="8"/>
        <v>0</v>
      </c>
      <c r="J94" s="5">
        <f t="shared" si="9"/>
        <v>0</v>
      </c>
      <c r="K94" s="5">
        <f t="shared" si="10"/>
        <v>0</v>
      </c>
      <c r="L94" s="1" t="s">
        <v>30</v>
      </c>
      <c r="M94" s="1" t="s">
        <v>30</v>
      </c>
      <c r="N94" s="1">
        <v>0</v>
      </c>
      <c r="O94" s="1">
        <f>VLOOKUP(IF(M94="无",L94,L94&amp;"("&amp;M94&amp;")"),D:J,7,0)*N94</f>
        <v>0</v>
      </c>
      <c r="P94" s="1">
        <f>VLOOKUP(IF(M94="无",L94,L94&amp;"("&amp;M94&amp;")"),D:K,8,0)*N94</f>
        <v>0</v>
      </c>
      <c r="Q94" s="1" t="s">
        <v>30</v>
      </c>
      <c r="R94" s="1" t="s">
        <v>30</v>
      </c>
      <c r="S94" s="1">
        <v>0</v>
      </c>
      <c r="T94" s="1">
        <f>VLOOKUP(IF(R94="无",Q94,Q94&amp;"("&amp;R94&amp;")"),D:J,7,0)*S94</f>
        <v>0</v>
      </c>
      <c r="U94" s="1">
        <f>VLOOKUP(IF(R94="无",Q94,Q94&amp;"("&amp;R94&amp;")"),D:K,8,0)*S94</f>
        <v>0</v>
      </c>
      <c r="V94" s="1" t="s">
        <v>30</v>
      </c>
      <c r="W94" s="1" t="s">
        <v>30</v>
      </c>
      <c r="X94" s="1">
        <v>0</v>
      </c>
      <c r="Y94" s="1">
        <f>VLOOKUP(IF(W94="无",V94,V94&amp;"("&amp;W94&amp;")"),D:J,7,0)*X94</f>
        <v>0</v>
      </c>
      <c r="Z94" s="1">
        <f>VLOOKUP(IF(W94="无",V94,V94&amp;"("&amp;W94&amp;")"),D:K,8,0)*X94</f>
        <v>0</v>
      </c>
    </row>
    <row r="95" spans="1:26" x14ac:dyDescent="0.3">
      <c r="A95" s="10">
        <f t="shared" si="11"/>
        <v>94</v>
      </c>
      <c r="B95" s="1" t="s">
        <v>25</v>
      </c>
      <c r="C95" s="1" t="s">
        <v>47</v>
      </c>
      <c r="D95" s="1" t="s">
        <v>138</v>
      </c>
      <c r="E95" s="1">
        <v>1</v>
      </c>
      <c r="F95" s="1">
        <v>0</v>
      </c>
      <c r="G95" s="1">
        <v>0</v>
      </c>
      <c r="H95" s="5">
        <f t="shared" si="7"/>
        <v>0</v>
      </c>
      <c r="I95" s="5">
        <f t="shared" si="8"/>
        <v>0</v>
      </c>
      <c r="J95" s="5">
        <f t="shared" si="9"/>
        <v>0</v>
      </c>
      <c r="K95" s="5">
        <f t="shared" si="10"/>
        <v>0</v>
      </c>
      <c r="L95" s="1" t="s">
        <v>30</v>
      </c>
      <c r="M95" s="1" t="s">
        <v>30</v>
      </c>
      <c r="N95" s="1">
        <v>0</v>
      </c>
      <c r="O95" s="1">
        <f>VLOOKUP(IF(M95="无",L95,L95&amp;"("&amp;M95&amp;")"),D:J,7,0)*N95</f>
        <v>0</v>
      </c>
      <c r="P95" s="1">
        <f>VLOOKUP(IF(M95="无",L95,L95&amp;"("&amp;M95&amp;")"),D:K,8,0)*N95</f>
        <v>0</v>
      </c>
      <c r="Q95" s="1" t="s">
        <v>30</v>
      </c>
      <c r="R95" s="1" t="s">
        <v>30</v>
      </c>
      <c r="S95" s="1">
        <v>0</v>
      </c>
      <c r="T95" s="1">
        <f>VLOOKUP(IF(R95="无",Q95,Q95&amp;"("&amp;R95&amp;")"),D:J,7,0)*S95</f>
        <v>0</v>
      </c>
      <c r="U95" s="1">
        <f>VLOOKUP(IF(R95="无",Q95,Q95&amp;"("&amp;R95&amp;")"),D:K,8,0)*S95</f>
        <v>0</v>
      </c>
      <c r="V95" s="1" t="s">
        <v>30</v>
      </c>
      <c r="W95" s="1" t="s">
        <v>30</v>
      </c>
      <c r="X95" s="1">
        <v>0</v>
      </c>
      <c r="Y95" s="1">
        <f>VLOOKUP(IF(W95="无",V95,V95&amp;"("&amp;W95&amp;")"),D:J,7,0)*X95</f>
        <v>0</v>
      </c>
      <c r="Z95" s="1">
        <f>VLOOKUP(IF(W95="无",V95,V95&amp;"("&amp;W95&amp;")"),D:K,8,0)*X95</f>
        <v>0</v>
      </c>
    </row>
    <row r="96" spans="1:26" x14ac:dyDescent="0.3">
      <c r="A96" s="10">
        <f t="shared" si="11"/>
        <v>95</v>
      </c>
      <c r="B96" s="1" t="s">
        <v>25</v>
      </c>
      <c r="C96" s="1" t="s">
        <v>47</v>
      </c>
      <c r="D96" s="1" t="s">
        <v>139</v>
      </c>
      <c r="E96" s="1">
        <v>1</v>
      </c>
      <c r="F96" s="1">
        <v>0</v>
      </c>
      <c r="G96" s="1">
        <v>0</v>
      </c>
      <c r="H96" s="5">
        <f t="shared" si="7"/>
        <v>0</v>
      </c>
      <c r="I96" s="5">
        <f t="shared" si="8"/>
        <v>0</v>
      </c>
      <c r="J96" s="5">
        <f t="shared" si="9"/>
        <v>0</v>
      </c>
      <c r="K96" s="5">
        <f t="shared" si="10"/>
        <v>0</v>
      </c>
      <c r="L96" s="1" t="s">
        <v>30</v>
      </c>
      <c r="M96" s="1" t="s">
        <v>30</v>
      </c>
      <c r="N96" s="1">
        <v>0</v>
      </c>
      <c r="O96" s="1">
        <f>VLOOKUP(IF(M96="无",L96,L96&amp;"("&amp;M96&amp;")"),D:J,7,0)*N96</f>
        <v>0</v>
      </c>
      <c r="P96" s="1">
        <f>VLOOKUP(IF(M96="无",L96,L96&amp;"("&amp;M96&amp;")"),D:K,8,0)*N96</f>
        <v>0</v>
      </c>
      <c r="Q96" s="1" t="s">
        <v>30</v>
      </c>
      <c r="R96" s="1" t="s">
        <v>30</v>
      </c>
      <c r="S96" s="1">
        <v>0</v>
      </c>
      <c r="T96" s="1">
        <f>VLOOKUP(IF(R96="无",Q96,Q96&amp;"("&amp;R96&amp;")"),D:J,7,0)*S96</f>
        <v>0</v>
      </c>
      <c r="U96" s="1">
        <f>VLOOKUP(IF(R96="无",Q96,Q96&amp;"("&amp;R96&amp;")"),D:K,8,0)*S96</f>
        <v>0</v>
      </c>
      <c r="V96" s="1" t="s">
        <v>30</v>
      </c>
      <c r="W96" s="1" t="s">
        <v>30</v>
      </c>
      <c r="X96" s="1">
        <v>0</v>
      </c>
      <c r="Y96" s="1">
        <f>VLOOKUP(IF(W96="无",V96,V96&amp;"("&amp;W96&amp;")"),D:J,7,0)*X96</f>
        <v>0</v>
      </c>
      <c r="Z96" s="1">
        <f>VLOOKUP(IF(W96="无",V96,V96&amp;"("&amp;W96&amp;")"),D:K,8,0)*X96</f>
        <v>0</v>
      </c>
    </row>
    <row r="97" spans="1:26" x14ac:dyDescent="0.3">
      <c r="A97" s="10">
        <f t="shared" si="11"/>
        <v>96</v>
      </c>
      <c r="B97" s="1" t="s">
        <v>25</v>
      </c>
      <c r="C97" s="1" t="s">
        <v>140</v>
      </c>
      <c r="D97" s="1" t="s">
        <v>141</v>
      </c>
      <c r="E97" s="1">
        <v>30</v>
      </c>
      <c r="F97" s="1">
        <v>800</v>
      </c>
      <c r="G97" s="1">
        <v>0</v>
      </c>
      <c r="H97" s="5">
        <f t="shared" si="7"/>
        <v>1400</v>
      </c>
      <c r="I97" s="5">
        <f t="shared" si="8"/>
        <v>0</v>
      </c>
      <c r="J97" s="5">
        <f t="shared" si="9"/>
        <v>46.666666666666664</v>
      </c>
      <c r="K97" s="5">
        <f t="shared" si="10"/>
        <v>0</v>
      </c>
      <c r="L97" s="1" t="s">
        <v>142</v>
      </c>
      <c r="M97" s="1" t="str">
        <f>VLOOKUP(L97,生产选项!B:D,3,0)</f>
        <v>储水站采集</v>
      </c>
      <c r="N97" s="1">
        <v>6</v>
      </c>
      <c r="O97" s="1">
        <f>VLOOKUP(IF(M97="无",L97,L97&amp;"("&amp;M97&amp;")"),D:J,7,0)*N97</f>
        <v>600</v>
      </c>
      <c r="P97" s="1">
        <f>VLOOKUP(IF(M97="无",L97,L97&amp;"("&amp;M97&amp;")"),D:K,8,0)*N97</f>
        <v>0</v>
      </c>
      <c r="Q97" s="1" t="s">
        <v>143</v>
      </c>
      <c r="R97" s="1" t="str">
        <f>VLOOKUP(Q97,生产选项!B:D,3,0)</f>
        <v>野外采集</v>
      </c>
      <c r="S97" s="1">
        <v>1</v>
      </c>
      <c r="T97" s="1">
        <f>VLOOKUP(IF(R97="无",Q97,Q97&amp;"("&amp;R97&amp;")"),D:J,7,0)*S97</f>
        <v>0</v>
      </c>
      <c r="U97" s="1">
        <f>VLOOKUP(IF(R97="无",Q97,Q97&amp;"("&amp;R97&amp;")"),D:K,8,0)*S97</f>
        <v>0</v>
      </c>
      <c r="V97" s="1" t="s">
        <v>30</v>
      </c>
      <c r="W97" s="1" t="s">
        <v>30</v>
      </c>
      <c r="X97" s="1">
        <v>0</v>
      </c>
      <c r="Y97" s="1">
        <f>VLOOKUP(IF(W97="无",V97,V97&amp;"("&amp;W97&amp;")"),D:J,7,0)*X97</f>
        <v>0</v>
      </c>
      <c r="Z97" s="1">
        <f>VLOOKUP(IF(W97="无",V97,V97&amp;"("&amp;W97&amp;")"),D:K,8,0)*X97</f>
        <v>0</v>
      </c>
    </row>
    <row r="98" spans="1:26" x14ac:dyDescent="0.3">
      <c r="A98" s="10">
        <f t="shared" si="11"/>
        <v>97</v>
      </c>
      <c r="B98" s="1" t="s">
        <v>25</v>
      </c>
      <c r="C98" s="1" t="s">
        <v>144</v>
      </c>
      <c r="D98" s="1" t="s">
        <v>145</v>
      </c>
      <c r="E98" s="1">
        <v>1</v>
      </c>
      <c r="F98" s="1">
        <v>70</v>
      </c>
      <c r="G98" s="1">
        <v>0</v>
      </c>
      <c r="H98" s="5">
        <f t="shared" si="7"/>
        <v>70</v>
      </c>
      <c r="I98" s="5">
        <f t="shared" si="8"/>
        <v>0</v>
      </c>
      <c r="J98" s="5">
        <f t="shared" si="9"/>
        <v>70</v>
      </c>
      <c r="K98" s="5">
        <f t="shared" si="10"/>
        <v>0</v>
      </c>
      <c r="L98" s="1" t="s">
        <v>30</v>
      </c>
      <c r="M98" s="1" t="s">
        <v>30</v>
      </c>
      <c r="N98" s="1">
        <v>0</v>
      </c>
      <c r="O98" s="1">
        <f>VLOOKUP(IF(M98="无",L98,L98&amp;"("&amp;M98&amp;")"),D:J,7,0)*N98</f>
        <v>0</v>
      </c>
      <c r="P98" s="1">
        <f>VLOOKUP(IF(M98="无",L98,L98&amp;"("&amp;M98&amp;")"),D:K,8,0)*N98</f>
        <v>0</v>
      </c>
      <c r="Q98" s="1" t="s">
        <v>30</v>
      </c>
      <c r="R98" s="1" t="s">
        <v>30</v>
      </c>
      <c r="S98" s="1">
        <v>0</v>
      </c>
      <c r="T98" s="1">
        <f>VLOOKUP(IF(R98="无",Q98,Q98&amp;"("&amp;R98&amp;")"),D:J,7,0)*S98</f>
        <v>0</v>
      </c>
      <c r="U98" s="1">
        <f>VLOOKUP(IF(R98="无",Q98,Q98&amp;"("&amp;R98&amp;")"),D:K,8,0)*S98</f>
        <v>0</v>
      </c>
      <c r="V98" s="1" t="s">
        <v>30</v>
      </c>
      <c r="W98" s="1" t="s">
        <v>30</v>
      </c>
      <c r="X98" s="1">
        <v>0</v>
      </c>
      <c r="Y98" s="1">
        <f>VLOOKUP(IF(W98="无",V98,V98&amp;"("&amp;W98&amp;")"),D:J,7,0)*X98</f>
        <v>0</v>
      </c>
      <c r="Z98" s="1">
        <f>VLOOKUP(IF(W98="无",V98,V98&amp;"("&amp;W98&amp;")"),D:K,8,0)*X98</f>
        <v>0</v>
      </c>
    </row>
    <row r="99" spans="1:26" x14ac:dyDescent="0.3">
      <c r="A99" s="10">
        <f t="shared" si="11"/>
        <v>98</v>
      </c>
      <c r="B99" s="1" t="s">
        <v>25</v>
      </c>
      <c r="C99" s="1" t="s">
        <v>144</v>
      </c>
      <c r="D99" s="1" t="s">
        <v>146</v>
      </c>
      <c r="E99" s="1">
        <v>1</v>
      </c>
      <c r="F99" s="1">
        <v>70</v>
      </c>
      <c r="G99" s="1">
        <v>0</v>
      </c>
      <c r="H99" s="5">
        <f t="shared" si="7"/>
        <v>70</v>
      </c>
      <c r="I99" s="5">
        <f t="shared" si="8"/>
        <v>0</v>
      </c>
      <c r="J99" s="5">
        <f t="shared" si="9"/>
        <v>70</v>
      </c>
      <c r="K99" s="5">
        <f t="shared" si="10"/>
        <v>0</v>
      </c>
      <c r="L99" s="1" t="s">
        <v>30</v>
      </c>
      <c r="M99" s="1" t="s">
        <v>30</v>
      </c>
      <c r="N99" s="1">
        <v>0</v>
      </c>
      <c r="O99" s="1">
        <f>VLOOKUP(IF(M99="无",L99,L99&amp;"("&amp;M99&amp;")"),D:J,7,0)*N99</f>
        <v>0</v>
      </c>
      <c r="P99" s="1">
        <f>VLOOKUP(IF(M99="无",L99,L99&amp;"("&amp;M99&amp;")"),D:K,8,0)*N99</f>
        <v>0</v>
      </c>
      <c r="Q99" s="1" t="s">
        <v>30</v>
      </c>
      <c r="R99" s="1" t="s">
        <v>30</v>
      </c>
      <c r="S99" s="1">
        <v>0</v>
      </c>
      <c r="T99" s="1">
        <f>VLOOKUP(IF(R99="无",Q99,Q99&amp;"("&amp;R99&amp;")"),D:J,7,0)*S99</f>
        <v>0</v>
      </c>
      <c r="U99" s="1">
        <f>VLOOKUP(IF(R99="无",Q99,Q99&amp;"("&amp;R99&amp;")"),D:K,8,0)*S99</f>
        <v>0</v>
      </c>
      <c r="V99" s="1" t="s">
        <v>30</v>
      </c>
      <c r="W99" s="1" t="s">
        <v>30</v>
      </c>
      <c r="X99" s="1">
        <v>0</v>
      </c>
      <c r="Y99" s="1">
        <f>VLOOKUP(IF(W99="无",V99,V99&amp;"("&amp;W99&amp;")"),D:J,7,0)*X99</f>
        <v>0</v>
      </c>
      <c r="Z99" s="1">
        <f>VLOOKUP(IF(W99="无",V99,V99&amp;"("&amp;W99&amp;")"),D:K,8,0)*X99</f>
        <v>0</v>
      </c>
    </row>
    <row r="100" spans="1:26" x14ac:dyDescent="0.3">
      <c r="A100" s="10">
        <f t="shared" si="11"/>
        <v>99</v>
      </c>
      <c r="B100" s="1" t="s">
        <v>25</v>
      </c>
      <c r="C100" s="1" t="s">
        <v>144</v>
      </c>
      <c r="D100" s="1" t="s">
        <v>147</v>
      </c>
      <c r="E100" s="1">
        <v>1</v>
      </c>
      <c r="F100" s="1">
        <v>70</v>
      </c>
      <c r="G100" s="1">
        <v>0</v>
      </c>
      <c r="H100" s="5">
        <f t="shared" si="7"/>
        <v>70</v>
      </c>
      <c r="I100" s="5">
        <f t="shared" si="8"/>
        <v>0</v>
      </c>
      <c r="J100" s="5">
        <f t="shared" si="9"/>
        <v>70</v>
      </c>
      <c r="K100" s="5">
        <f t="shared" si="10"/>
        <v>0</v>
      </c>
      <c r="L100" s="1" t="s">
        <v>30</v>
      </c>
      <c r="M100" s="1" t="s">
        <v>30</v>
      </c>
      <c r="N100" s="1">
        <v>0</v>
      </c>
      <c r="O100" s="1">
        <f>VLOOKUP(IF(M100="无",L100,L100&amp;"("&amp;M100&amp;")"),D:J,7,0)*N100</f>
        <v>0</v>
      </c>
      <c r="P100" s="1">
        <f>VLOOKUP(IF(M100="无",L100,L100&amp;"("&amp;M100&amp;")"),D:K,8,0)*N100</f>
        <v>0</v>
      </c>
      <c r="Q100" s="1" t="s">
        <v>30</v>
      </c>
      <c r="R100" s="1" t="s">
        <v>30</v>
      </c>
      <c r="S100" s="1">
        <v>0</v>
      </c>
      <c r="T100" s="1">
        <f>VLOOKUP(IF(R100="无",Q100,Q100&amp;"("&amp;R100&amp;")"),D:J,7,0)*S100</f>
        <v>0</v>
      </c>
      <c r="U100" s="1">
        <f>VLOOKUP(IF(R100="无",Q100,Q100&amp;"("&amp;R100&amp;")"),D:K,8,0)*S100</f>
        <v>0</v>
      </c>
      <c r="V100" s="1" t="s">
        <v>30</v>
      </c>
      <c r="W100" s="1" t="s">
        <v>30</v>
      </c>
      <c r="X100" s="1">
        <v>0</v>
      </c>
      <c r="Y100" s="1">
        <f>VLOOKUP(IF(W100="无",V100,V100&amp;"("&amp;W100&amp;")"),D:J,7,0)*X100</f>
        <v>0</v>
      </c>
      <c r="Z100" s="1">
        <f>VLOOKUP(IF(W100="无",V100,V100&amp;"("&amp;W100&amp;")"),D:K,8,0)*X100</f>
        <v>0</v>
      </c>
    </row>
    <row r="101" spans="1:26" x14ac:dyDescent="0.3">
      <c r="A101" s="10">
        <f t="shared" si="11"/>
        <v>100</v>
      </c>
      <c r="B101" s="1" t="s">
        <v>25</v>
      </c>
      <c r="C101" s="1" t="s">
        <v>144</v>
      </c>
      <c r="D101" s="1" t="s">
        <v>148</v>
      </c>
      <c r="E101" s="1">
        <v>1</v>
      </c>
      <c r="F101" s="1">
        <v>70</v>
      </c>
      <c r="G101" s="1">
        <v>0</v>
      </c>
      <c r="H101" s="5">
        <f t="shared" si="7"/>
        <v>70</v>
      </c>
      <c r="I101" s="5">
        <f t="shared" si="8"/>
        <v>0</v>
      </c>
      <c r="J101" s="5">
        <f t="shared" si="9"/>
        <v>70</v>
      </c>
      <c r="K101" s="5">
        <f t="shared" si="10"/>
        <v>0</v>
      </c>
      <c r="L101" s="1" t="s">
        <v>30</v>
      </c>
      <c r="M101" s="1" t="s">
        <v>30</v>
      </c>
      <c r="N101" s="1">
        <v>0</v>
      </c>
      <c r="O101" s="1">
        <f>VLOOKUP(IF(M101="无",L101,L101&amp;"("&amp;M101&amp;")"),D:J,7,0)*N101</f>
        <v>0</v>
      </c>
      <c r="P101" s="1">
        <f>VLOOKUP(IF(M101="无",L101,L101&amp;"("&amp;M101&amp;")"),D:K,8,0)*N101</f>
        <v>0</v>
      </c>
      <c r="Q101" s="1" t="s">
        <v>30</v>
      </c>
      <c r="R101" s="1" t="s">
        <v>30</v>
      </c>
      <c r="S101" s="1">
        <v>0</v>
      </c>
      <c r="T101" s="1">
        <f>VLOOKUP(IF(R101="无",Q101,Q101&amp;"("&amp;R101&amp;")"),D:J,7,0)*S101</f>
        <v>0</v>
      </c>
      <c r="U101" s="1">
        <f>VLOOKUP(IF(R101="无",Q101,Q101&amp;"("&amp;R101&amp;")"),D:K,8,0)*S101</f>
        <v>0</v>
      </c>
      <c r="V101" s="1" t="s">
        <v>30</v>
      </c>
      <c r="W101" s="1" t="s">
        <v>30</v>
      </c>
      <c r="X101" s="1">
        <v>0</v>
      </c>
      <c r="Y101" s="1">
        <f>VLOOKUP(IF(W101="无",V101,V101&amp;"("&amp;W101&amp;")"),D:J,7,0)*X101</f>
        <v>0</v>
      </c>
      <c r="Z101" s="1">
        <f>VLOOKUP(IF(W101="无",V101,V101&amp;"("&amp;W101&amp;")"),D:K,8,0)*X101</f>
        <v>0</v>
      </c>
    </row>
    <row r="102" spans="1:26" x14ac:dyDescent="0.3">
      <c r="A102" s="10">
        <f t="shared" si="11"/>
        <v>101</v>
      </c>
      <c r="B102" s="1" t="s">
        <v>59</v>
      </c>
      <c r="C102" s="1" t="s">
        <v>149</v>
      </c>
      <c r="D102" s="1" t="s">
        <v>150</v>
      </c>
      <c r="E102" s="1">
        <v>3</v>
      </c>
      <c r="F102" s="1">
        <v>550</v>
      </c>
      <c r="G102" s="1">
        <v>0</v>
      </c>
      <c r="H102" s="5">
        <f t="shared" si="7"/>
        <v>850</v>
      </c>
      <c r="I102" s="5">
        <f t="shared" si="8"/>
        <v>0</v>
      </c>
      <c r="J102" s="5">
        <f t="shared" si="9"/>
        <v>283.33333333333331</v>
      </c>
      <c r="K102" s="5">
        <f t="shared" si="10"/>
        <v>0</v>
      </c>
      <c r="L102" s="1" t="s">
        <v>151</v>
      </c>
      <c r="M102" s="1" t="str">
        <f>VLOOKUP(L102,生产选项!B:D,3,0)</f>
        <v>野外采集</v>
      </c>
      <c r="N102" s="1">
        <v>1</v>
      </c>
      <c r="O102" s="1">
        <f>VLOOKUP(IF(M102="无",L102,L102&amp;"("&amp;M102&amp;")"),D:J,7,0)*N102</f>
        <v>100</v>
      </c>
      <c r="P102" s="1">
        <f>VLOOKUP(IF(M102="无",L102,L102&amp;"("&amp;M102&amp;")"),D:K,8,0)*N102</f>
        <v>0</v>
      </c>
      <c r="Q102" s="1" t="s">
        <v>152</v>
      </c>
      <c r="R102" s="1" t="str">
        <f>VLOOKUP(Q102,生产选项!B:D,3,0)</f>
        <v>野外</v>
      </c>
      <c r="S102" s="1">
        <v>1</v>
      </c>
      <c r="T102" s="1">
        <f>VLOOKUP(IF(R102="无",Q102,Q102&amp;"("&amp;R102&amp;")"),D:J,7,0)*S102</f>
        <v>200</v>
      </c>
      <c r="U102" s="1">
        <f>VLOOKUP(IF(R102="无",Q102,Q102&amp;"("&amp;R102&amp;")"),D:K,8,0)*S102</f>
        <v>0</v>
      </c>
      <c r="V102" s="1" t="s">
        <v>30</v>
      </c>
      <c r="W102" s="1" t="s">
        <v>30</v>
      </c>
      <c r="X102" s="1">
        <v>0</v>
      </c>
      <c r="Y102" s="1">
        <f>VLOOKUP(IF(W102="无",V102,V102&amp;"("&amp;W102&amp;")"),D:J,7,0)*X102</f>
        <v>0</v>
      </c>
      <c r="Z102" s="1">
        <f>VLOOKUP(IF(W102="无",V102,V102&amp;"("&amp;W102&amp;")"),D:K,8,0)*X102</f>
        <v>0</v>
      </c>
    </row>
    <row r="103" spans="1:26" x14ac:dyDescent="0.3">
      <c r="A103" s="10">
        <f t="shared" si="11"/>
        <v>102</v>
      </c>
      <c r="B103" s="1" t="s">
        <v>59</v>
      </c>
      <c r="C103" s="1" t="s">
        <v>149</v>
      </c>
      <c r="D103" s="1" t="s">
        <v>153</v>
      </c>
      <c r="E103" s="1">
        <v>3</v>
      </c>
      <c r="F103" s="1">
        <v>550</v>
      </c>
      <c r="G103" s="1">
        <v>0</v>
      </c>
      <c r="H103" s="5">
        <f t="shared" si="7"/>
        <v>1010.5</v>
      </c>
      <c r="I103" s="5">
        <f t="shared" si="8"/>
        <v>0</v>
      </c>
      <c r="J103" s="5">
        <f t="shared" si="9"/>
        <v>336.83333333333331</v>
      </c>
      <c r="K103" s="5">
        <f t="shared" si="10"/>
        <v>0</v>
      </c>
      <c r="L103" s="1" t="s">
        <v>154</v>
      </c>
      <c r="M103" s="1" t="s">
        <v>155</v>
      </c>
      <c r="N103" s="1">
        <v>1</v>
      </c>
      <c r="O103" s="1">
        <f>VLOOKUP(IF(M103="无",L103,L103&amp;"("&amp;M103&amp;")"),D:J,7,0)*N103</f>
        <v>212.5</v>
      </c>
      <c r="P103" s="1">
        <f>VLOOKUP(IF(M103="无",L103,L103&amp;"("&amp;M103&amp;")"),D:K,8,0)*N103</f>
        <v>0</v>
      </c>
      <c r="Q103" s="1" t="s">
        <v>156</v>
      </c>
      <c r="R103" s="1" t="s">
        <v>179</v>
      </c>
      <c r="S103" s="1">
        <v>1</v>
      </c>
      <c r="T103" s="1">
        <f>VLOOKUP(IF(R103="无",Q103,Q103&amp;"("&amp;R103&amp;")"),D:J,7,0)*S103</f>
        <v>148</v>
      </c>
      <c r="U103" s="1">
        <f>VLOOKUP(IF(R103="无",Q103,Q103&amp;"("&amp;R103&amp;")"),D:K,8,0)*S103</f>
        <v>0</v>
      </c>
      <c r="V103" s="1" t="s">
        <v>157</v>
      </c>
      <c r="W103" s="1" t="s">
        <v>158</v>
      </c>
      <c r="X103" s="1">
        <v>1</v>
      </c>
      <c r="Y103" s="1">
        <f>VLOOKUP(IF(W103="无",V103,V103&amp;"("&amp;W103&amp;")"),D:J,7,0)*X103</f>
        <v>100</v>
      </c>
      <c r="Z103" s="1">
        <f>VLOOKUP(IF(W103="无",V103,V103&amp;"("&amp;W103&amp;")"),D:K,8,0)*X103</f>
        <v>0</v>
      </c>
    </row>
    <row r="104" spans="1:26" x14ac:dyDescent="0.3">
      <c r="A104" s="10">
        <f t="shared" si="11"/>
        <v>103</v>
      </c>
      <c r="B104" s="1" t="s">
        <v>59</v>
      </c>
      <c r="C104" s="1" t="s">
        <v>149</v>
      </c>
      <c r="D104" s="1" t="s">
        <v>159</v>
      </c>
      <c r="E104" s="1">
        <v>3</v>
      </c>
      <c r="F104" s="1">
        <v>550</v>
      </c>
      <c r="G104" s="1">
        <v>0</v>
      </c>
      <c r="H104" s="5">
        <f t="shared" si="7"/>
        <v>837.5</v>
      </c>
      <c r="I104" s="5">
        <f t="shared" si="8"/>
        <v>0</v>
      </c>
      <c r="J104" s="5">
        <f t="shared" si="9"/>
        <v>279.16666666666669</v>
      </c>
      <c r="K104" s="5">
        <f t="shared" si="10"/>
        <v>0</v>
      </c>
      <c r="L104" s="1" t="s">
        <v>154</v>
      </c>
      <c r="M104" s="1" t="s">
        <v>155</v>
      </c>
      <c r="N104" s="1">
        <v>1</v>
      </c>
      <c r="O104" s="1">
        <f>VLOOKUP(IF(M104="无",L104,L104&amp;"("&amp;M104&amp;")"),D:J,7,0)*N104</f>
        <v>212.5</v>
      </c>
      <c r="P104" s="1">
        <f>VLOOKUP(IF(M104="无",L104,L104&amp;"("&amp;M104&amp;")"),D:K,8,0)*N104</f>
        <v>0</v>
      </c>
      <c r="Q104" s="1" t="s">
        <v>160</v>
      </c>
      <c r="R104" s="1" t="str">
        <f>VLOOKUP(Q104,生产选项!B:D,3,0)</f>
        <v>磨面厂</v>
      </c>
      <c r="S104" s="1">
        <v>1</v>
      </c>
      <c r="T104" s="1">
        <f>VLOOKUP(IF(R104="无",Q104,Q104&amp;"("&amp;R104&amp;")"),D:J,7,0)*S104</f>
        <v>75</v>
      </c>
      <c r="U104" s="1">
        <f>VLOOKUP(IF(R104="无",Q104,Q104&amp;"("&amp;R104&amp;")"),D:K,8,0)*S104</f>
        <v>0</v>
      </c>
      <c r="V104" s="1" t="s">
        <v>30</v>
      </c>
      <c r="W104" s="1" t="s">
        <v>30</v>
      </c>
      <c r="X104" s="1">
        <v>0</v>
      </c>
      <c r="Y104" s="1">
        <f>VLOOKUP(IF(W104="无",V104,V104&amp;"("&amp;W104&amp;")"),D:J,7,0)*X104</f>
        <v>0</v>
      </c>
      <c r="Z104" s="1">
        <f>VLOOKUP(IF(W104="无",V104,V104&amp;"("&amp;W104&amp;")"),D:K,8,0)*X104</f>
        <v>0</v>
      </c>
    </row>
    <row r="105" spans="1:26" x14ac:dyDescent="0.3">
      <c r="A105" s="10">
        <f t="shared" si="11"/>
        <v>104</v>
      </c>
      <c r="B105" s="1" t="s">
        <v>59</v>
      </c>
      <c r="C105" s="1" t="s">
        <v>149</v>
      </c>
      <c r="D105" s="1" t="s">
        <v>161</v>
      </c>
      <c r="E105" s="1">
        <v>3</v>
      </c>
      <c r="F105" s="1">
        <v>1000</v>
      </c>
      <c r="G105" s="1">
        <v>0</v>
      </c>
      <c r="H105" s="5">
        <f t="shared" si="7"/>
        <v>2787.5</v>
      </c>
      <c r="I105" s="5">
        <f t="shared" si="8"/>
        <v>0</v>
      </c>
      <c r="J105" s="5">
        <f t="shared" si="9"/>
        <v>929.16666666666663</v>
      </c>
      <c r="K105" s="5">
        <f t="shared" si="10"/>
        <v>0</v>
      </c>
      <c r="L105" s="1" t="s">
        <v>162</v>
      </c>
      <c r="M105" s="1" t="s">
        <v>157</v>
      </c>
      <c r="N105" s="1">
        <v>2</v>
      </c>
      <c r="O105" s="1">
        <f>VLOOKUP(IF(M105="无",L105,L105&amp;"("&amp;M105&amp;")"),D:J,7,0)*N105</f>
        <v>450</v>
      </c>
      <c r="P105" s="1">
        <f>VLOOKUP(IF(M105="无",L105,L105&amp;"("&amp;M105&amp;")"),D:K,8,0)*N105</f>
        <v>0</v>
      </c>
      <c r="Q105" s="1" t="s">
        <v>163</v>
      </c>
      <c r="R105" s="1" t="s">
        <v>157</v>
      </c>
      <c r="S105" s="1">
        <v>2</v>
      </c>
      <c r="T105" s="1">
        <f>VLOOKUP(IF(R105="无",Q105,Q105&amp;"("&amp;R105&amp;")"),D:J,7,0)*S105</f>
        <v>700</v>
      </c>
      <c r="U105" s="1">
        <f>VLOOKUP(IF(R105="无",Q105,Q105&amp;"("&amp;R105&amp;")"),D:K,8,0)*S105</f>
        <v>0</v>
      </c>
      <c r="V105" s="1" t="s">
        <v>154</v>
      </c>
      <c r="W105" s="1" t="s">
        <v>155</v>
      </c>
      <c r="X105" s="1">
        <v>3</v>
      </c>
      <c r="Y105" s="1">
        <f>VLOOKUP(IF(W105="无",V105,V105&amp;"("&amp;W105&amp;")"),D:J,7,0)*X105</f>
        <v>637.5</v>
      </c>
      <c r="Z105" s="1">
        <f>VLOOKUP(IF(W105="无",V105,V105&amp;"("&amp;W105&amp;")"),D:K,8,0)*X105</f>
        <v>0</v>
      </c>
    </row>
    <row r="106" spans="1:26" x14ac:dyDescent="0.3">
      <c r="A106" s="10">
        <f t="shared" si="11"/>
        <v>105</v>
      </c>
      <c r="B106" s="1" t="s">
        <v>59</v>
      </c>
      <c r="C106" s="1" t="s">
        <v>149</v>
      </c>
      <c r="D106" s="1" t="s">
        <v>164</v>
      </c>
      <c r="E106" s="1">
        <v>3</v>
      </c>
      <c r="F106" s="1">
        <v>1000</v>
      </c>
      <c r="G106" s="1">
        <v>0</v>
      </c>
      <c r="H106" s="5">
        <f t="shared" si="7"/>
        <v>2581.5</v>
      </c>
      <c r="I106" s="5">
        <f t="shared" si="8"/>
        <v>0</v>
      </c>
      <c r="J106" s="5">
        <f t="shared" si="9"/>
        <v>860.5</v>
      </c>
      <c r="K106" s="5">
        <f t="shared" si="10"/>
        <v>0</v>
      </c>
      <c r="L106" s="1" t="s">
        <v>165</v>
      </c>
      <c r="M106" s="1" t="s">
        <v>166</v>
      </c>
      <c r="N106" s="1">
        <v>1</v>
      </c>
      <c r="O106" s="1">
        <f>VLOOKUP(IF(M106="无",L106,L106&amp;"("&amp;M106&amp;")"),D:J,7,0)*N106</f>
        <v>500</v>
      </c>
      <c r="P106" s="1">
        <f>VLOOKUP(IF(M106="无",L106,L106&amp;"("&amp;M106&amp;")"),D:K,8,0)*N106</f>
        <v>0</v>
      </c>
      <c r="Q106" s="1" t="s">
        <v>154</v>
      </c>
      <c r="R106" s="1" t="s">
        <v>155</v>
      </c>
      <c r="S106" s="1">
        <v>3</v>
      </c>
      <c r="T106" s="1">
        <f>VLOOKUP(IF(R106="无",Q106,Q106&amp;"("&amp;R106&amp;")"),D:J,7,0)*S106</f>
        <v>637.5</v>
      </c>
      <c r="U106" s="1">
        <f>VLOOKUP(IF(R106="无",Q106,Q106&amp;"("&amp;R106&amp;")"),D:K,8,0)*S106</f>
        <v>0</v>
      </c>
      <c r="V106" s="1" t="s">
        <v>156</v>
      </c>
      <c r="W106" s="1" t="s">
        <v>179</v>
      </c>
      <c r="X106" s="1">
        <v>3</v>
      </c>
      <c r="Y106" s="1">
        <f>VLOOKUP(IF(W106="无",V106,V106&amp;"("&amp;W106&amp;")"),D:J,7,0)*X106</f>
        <v>444</v>
      </c>
      <c r="Z106" s="1">
        <f>VLOOKUP(IF(W106="无",V106,V106&amp;"("&amp;W106&amp;")"),D:K,8,0)*X106</f>
        <v>0</v>
      </c>
    </row>
    <row r="107" spans="1:26" x14ac:dyDescent="0.3">
      <c r="A107" s="10">
        <f t="shared" si="11"/>
        <v>106</v>
      </c>
      <c r="B107" s="1" t="s">
        <v>59</v>
      </c>
      <c r="C107" s="1" t="s">
        <v>149</v>
      </c>
      <c r="D107" s="1" t="s">
        <v>167</v>
      </c>
      <c r="E107" s="1">
        <v>3</v>
      </c>
      <c r="F107" s="1">
        <v>1000</v>
      </c>
      <c r="G107" s="1">
        <v>0</v>
      </c>
      <c r="H107" s="5">
        <f t="shared" si="7"/>
        <v>3152.8125</v>
      </c>
      <c r="I107" s="5">
        <f t="shared" si="8"/>
        <v>0</v>
      </c>
      <c r="J107" s="5">
        <f t="shared" si="9"/>
        <v>1050.9375</v>
      </c>
      <c r="K107" s="5">
        <f t="shared" si="10"/>
        <v>0</v>
      </c>
      <c r="L107" s="1" t="s">
        <v>168</v>
      </c>
      <c r="M107" s="1" t="str">
        <f>VLOOKUP(L107,生产选项!B:D,3,0)</f>
        <v>玻璃工房</v>
      </c>
      <c r="N107" s="1">
        <v>3</v>
      </c>
      <c r="O107" s="1">
        <f>VLOOKUP(IF(M107="无",L107,L107&amp;"("&amp;M107&amp;")"),D:J,7,0)*N107</f>
        <v>1352.8125</v>
      </c>
      <c r="P107" s="1">
        <f>VLOOKUP(IF(M107="无",L107,L107&amp;"("&amp;M107&amp;")"),D:K,8,0)*N107</f>
        <v>0</v>
      </c>
      <c r="Q107" s="1" t="s">
        <v>169</v>
      </c>
      <c r="R107" s="1" t="s">
        <v>166</v>
      </c>
      <c r="S107" s="1">
        <v>1</v>
      </c>
      <c r="T107" s="1">
        <f>VLOOKUP(IF(R107="无",Q107,Q107&amp;"("&amp;R107&amp;")"),D:J,7,0)*S107</f>
        <v>500</v>
      </c>
      <c r="U107" s="1">
        <f>VLOOKUP(IF(R107="无",Q107,Q107&amp;"("&amp;R107&amp;")"),D:K,8,0)*S107</f>
        <v>0</v>
      </c>
      <c r="V107" s="1" t="s">
        <v>157</v>
      </c>
      <c r="W107" s="1" t="s">
        <v>158</v>
      </c>
      <c r="X107" s="1">
        <v>3</v>
      </c>
      <c r="Y107" s="1">
        <f>VLOOKUP(IF(W107="无",V107,V107&amp;"("&amp;W107&amp;")"),D:J,7,0)*X107</f>
        <v>300</v>
      </c>
      <c r="Z107" s="1">
        <f>VLOOKUP(IF(W107="无",V107,V107&amp;"("&amp;W107&amp;")"),D:K,8,0)*X107</f>
        <v>0</v>
      </c>
    </row>
    <row r="108" spans="1:26" x14ac:dyDescent="0.3">
      <c r="A108" s="10">
        <f t="shared" si="11"/>
        <v>107</v>
      </c>
      <c r="B108" s="1" t="s">
        <v>59</v>
      </c>
      <c r="C108" s="1" t="s">
        <v>149</v>
      </c>
      <c r="D108" s="1" t="s">
        <v>170</v>
      </c>
      <c r="E108" s="1">
        <v>3</v>
      </c>
      <c r="F108" s="1">
        <v>1000</v>
      </c>
      <c r="G108" s="1">
        <v>0</v>
      </c>
      <c r="H108" s="5">
        <f t="shared" si="7"/>
        <v>3052.8125</v>
      </c>
      <c r="I108" s="5">
        <f t="shared" si="8"/>
        <v>0</v>
      </c>
      <c r="J108" s="5">
        <f t="shared" si="9"/>
        <v>1017.6041666666666</v>
      </c>
      <c r="K108" s="5">
        <f t="shared" si="10"/>
        <v>0</v>
      </c>
      <c r="L108" s="1" t="s">
        <v>168</v>
      </c>
      <c r="M108" s="1" t="str">
        <f>VLOOKUP(L108,生产选项!B:D,3,0)</f>
        <v>玻璃工房</v>
      </c>
      <c r="N108" s="1">
        <v>3</v>
      </c>
      <c r="O108" s="1">
        <f>VLOOKUP(IF(M108="无",L108,L108&amp;"("&amp;M108&amp;")"),D:J,7,0)*N108</f>
        <v>1352.8125</v>
      </c>
      <c r="P108" s="1">
        <f>VLOOKUP(IF(M108="无",L108,L108&amp;"("&amp;M108&amp;")"),D:K,8,0)*N108</f>
        <v>0</v>
      </c>
      <c r="Q108" s="1" t="s">
        <v>152</v>
      </c>
      <c r="R108" s="1" t="str">
        <f>VLOOKUP(Q108,生产选项!B:D,3,0)</f>
        <v>野外</v>
      </c>
      <c r="S108" s="1">
        <v>3</v>
      </c>
      <c r="T108" s="1">
        <f>VLOOKUP(IF(R108="无",Q108,Q108&amp;"("&amp;R108&amp;")"),D:J,7,0)*S108</f>
        <v>600</v>
      </c>
      <c r="U108" s="1">
        <f>VLOOKUP(IF(R108="无",Q108,Q108&amp;"("&amp;R108&amp;")"),D:K,8,0)*S108</f>
        <v>0</v>
      </c>
      <c r="V108" s="1" t="s">
        <v>142</v>
      </c>
      <c r="W108" s="1" t="s">
        <v>171</v>
      </c>
      <c r="X108" s="1">
        <v>1</v>
      </c>
      <c r="Y108" s="1">
        <f>VLOOKUP(IF(W108="无",V108,V108&amp;"("&amp;W108&amp;")"),D:J,7,0)*X108</f>
        <v>100</v>
      </c>
      <c r="Z108" s="1">
        <f>VLOOKUP(IF(W108="无",V108,V108&amp;"("&amp;W108&amp;")"),D:K,8,0)*X108</f>
        <v>0</v>
      </c>
    </row>
    <row r="109" spans="1:26" x14ac:dyDescent="0.3">
      <c r="A109" s="10">
        <f t="shared" si="11"/>
        <v>108</v>
      </c>
      <c r="B109" s="1" t="s">
        <v>59</v>
      </c>
      <c r="C109" s="1" t="s">
        <v>149</v>
      </c>
      <c r="D109" s="1" t="s">
        <v>172</v>
      </c>
      <c r="E109" s="1">
        <v>3</v>
      </c>
      <c r="F109" s="1">
        <v>1000</v>
      </c>
      <c r="G109" s="1">
        <v>0</v>
      </c>
      <c r="H109" s="5">
        <f t="shared" si="7"/>
        <v>2652.8125</v>
      </c>
      <c r="I109" s="5">
        <f t="shared" si="8"/>
        <v>0</v>
      </c>
      <c r="J109" s="5">
        <f t="shared" si="9"/>
        <v>884.27083333333337</v>
      </c>
      <c r="K109" s="5">
        <f t="shared" si="10"/>
        <v>0</v>
      </c>
      <c r="L109" s="1" t="s">
        <v>168</v>
      </c>
      <c r="M109" s="1" t="str">
        <f>VLOOKUP(L109,生产选项!B:D,3,0)</f>
        <v>玻璃工房</v>
      </c>
      <c r="N109" s="1">
        <v>3</v>
      </c>
      <c r="O109" s="1">
        <f>VLOOKUP(IF(M109="无",L109,L109&amp;"("&amp;M109&amp;")"),D:J,7,0)*N109</f>
        <v>1352.8125</v>
      </c>
      <c r="P109" s="1">
        <f>VLOOKUP(IF(M109="无",L109,L109&amp;"("&amp;M109&amp;")"),D:K,8,0)*N109</f>
        <v>0</v>
      </c>
      <c r="Q109" s="1" t="s">
        <v>151</v>
      </c>
      <c r="R109" s="1" t="str">
        <f>VLOOKUP(Q109,生产选项!B:D,3,0)</f>
        <v>野外采集</v>
      </c>
      <c r="S109" s="1">
        <v>3</v>
      </c>
      <c r="T109" s="1">
        <f>VLOOKUP(IF(R109="无",Q109,Q109&amp;"("&amp;R109&amp;")"),D:J,7,0)*S109</f>
        <v>300</v>
      </c>
      <c r="U109" s="1">
        <f>VLOOKUP(IF(R109="无",Q109,Q109&amp;"("&amp;R109&amp;")"),D:K,8,0)*S109</f>
        <v>0</v>
      </c>
      <c r="V109" s="1" t="s">
        <v>30</v>
      </c>
      <c r="W109" s="1" t="s">
        <v>30</v>
      </c>
      <c r="X109" s="1">
        <v>0</v>
      </c>
      <c r="Y109" s="1">
        <f>VLOOKUP(IF(W109="无",V109,V109&amp;"("&amp;W109&amp;")"),D:J,7,0)*X109</f>
        <v>0</v>
      </c>
      <c r="Z109" s="1">
        <f>VLOOKUP(IF(W109="无",V109,V109&amp;"("&amp;W109&amp;")"),D:K,8,0)*X109</f>
        <v>0</v>
      </c>
    </row>
    <row r="110" spans="1:26" x14ac:dyDescent="0.3">
      <c r="A110" s="10">
        <f t="shared" si="11"/>
        <v>109</v>
      </c>
      <c r="B110" s="1" t="s">
        <v>25</v>
      </c>
      <c r="C110" s="1" t="s">
        <v>173</v>
      </c>
      <c r="D110" s="1" t="s">
        <v>174</v>
      </c>
      <c r="E110" s="1">
        <v>3</v>
      </c>
      <c r="F110" s="1">
        <v>500</v>
      </c>
      <c r="G110" s="1">
        <v>0</v>
      </c>
      <c r="H110" s="5">
        <f t="shared" si="7"/>
        <v>733.33333333333326</v>
      </c>
      <c r="I110" s="5">
        <f t="shared" si="8"/>
        <v>0</v>
      </c>
      <c r="J110" s="5">
        <f t="shared" si="9"/>
        <v>244.44444444444443</v>
      </c>
      <c r="K110" s="5">
        <f t="shared" si="10"/>
        <v>0</v>
      </c>
      <c r="L110" s="1" t="s">
        <v>175</v>
      </c>
      <c r="M110" s="1" t="s">
        <v>176</v>
      </c>
      <c r="N110" s="1">
        <v>5</v>
      </c>
      <c r="O110" s="1">
        <f>VLOOKUP(IF(M110="无",L110,L110&amp;"("&amp;M110&amp;")"),D:J,7,0)*N110</f>
        <v>233.33333333333331</v>
      </c>
      <c r="P110" s="1">
        <f>VLOOKUP(IF(M110="无",L110,L110&amp;"("&amp;M110&amp;")"),D:K,8,0)*N110</f>
        <v>0</v>
      </c>
      <c r="Q110" s="1" t="s">
        <v>30</v>
      </c>
      <c r="R110" s="1" t="s">
        <v>30</v>
      </c>
      <c r="S110" s="1">
        <v>0</v>
      </c>
      <c r="T110" s="1">
        <f>VLOOKUP(IF(R110="无",Q110,Q110&amp;"("&amp;R110&amp;")"),D:J,7,0)*S110</f>
        <v>0</v>
      </c>
      <c r="U110" s="1">
        <f>VLOOKUP(IF(R110="无",Q110,Q110&amp;"("&amp;R110&amp;")"),D:K,8,0)*S110</f>
        <v>0</v>
      </c>
      <c r="V110" s="1" t="s">
        <v>30</v>
      </c>
      <c r="W110" s="1" t="s">
        <v>30</v>
      </c>
      <c r="X110" s="1">
        <v>0</v>
      </c>
      <c r="Y110" s="1">
        <f>VLOOKUP(IF(W110="无",V110,V110&amp;"("&amp;W110&amp;")"),D:J,7,0)*X110</f>
        <v>0</v>
      </c>
      <c r="Z110" s="1">
        <f>VLOOKUP(IF(W110="无",V110,V110&amp;"("&amp;W110&amp;")"),D:K,8,0)*X110</f>
        <v>0</v>
      </c>
    </row>
    <row r="111" spans="1:26" x14ac:dyDescent="0.3">
      <c r="A111" s="10">
        <f t="shared" ref="A111:A134" si="12">ROW()-1</f>
        <v>110</v>
      </c>
      <c r="B111" s="1" t="s">
        <v>25</v>
      </c>
      <c r="C111" s="1" t="s">
        <v>173</v>
      </c>
      <c r="D111" s="1" t="s">
        <v>177</v>
      </c>
      <c r="E111" s="1">
        <v>3</v>
      </c>
      <c r="F111" s="1">
        <v>500</v>
      </c>
      <c r="G111" s="1">
        <v>0</v>
      </c>
      <c r="H111" s="5">
        <f t="shared" si="7"/>
        <v>685</v>
      </c>
      <c r="I111" s="5">
        <f t="shared" si="8"/>
        <v>0</v>
      </c>
      <c r="J111" s="5">
        <f t="shared" si="9"/>
        <v>228.33333333333334</v>
      </c>
      <c r="K111" s="5">
        <f t="shared" si="10"/>
        <v>0</v>
      </c>
      <c r="L111" s="1" t="s">
        <v>175</v>
      </c>
      <c r="M111" s="1" t="s">
        <v>176</v>
      </c>
      <c r="N111" s="1">
        <v>3</v>
      </c>
      <c r="O111" s="1">
        <f>VLOOKUP(IF(M111="无",L111,L111&amp;"("&amp;M111&amp;")"),D:J,7,0)*N111</f>
        <v>140</v>
      </c>
      <c r="P111" s="1">
        <f>VLOOKUP(IF(M111="无",L111,L111&amp;"("&amp;M111&amp;")"),D:K,8,0)*N111</f>
        <v>0</v>
      </c>
      <c r="Q111" s="1" t="s">
        <v>178</v>
      </c>
      <c r="R111" s="1" t="s">
        <v>179</v>
      </c>
      <c r="S111" s="1">
        <v>1</v>
      </c>
      <c r="T111" s="1">
        <f>VLOOKUP(IF(R111="无",Q111,Q111&amp;"("&amp;R111&amp;")"),D:J,7,0)*S111</f>
        <v>45</v>
      </c>
      <c r="U111" s="1">
        <f>VLOOKUP(IF(R111="无",Q111,Q111&amp;"("&amp;R111&amp;")"),D:K,8,0)*S111</f>
        <v>0</v>
      </c>
      <c r="V111" s="1" t="s">
        <v>30</v>
      </c>
      <c r="W111" s="1" t="s">
        <v>30</v>
      </c>
      <c r="X111" s="1">
        <v>0</v>
      </c>
      <c r="Y111" s="1">
        <f>VLOOKUP(IF(W111="无",V111,V111&amp;"("&amp;W111&amp;")"),D:J,7,0)*X111</f>
        <v>0</v>
      </c>
      <c r="Z111" s="1">
        <f>VLOOKUP(IF(W111="无",V111,V111&amp;"("&amp;W111&amp;")"),D:K,8,0)*X111</f>
        <v>0</v>
      </c>
    </row>
    <row r="112" spans="1:26" x14ac:dyDescent="0.3">
      <c r="A112" s="10">
        <f t="shared" si="12"/>
        <v>111</v>
      </c>
      <c r="B112" s="1" t="s">
        <v>25</v>
      </c>
      <c r="C112" s="1" t="s">
        <v>173</v>
      </c>
      <c r="D112" s="1" t="s">
        <v>180</v>
      </c>
      <c r="E112" s="1">
        <v>3</v>
      </c>
      <c r="F112" s="1">
        <v>500</v>
      </c>
      <c r="G112" s="1">
        <v>0</v>
      </c>
      <c r="H112" s="5">
        <f t="shared" si="7"/>
        <v>570</v>
      </c>
      <c r="I112" s="5">
        <f t="shared" si="8"/>
        <v>0</v>
      </c>
      <c r="J112" s="5">
        <f t="shared" si="9"/>
        <v>190</v>
      </c>
      <c r="K112" s="5">
        <f t="shared" si="10"/>
        <v>0</v>
      </c>
      <c r="L112" s="1" t="s">
        <v>181</v>
      </c>
      <c r="M112" s="1" t="s">
        <v>45</v>
      </c>
      <c r="N112" s="1">
        <v>1</v>
      </c>
      <c r="O112" s="1">
        <f>VLOOKUP(IF(M112="无",L112,L112&amp;"("&amp;M112&amp;")"),D:J,7,0)*N112</f>
        <v>70</v>
      </c>
      <c r="P112" s="1">
        <f>VLOOKUP(IF(M112="无",L112,L112&amp;"("&amp;M112&amp;")"),D:K,8,0)*N112</f>
        <v>0</v>
      </c>
      <c r="Q112" s="1" t="s">
        <v>30</v>
      </c>
      <c r="R112" s="1" t="s">
        <v>30</v>
      </c>
      <c r="S112" s="1">
        <v>0</v>
      </c>
      <c r="T112" s="1">
        <f>VLOOKUP(IF(R112="无",Q112,Q112&amp;"("&amp;R112&amp;")"),D:J,7,0)*S112</f>
        <v>0</v>
      </c>
      <c r="U112" s="1">
        <f>VLOOKUP(IF(R112="无",Q112,Q112&amp;"("&amp;R112&amp;")"),D:K,8,0)*S112</f>
        <v>0</v>
      </c>
      <c r="V112" s="1" t="s">
        <v>30</v>
      </c>
      <c r="W112" s="1" t="s">
        <v>30</v>
      </c>
      <c r="X112" s="1">
        <v>0</v>
      </c>
      <c r="Y112" s="1">
        <f>VLOOKUP(IF(W112="无",V112,V112&amp;"("&amp;W112&amp;")"),D:J,7,0)*X112</f>
        <v>0</v>
      </c>
      <c r="Z112" s="1">
        <f>VLOOKUP(IF(W112="无",V112,V112&amp;"("&amp;W112&amp;")"),D:K,8,0)*X112</f>
        <v>0</v>
      </c>
    </row>
    <row r="113" spans="1:26" x14ac:dyDescent="0.3">
      <c r="A113" s="10">
        <f t="shared" si="12"/>
        <v>112</v>
      </c>
      <c r="B113" s="1" t="s">
        <v>25</v>
      </c>
      <c r="C113" s="1" t="s">
        <v>173</v>
      </c>
      <c r="D113" s="1" t="s">
        <v>182</v>
      </c>
      <c r="E113" s="1">
        <v>4</v>
      </c>
      <c r="F113" s="1">
        <v>1200</v>
      </c>
      <c r="G113" s="1">
        <v>0</v>
      </c>
      <c r="H113" s="5">
        <f t="shared" si="7"/>
        <v>2380</v>
      </c>
      <c r="I113" s="5">
        <f t="shared" si="8"/>
        <v>0</v>
      </c>
      <c r="J113" s="5">
        <f t="shared" si="9"/>
        <v>595</v>
      </c>
      <c r="K113" s="5">
        <f t="shared" si="10"/>
        <v>0</v>
      </c>
      <c r="L113" s="1" t="s">
        <v>183</v>
      </c>
      <c r="M113" s="1" t="str">
        <f>VLOOKUP(L113,生产选项!B:D,3,0)</f>
        <v>养蚕所</v>
      </c>
      <c r="N113" s="1">
        <v>4</v>
      </c>
      <c r="O113" s="1">
        <f>VLOOKUP(IF(M113="无",L113,L113&amp;"("&amp;M113&amp;")"),D:J,7,0)*N113</f>
        <v>1180</v>
      </c>
      <c r="P113" s="1">
        <f>VLOOKUP(IF(M113="无",L113,L113&amp;"("&amp;M113&amp;")"),D:K,8,0)*N113</f>
        <v>0</v>
      </c>
      <c r="Q113" s="1" t="s">
        <v>30</v>
      </c>
      <c r="R113" s="1" t="s">
        <v>30</v>
      </c>
      <c r="S113" s="1">
        <v>0</v>
      </c>
      <c r="T113" s="1">
        <f>VLOOKUP(IF(R113="无",Q113,Q113&amp;"("&amp;R113&amp;")"),D:J,7,0)*S113</f>
        <v>0</v>
      </c>
      <c r="U113" s="1">
        <f>VLOOKUP(IF(R113="无",Q113,Q113&amp;"("&amp;R113&amp;")"),D:K,8,0)*S113</f>
        <v>0</v>
      </c>
      <c r="V113" s="1" t="s">
        <v>30</v>
      </c>
      <c r="W113" s="1" t="s">
        <v>30</v>
      </c>
      <c r="X113" s="1">
        <v>0</v>
      </c>
      <c r="Y113" s="1">
        <f>VLOOKUP(IF(W113="无",V113,V113&amp;"("&amp;W113&amp;")"),D:J,7,0)*X113</f>
        <v>0</v>
      </c>
      <c r="Z113" s="1">
        <f>VLOOKUP(IF(W113="无",V113,V113&amp;"("&amp;W113&amp;")"),D:K,8,0)*X113</f>
        <v>0</v>
      </c>
    </row>
    <row r="114" spans="1:26" x14ac:dyDescent="0.3">
      <c r="A114" s="10">
        <f t="shared" si="12"/>
        <v>113</v>
      </c>
      <c r="B114" s="1" t="s">
        <v>25</v>
      </c>
      <c r="C114" s="1" t="s">
        <v>184</v>
      </c>
      <c r="D114" s="1" t="s">
        <v>185</v>
      </c>
      <c r="E114" s="1">
        <v>18</v>
      </c>
      <c r="F114" s="1">
        <v>1000</v>
      </c>
      <c r="G114" s="1">
        <v>0</v>
      </c>
      <c r="H114" s="5">
        <f t="shared" si="7"/>
        <v>1800</v>
      </c>
      <c r="I114" s="5">
        <f t="shared" si="8"/>
        <v>0</v>
      </c>
      <c r="J114" s="5">
        <f t="shared" si="9"/>
        <v>100</v>
      </c>
      <c r="K114" s="5">
        <f t="shared" si="10"/>
        <v>0</v>
      </c>
      <c r="L114" s="1" t="s">
        <v>142</v>
      </c>
      <c r="M114" s="1" t="str">
        <f>VLOOKUP(L114,生产选项!B:D,3,0)</f>
        <v>储水站采集</v>
      </c>
      <c r="N114" s="1">
        <v>8</v>
      </c>
      <c r="O114" s="1">
        <f>VLOOKUP(IF(M114="无",L114,L114&amp;"("&amp;M114&amp;")"),D:J,7,0)*N114</f>
        <v>800</v>
      </c>
      <c r="P114" s="1">
        <f>VLOOKUP(IF(M114="无",L114,L114&amp;"("&amp;M114&amp;")"),D:K,8,0)*N114</f>
        <v>0</v>
      </c>
      <c r="Q114" s="1" t="s">
        <v>143</v>
      </c>
      <c r="R114" s="1" t="str">
        <f>VLOOKUP(Q114,生产选项!B:D,3,0)</f>
        <v>野外采集</v>
      </c>
      <c r="S114" s="1">
        <v>2</v>
      </c>
      <c r="T114" s="1">
        <f>VLOOKUP(IF(R114="无",Q114,Q114&amp;"("&amp;R114&amp;")"),D:J,7,0)*S114</f>
        <v>0</v>
      </c>
      <c r="U114" s="1">
        <f>VLOOKUP(IF(R114="无",Q114,Q114&amp;"("&amp;R114&amp;")"),D:K,8,0)*S114</f>
        <v>0</v>
      </c>
      <c r="V114" s="1" t="s">
        <v>30</v>
      </c>
      <c r="W114" s="1" t="s">
        <v>30</v>
      </c>
      <c r="X114" s="1">
        <v>0</v>
      </c>
      <c r="Y114" s="1">
        <f>VLOOKUP(IF(W114="无",V114,V114&amp;"("&amp;W114&amp;")"),D:J,7,0)*X114</f>
        <v>0</v>
      </c>
      <c r="Z114" s="1">
        <f>VLOOKUP(IF(W114="无",V114,V114&amp;"("&amp;W114&amp;")"),D:K,8,0)*X114</f>
        <v>0</v>
      </c>
    </row>
    <row r="115" spans="1:26" x14ac:dyDescent="0.3">
      <c r="A115" s="10">
        <f t="shared" si="12"/>
        <v>114</v>
      </c>
      <c r="B115" s="1" t="s">
        <v>62</v>
      </c>
      <c r="C115" s="1" t="s">
        <v>186</v>
      </c>
      <c r="D115" s="1" t="s">
        <v>187</v>
      </c>
      <c r="E115" s="1">
        <v>3</v>
      </c>
      <c r="F115" s="1">
        <v>900</v>
      </c>
      <c r="G115" s="1">
        <v>0</v>
      </c>
      <c r="H115" s="5">
        <f t="shared" si="7"/>
        <v>1471.6666666666667</v>
      </c>
      <c r="I115" s="5">
        <f t="shared" si="8"/>
        <v>0</v>
      </c>
      <c r="J115" s="5">
        <f t="shared" si="9"/>
        <v>490.5555555555556</v>
      </c>
      <c r="K115" s="5">
        <f t="shared" si="10"/>
        <v>0</v>
      </c>
      <c r="L115" s="1" t="s">
        <v>188</v>
      </c>
      <c r="M115" s="1" t="str">
        <f>VLOOKUP(L115,生产选项!B:D,3,0)</f>
        <v>野外采集</v>
      </c>
      <c r="N115" s="1">
        <v>1</v>
      </c>
      <c r="O115" s="1">
        <f>VLOOKUP(IF(M115="无",L115,L115&amp;"("&amp;M115&amp;")"),D:J,7,0)*N115</f>
        <v>0</v>
      </c>
      <c r="P115" s="1">
        <f>VLOOKUP(IF(M115="无",L115,L115&amp;"("&amp;M115&amp;")"),D:K,8,0)*N115</f>
        <v>0</v>
      </c>
      <c r="Q115" s="1" t="s">
        <v>189</v>
      </c>
      <c r="R115" s="1" t="str">
        <f>VLOOKUP(Q115,生产选项!B:D,3,0)</f>
        <v>野外</v>
      </c>
      <c r="S115" s="1">
        <v>2</v>
      </c>
      <c r="T115" s="1">
        <f>VLOOKUP(IF(R115="无",Q115,Q115&amp;"("&amp;R115&amp;")"),D:J,7,0)*S115</f>
        <v>400</v>
      </c>
      <c r="U115" s="1">
        <f>VLOOKUP(IF(R115="无",Q115,Q115&amp;"("&amp;R115&amp;")"),D:K,8,0)*S115</f>
        <v>0</v>
      </c>
      <c r="V115" s="1" t="s">
        <v>190</v>
      </c>
      <c r="W115" s="1" t="s">
        <v>191</v>
      </c>
      <c r="X115" s="1">
        <v>1</v>
      </c>
      <c r="Y115" s="1">
        <f>VLOOKUP(IF(W115="无",V115,V115&amp;"("&amp;W115&amp;")"),D:J,7,0)*X115</f>
        <v>171.66666666666666</v>
      </c>
      <c r="Z115" s="1">
        <f>VLOOKUP(IF(W115="无",V115,V115&amp;"("&amp;W115&amp;")"),D:K,8,0)*X115</f>
        <v>0</v>
      </c>
    </row>
    <row r="116" spans="1:26" x14ac:dyDescent="0.3">
      <c r="A116" s="10">
        <f t="shared" si="12"/>
        <v>115</v>
      </c>
      <c r="B116" s="1" t="s">
        <v>62</v>
      </c>
      <c r="C116" s="1" t="s">
        <v>186</v>
      </c>
      <c r="D116" s="1" t="s">
        <v>192</v>
      </c>
      <c r="E116" s="1">
        <v>3</v>
      </c>
      <c r="F116" s="1">
        <v>800</v>
      </c>
      <c r="G116" s="1">
        <v>0</v>
      </c>
      <c r="H116" s="5">
        <f t="shared" si="7"/>
        <v>1958.3333333333333</v>
      </c>
      <c r="I116" s="5">
        <f t="shared" si="8"/>
        <v>0</v>
      </c>
      <c r="J116" s="5">
        <f t="shared" si="9"/>
        <v>652.77777777777771</v>
      </c>
      <c r="K116" s="5">
        <f t="shared" si="10"/>
        <v>0</v>
      </c>
      <c r="L116" s="1" t="s">
        <v>193</v>
      </c>
      <c r="M116" s="1" t="str">
        <f>VLOOKUP(L116,生产选项!B:D,3,0)</f>
        <v>磨面厂</v>
      </c>
      <c r="N116" s="1">
        <v>3</v>
      </c>
      <c r="O116" s="1">
        <f>VLOOKUP(IF(M116="无",L116,L116&amp;"("&amp;M116&amp;")"),D:J,7,0)*N116</f>
        <v>515</v>
      </c>
      <c r="P116" s="1">
        <f>VLOOKUP(IF(M116="无",L116,L116&amp;"("&amp;M116&amp;")"),D:K,8,0)*N116</f>
        <v>0</v>
      </c>
      <c r="Q116" s="1" t="s">
        <v>35</v>
      </c>
      <c r="R116" s="1" t="s">
        <v>29</v>
      </c>
      <c r="S116" s="1">
        <v>3</v>
      </c>
      <c r="T116" s="1">
        <f>VLOOKUP(IF(R116="无",Q116,Q116&amp;"("&amp;R116&amp;")"),D:J,7,0)*S116</f>
        <v>300</v>
      </c>
      <c r="U116" s="1">
        <f>VLOOKUP(IF(R116="无",Q116,Q116&amp;"("&amp;R116&amp;")"),D:K,8,0)*S116</f>
        <v>0</v>
      </c>
      <c r="V116" s="1" t="s">
        <v>190</v>
      </c>
      <c r="W116" s="1" t="s">
        <v>191</v>
      </c>
      <c r="X116" s="1">
        <v>2</v>
      </c>
      <c r="Y116" s="1">
        <f>VLOOKUP(IF(W116="无",V116,V116&amp;"("&amp;W116&amp;")"),D:J,7,0)*X116</f>
        <v>343.33333333333331</v>
      </c>
      <c r="Z116" s="1">
        <f>VLOOKUP(IF(W116="无",V116,V116&amp;"("&amp;W116&amp;")"),D:K,8,0)*X116</f>
        <v>0</v>
      </c>
    </row>
    <row r="117" spans="1:26" x14ac:dyDescent="0.3">
      <c r="A117" s="10">
        <f t="shared" si="12"/>
        <v>116</v>
      </c>
      <c r="B117" s="1" t="s">
        <v>62</v>
      </c>
      <c r="C117" s="1" t="s">
        <v>186</v>
      </c>
      <c r="D117" s="1" t="s">
        <v>194</v>
      </c>
      <c r="E117" s="1">
        <v>3</v>
      </c>
      <c r="F117" s="1">
        <v>400</v>
      </c>
      <c r="G117" s="1">
        <v>0</v>
      </c>
      <c r="H117" s="5">
        <f t="shared" si="7"/>
        <v>760</v>
      </c>
      <c r="I117" s="5">
        <f t="shared" si="8"/>
        <v>0</v>
      </c>
      <c r="J117" s="5">
        <f t="shared" si="9"/>
        <v>253.33333333333334</v>
      </c>
      <c r="K117" s="5">
        <f t="shared" si="10"/>
        <v>0</v>
      </c>
      <c r="L117" s="1" t="s">
        <v>195</v>
      </c>
      <c r="M117" s="1" t="s">
        <v>196</v>
      </c>
      <c r="N117" s="1">
        <v>3</v>
      </c>
      <c r="O117" s="1">
        <f>VLOOKUP(IF(M117="无",L117,L117&amp;"("&amp;M117&amp;")"),D:J,7,0)*N117</f>
        <v>360</v>
      </c>
      <c r="P117" s="1">
        <f>VLOOKUP(IF(M117="无",L117,L117&amp;"("&amp;M117&amp;")"),D:K,8,0)*N117</f>
        <v>0</v>
      </c>
      <c r="Q117" s="1" t="s">
        <v>30</v>
      </c>
      <c r="R117" s="1" t="s">
        <v>30</v>
      </c>
      <c r="S117" s="1">
        <v>0</v>
      </c>
      <c r="T117" s="1">
        <f>VLOOKUP(IF(R117="无",Q117,Q117&amp;"("&amp;R117&amp;")"),D:J,7,0)*S117</f>
        <v>0</v>
      </c>
      <c r="U117" s="1">
        <f>VLOOKUP(IF(R117="无",Q117,Q117&amp;"("&amp;R117&amp;")"),D:K,8,0)*S117</f>
        <v>0</v>
      </c>
      <c r="V117" s="1" t="s">
        <v>30</v>
      </c>
      <c r="W117" s="1" t="s">
        <v>30</v>
      </c>
      <c r="X117" s="1">
        <v>0</v>
      </c>
      <c r="Y117" s="1">
        <f>VLOOKUP(IF(W117="无",V117,V117&amp;"("&amp;W117&amp;")"),D:J,7,0)*X117</f>
        <v>0</v>
      </c>
      <c r="Z117" s="1">
        <f>VLOOKUP(IF(W117="无",V117,V117&amp;"("&amp;W117&amp;")"),D:K,8,0)*X117</f>
        <v>0</v>
      </c>
    </row>
    <row r="118" spans="1:26" x14ac:dyDescent="0.3">
      <c r="A118" s="10">
        <f t="shared" si="12"/>
        <v>117</v>
      </c>
      <c r="B118" s="1" t="s">
        <v>62</v>
      </c>
      <c r="C118" s="1" t="s">
        <v>186</v>
      </c>
      <c r="D118" s="1" t="s">
        <v>197</v>
      </c>
      <c r="E118" s="1">
        <v>3</v>
      </c>
      <c r="F118" s="1">
        <v>650</v>
      </c>
      <c r="G118" s="1">
        <v>0</v>
      </c>
      <c r="H118" s="5">
        <f t="shared" si="7"/>
        <v>1205</v>
      </c>
      <c r="I118" s="5">
        <f t="shared" si="8"/>
        <v>0</v>
      </c>
      <c r="J118" s="5">
        <f t="shared" si="9"/>
        <v>401.66666666666669</v>
      </c>
      <c r="K118" s="5">
        <f t="shared" si="10"/>
        <v>0</v>
      </c>
      <c r="L118" s="1" t="s">
        <v>33</v>
      </c>
      <c r="M118" s="1" t="s">
        <v>34</v>
      </c>
      <c r="N118" s="1">
        <v>2</v>
      </c>
      <c r="O118" s="1">
        <f>VLOOKUP(IF(M118="无",L118,L118&amp;"("&amp;M118&amp;")"),D:J,7,0)*N118</f>
        <v>480</v>
      </c>
      <c r="P118" s="1">
        <f>VLOOKUP(IF(M118="无",L118,L118&amp;"("&amp;M118&amp;")"),D:K,8,0)*N118</f>
        <v>0</v>
      </c>
      <c r="Q118" s="1" t="s">
        <v>160</v>
      </c>
      <c r="R118" s="1" t="str">
        <f>VLOOKUP(Q118,生产选项!B:D,3,0)</f>
        <v>磨面厂</v>
      </c>
      <c r="S118" s="1">
        <v>1</v>
      </c>
      <c r="T118" s="1">
        <f>VLOOKUP(IF(R118="无",Q118,Q118&amp;"("&amp;R118&amp;")"),D:J,7,0)*S118</f>
        <v>75</v>
      </c>
      <c r="U118" s="1">
        <f>VLOOKUP(IF(R118="无",Q118,Q118&amp;"("&amp;R118&amp;")"),D:K,8,0)*S118</f>
        <v>0</v>
      </c>
      <c r="V118" s="1" t="s">
        <v>30</v>
      </c>
      <c r="W118" s="1" t="s">
        <v>30</v>
      </c>
      <c r="X118" s="1">
        <v>0</v>
      </c>
      <c r="Y118" s="1">
        <f>VLOOKUP(IF(W118="无",V118,V118&amp;"("&amp;W118&amp;")"),D:J,7,0)*X118</f>
        <v>0</v>
      </c>
      <c r="Z118" s="1">
        <f>VLOOKUP(IF(W118="无",V118,V118&amp;"("&amp;W118&amp;")"),D:K,8,0)*X118</f>
        <v>0</v>
      </c>
    </row>
    <row r="119" spans="1:26" x14ac:dyDescent="0.3">
      <c r="A119" s="10">
        <f t="shared" si="12"/>
        <v>118</v>
      </c>
      <c r="B119" s="1" t="s">
        <v>62</v>
      </c>
      <c r="C119" s="1" t="s">
        <v>186</v>
      </c>
      <c r="D119" s="1" t="s">
        <v>198</v>
      </c>
      <c r="E119" s="1">
        <v>3</v>
      </c>
      <c r="F119" s="1">
        <v>500</v>
      </c>
      <c r="G119" s="1">
        <v>0</v>
      </c>
      <c r="H119" s="5">
        <f t="shared" si="7"/>
        <v>1000</v>
      </c>
      <c r="I119" s="5">
        <f t="shared" si="8"/>
        <v>0</v>
      </c>
      <c r="J119" s="5">
        <f t="shared" si="9"/>
        <v>333.33333333333331</v>
      </c>
      <c r="K119" s="5">
        <f t="shared" si="10"/>
        <v>0</v>
      </c>
      <c r="L119" s="1" t="s">
        <v>199</v>
      </c>
      <c r="M119" s="1" t="str">
        <f>VLOOKUP(L119,生产选项!B:D,3,0)</f>
        <v>钓鱼台</v>
      </c>
      <c r="N119" s="1">
        <v>1</v>
      </c>
      <c r="O119" s="1">
        <f>VLOOKUP(IF(M119="无",L119,L119&amp;"("&amp;M119&amp;")"),D:J,7,0)*N119</f>
        <v>500</v>
      </c>
      <c r="P119" s="1">
        <f>VLOOKUP(IF(M119="无",L119,L119&amp;"("&amp;M119&amp;")"),D:K,8,0)*N119</f>
        <v>0</v>
      </c>
      <c r="Q119" s="1" t="s">
        <v>30</v>
      </c>
      <c r="R119" s="1" t="s">
        <v>30</v>
      </c>
      <c r="S119" s="1">
        <v>0</v>
      </c>
      <c r="T119" s="1">
        <f>VLOOKUP(IF(R119="无",Q119,Q119&amp;"("&amp;R119&amp;")"),D:J,7,0)*S119</f>
        <v>0</v>
      </c>
      <c r="U119" s="1">
        <f>VLOOKUP(IF(R119="无",Q119,Q119&amp;"("&amp;R119&amp;")"),D:K,8,0)*S119</f>
        <v>0</v>
      </c>
      <c r="V119" s="1" t="s">
        <v>30</v>
      </c>
      <c r="W119" s="1" t="s">
        <v>30</v>
      </c>
      <c r="X119" s="1">
        <v>0</v>
      </c>
      <c r="Y119" s="1">
        <f>VLOOKUP(IF(W119="无",V119,V119&amp;"("&amp;W119&amp;")"),D:J,7,0)*X119</f>
        <v>0</v>
      </c>
      <c r="Z119" s="1">
        <f>VLOOKUP(IF(W119="无",V119,V119&amp;"("&amp;W119&amp;")"),D:K,8,0)*X119</f>
        <v>0</v>
      </c>
    </row>
    <row r="120" spans="1:26" x14ac:dyDescent="0.3">
      <c r="A120" s="10">
        <f t="shared" si="12"/>
        <v>119</v>
      </c>
      <c r="B120" s="1" t="s">
        <v>62</v>
      </c>
      <c r="C120" s="1" t="s">
        <v>186</v>
      </c>
      <c r="D120" s="1" t="s">
        <v>200</v>
      </c>
      <c r="E120" s="1">
        <v>2</v>
      </c>
      <c r="F120" s="1">
        <v>400</v>
      </c>
      <c r="G120" s="1">
        <v>0</v>
      </c>
      <c r="H120" s="5">
        <f t="shared" si="7"/>
        <v>900</v>
      </c>
      <c r="I120" s="5">
        <f t="shared" si="8"/>
        <v>0</v>
      </c>
      <c r="J120" s="5">
        <f t="shared" si="9"/>
        <v>450</v>
      </c>
      <c r="K120" s="5">
        <f t="shared" si="10"/>
        <v>0</v>
      </c>
      <c r="L120" s="1" t="s">
        <v>201</v>
      </c>
      <c r="M120" s="1" t="str">
        <f>VLOOKUP(L120,生产选项!B:D,3,0)</f>
        <v>钓鱼台</v>
      </c>
      <c r="N120" s="1">
        <v>1</v>
      </c>
      <c r="O120" s="1">
        <f>VLOOKUP(IF(M120="无",L120,L120&amp;"("&amp;M120&amp;")"),D:J,7,0)*N120</f>
        <v>500</v>
      </c>
      <c r="P120" s="1">
        <f>VLOOKUP(IF(M120="无",L120,L120&amp;"("&amp;M120&amp;")"),D:K,8,0)*N120</f>
        <v>0</v>
      </c>
      <c r="Q120" s="1" t="s">
        <v>30</v>
      </c>
      <c r="R120" s="1" t="s">
        <v>30</v>
      </c>
      <c r="S120" s="1">
        <v>0</v>
      </c>
      <c r="T120" s="1">
        <f>VLOOKUP(IF(R120="无",Q120,Q120&amp;"("&amp;R120&amp;")"),D:J,7,0)*S120</f>
        <v>0</v>
      </c>
      <c r="U120" s="1">
        <f>VLOOKUP(IF(R120="无",Q120,Q120&amp;"("&amp;R120&amp;")"),D:K,8,0)*S120</f>
        <v>0</v>
      </c>
      <c r="V120" s="1" t="s">
        <v>30</v>
      </c>
      <c r="W120" s="1" t="s">
        <v>30</v>
      </c>
      <c r="X120" s="1">
        <v>0</v>
      </c>
      <c r="Y120" s="1">
        <f>VLOOKUP(IF(W120="无",V120,V120&amp;"("&amp;W120&amp;")"),D:J,7,0)*X120</f>
        <v>0</v>
      </c>
      <c r="Z120" s="1">
        <f>VLOOKUP(IF(W120="无",V120,V120&amp;"("&amp;W120&amp;")"),D:K,8,0)*X120</f>
        <v>0</v>
      </c>
    </row>
    <row r="121" spans="1:26" x14ac:dyDescent="0.3">
      <c r="A121" s="10">
        <f t="shared" si="12"/>
        <v>120</v>
      </c>
      <c r="B121" s="1" t="s">
        <v>62</v>
      </c>
      <c r="C121" s="1" t="s">
        <v>186</v>
      </c>
      <c r="D121" s="1" t="s">
        <v>202</v>
      </c>
      <c r="E121" s="1">
        <v>3</v>
      </c>
      <c r="F121" s="1">
        <v>900</v>
      </c>
      <c r="G121" s="1">
        <v>0</v>
      </c>
      <c r="H121" s="5">
        <f t="shared" si="7"/>
        <v>2130</v>
      </c>
      <c r="I121" s="5">
        <f t="shared" si="8"/>
        <v>0</v>
      </c>
      <c r="J121" s="5">
        <f t="shared" si="9"/>
        <v>710</v>
      </c>
      <c r="K121" s="5">
        <f t="shared" si="10"/>
        <v>0</v>
      </c>
      <c r="L121" s="1" t="s">
        <v>33</v>
      </c>
      <c r="M121" s="1" t="s">
        <v>34</v>
      </c>
      <c r="N121" s="1">
        <v>3</v>
      </c>
      <c r="O121" s="1">
        <f>VLOOKUP(IF(M121="无",L121,L121&amp;"("&amp;M121&amp;")"),D:J,7,0)*N121</f>
        <v>720</v>
      </c>
      <c r="P121" s="1">
        <f>VLOOKUP(IF(M121="无",L121,L121&amp;"("&amp;M121&amp;")"),D:K,8,0)*N121</f>
        <v>0</v>
      </c>
      <c r="Q121" s="1" t="s">
        <v>195</v>
      </c>
      <c r="R121" s="1" t="s">
        <v>196</v>
      </c>
      <c r="S121" s="1">
        <v>3</v>
      </c>
      <c r="T121" s="1">
        <f>VLOOKUP(IF(R121="无",Q121,Q121&amp;"("&amp;R121&amp;")"),D:J,7,0)*S121</f>
        <v>360</v>
      </c>
      <c r="U121" s="1">
        <f>VLOOKUP(IF(R121="无",Q121,Q121&amp;"("&amp;R121&amp;")"),D:K,8,0)*S121</f>
        <v>0</v>
      </c>
      <c r="V121" s="1" t="s">
        <v>160</v>
      </c>
      <c r="W121" s="1" t="s">
        <v>203</v>
      </c>
      <c r="X121" s="1">
        <v>2</v>
      </c>
      <c r="Y121" s="1">
        <f>VLOOKUP(IF(W121="无",V121,V121&amp;"("&amp;W121&amp;")"),D:J,7,0)*X121</f>
        <v>150</v>
      </c>
      <c r="Z121" s="1">
        <f>VLOOKUP(IF(W121="无",V121,V121&amp;"("&amp;W121&amp;")"),D:K,8,0)*X121</f>
        <v>0</v>
      </c>
    </row>
    <row r="122" spans="1:26" x14ac:dyDescent="0.3">
      <c r="A122" s="10">
        <f t="shared" si="12"/>
        <v>121</v>
      </c>
      <c r="B122" s="1" t="s">
        <v>62</v>
      </c>
      <c r="C122" s="1" t="s">
        <v>186</v>
      </c>
      <c r="D122" s="1" t="s">
        <v>204</v>
      </c>
      <c r="E122" s="1">
        <v>3</v>
      </c>
      <c r="F122" s="1">
        <v>800</v>
      </c>
      <c r="G122" s="1">
        <v>0</v>
      </c>
      <c r="H122" s="5">
        <f t="shared" si="7"/>
        <v>1883.3333333333333</v>
      </c>
      <c r="I122" s="5">
        <f t="shared" si="8"/>
        <v>0</v>
      </c>
      <c r="J122" s="5">
        <f t="shared" si="9"/>
        <v>627.77777777777771</v>
      </c>
      <c r="K122" s="5">
        <f t="shared" si="10"/>
        <v>0</v>
      </c>
      <c r="L122" s="1" t="s">
        <v>205</v>
      </c>
      <c r="M122" s="1" t="str">
        <f>VLOOKUP(L122,生产选项!B:D,3,0)</f>
        <v>捕猎</v>
      </c>
      <c r="N122" s="1">
        <v>1</v>
      </c>
      <c r="O122" s="1">
        <f>VLOOKUP(IF(M122="无",L122,L122&amp;"("&amp;M122&amp;")"),D:J,7,0)*N122</f>
        <v>500</v>
      </c>
      <c r="P122" s="1">
        <f>VLOOKUP(IF(M122="无",L122,L122&amp;"("&amp;M122&amp;")"),D:K,8,0)*N122</f>
        <v>0</v>
      </c>
      <c r="Q122" s="1" t="s">
        <v>206</v>
      </c>
      <c r="R122" s="1" t="str">
        <f>VLOOKUP(Q122,生产选项!B:D,3,0)</f>
        <v>小花盆种植</v>
      </c>
      <c r="S122" s="1">
        <v>3</v>
      </c>
      <c r="T122" s="1">
        <f>VLOOKUP(IF(R122="无",Q122,Q122&amp;"("&amp;R122&amp;")"),D:J,7,0)*S122</f>
        <v>300</v>
      </c>
      <c r="U122" s="1">
        <f>VLOOKUP(IF(R122="无",Q122,Q122&amp;"("&amp;R122&amp;")"),D:K,8,0)*S122</f>
        <v>0</v>
      </c>
      <c r="V122" s="1" t="s">
        <v>154</v>
      </c>
      <c r="W122" s="1" t="s">
        <v>157</v>
      </c>
      <c r="X122" s="1">
        <v>1</v>
      </c>
      <c r="Y122" s="1">
        <f>VLOOKUP(IF(W122="无",V122,V122&amp;"("&amp;W122&amp;")"),D:J,7,0)*X122</f>
        <v>283.33333333333331</v>
      </c>
      <c r="Z122" s="1">
        <f>VLOOKUP(IF(W122="无",V122,V122&amp;"("&amp;W122&amp;")"),D:K,8,0)*X122</f>
        <v>0</v>
      </c>
    </row>
    <row r="123" spans="1:26" x14ac:dyDescent="0.3">
      <c r="A123" s="10">
        <f t="shared" si="12"/>
        <v>122</v>
      </c>
      <c r="B123" s="1" t="s">
        <v>62</v>
      </c>
      <c r="C123" s="1" t="s">
        <v>186</v>
      </c>
      <c r="D123" s="1" t="s">
        <v>207</v>
      </c>
      <c r="E123" s="1">
        <v>3</v>
      </c>
      <c r="F123" s="1">
        <v>800</v>
      </c>
      <c r="G123" s="1">
        <v>0</v>
      </c>
      <c r="H123" s="5">
        <f t="shared" si="7"/>
        <v>1943.3333333333333</v>
      </c>
      <c r="I123" s="5">
        <f t="shared" si="8"/>
        <v>0</v>
      </c>
      <c r="J123" s="5">
        <f t="shared" si="9"/>
        <v>647.77777777777771</v>
      </c>
      <c r="K123" s="5">
        <f t="shared" si="10"/>
        <v>0</v>
      </c>
      <c r="L123" s="1" t="s">
        <v>33</v>
      </c>
      <c r="M123" s="1" t="s">
        <v>34</v>
      </c>
      <c r="N123" s="1">
        <v>2</v>
      </c>
      <c r="O123" s="1">
        <f>VLOOKUP(IF(M123="无",L123,L123&amp;"("&amp;M123&amp;")"),D:J,7,0)*N123</f>
        <v>480</v>
      </c>
      <c r="P123" s="1">
        <f>VLOOKUP(IF(M123="无",L123,L123&amp;"("&amp;M123&amp;")"),D:K,8,0)*N123</f>
        <v>0</v>
      </c>
      <c r="Q123" s="1" t="s">
        <v>206</v>
      </c>
      <c r="R123" s="1" t="str">
        <f>VLOOKUP(Q123,生产选项!B:D,3,0)</f>
        <v>小花盆种植</v>
      </c>
      <c r="S123" s="1">
        <v>3</v>
      </c>
      <c r="T123" s="1">
        <f>VLOOKUP(IF(R123="无",Q123,Q123&amp;"("&amp;R123&amp;")"),D:J,7,0)*S123</f>
        <v>300</v>
      </c>
      <c r="U123" s="1">
        <f>VLOOKUP(IF(R123="无",Q123,Q123&amp;"("&amp;R123&amp;")"),D:K,8,0)*S123</f>
        <v>0</v>
      </c>
      <c r="V123" s="1" t="s">
        <v>208</v>
      </c>
      <c r="W123" s="1" t="s">
        <v>186</v>
      </c>
      <c r="X123" s="1">
        <v>1</v>
      </c>
      <c r="Y123" s="1">
        <f>VLOOKUP(IF(W123="无",V123,V123&amp;"("&amp;W123&amp;")"),D:J,7,0)*X123</f>
        <v>363.33333333333331</v>
      </c>
      <c r="Z123" s="1">
        <f>VLOOKUP(IF(W123="无",V123,V123&amp;"("&amp;W123&amp;")"),D:K,8,0)*X123</f>
        <v>0</v>
      </c>
    </row>
    <row r="124" spans="1:26" x14ac:dyDescent="0.3">
      <c r="A124" s="10">
        <f t="shared" si="12"/>
        <v>123</v>
      </c>
      <c r="B124" s="1" t="s">
        <v>62</v>
      </c>
      <c r="C124" s="1" t="s">
        <v>186</v>
      </c>
      <c r="D124" s="1" t="s">
        <v>209</v>
      </c>
      <c r="E124" s="1">
        <v>3</v>
      </c>
      <c r="F124" s="1">
        <v>500</v>
      </c>
      <c r="G124" s="1">
        <v>0</v>
      </c>
      <c r="H124" s="5">
        <f t="shared" si="7"/>
        <v>1090</v>
      </c>
      <c r="I124" s="5">
        <f t="shared" si="8"/>
        <v>0</v>
      </c>
      <c r="J124" s="5">
        <f t="shared" si="9"/>
        <v>363.33333333333331</v>
      </c>
      <c r="K124" s="5">
        <f t="shared" si="10"/>
        <v>0</v>
      </c>
      <c r="L124" s="1" t="s">
        <v>190</v>
      </c>
      <c r="M124" s="1" t="str">
        <f>VLOOKUP(L124,生产选项!B:D,3,0)</f>
        <v>养兔厂</v>
      </c>
      <c r="N124" s="1">
        <v>3</v>
      </c>
      <c r="O124" s="1">
        <f>VLOOKUP(IF(M124="无",L124,L124&amp;"("&amp;M124&amp;")"),D:J,7,0)*N124</f>
        <v>515</v>
      </c>
      <c r="P124" s="1">
        <f>VLOOKUP(IF(M124="无",L124,L124&amp;"("&amp;M124&amp;")"),D:K,8,0)*N124</f>
        <v>0</v>
      </c>
      <c r="Q124" s="1" t="s">
        <v>160</v>
      </c>
      <c r="R124" s="1" t="str">
        <f>VLOOKUP(Q124,生产选项!B:D,3,0)</f>
        <v>磨面厂</v>
      </c>
      <c r="S124" s="1">
        <v>1</v>
      </c>
      <c r="T124" s="1">
        <f>VLOOKUP(IF(R124="无",Q124,Q124&amp;"("&amp;R124&amp;")"),D:J,7,0)*S124</f>
        <v>75</v>
      </c>
      <c r="U124" s="1">
        <f>VLOOKUP(IF(R124="无",Q124,Q124&amp;"("&amp;R124&amp;")"),D:K,8,0)*S124</f>
        <v>0</v>
      </c>
      <c r="V124" s="1" t="s">
        <v>30</v>
      </c>
      <c r="W124" s="1" t="s">
        <v>30</v>
      </c>
      <c r="X124" s="1">
        <v>0</v>
      </c>
      <c r="Y124" s="1">
        <f>VLOOKUP(IF(W124="无",V124,V124&amp;"("&amp;W124&amp;")"),D:J,7,0)*X124</f>
        <v>0</v>
      </c>
      <c r="Z124" s="1">
        <f>VLOOKUP(IF(W124="无",V124,V124&amp;"("&amp;W124&amp;")"),D:K,8,0)*X124</f>
        <v>0</v>
      </c>
    </row>
    <row r="125" spans="1:26" x14ac:dyDescent="0.3">
      <c r="A125" s="10">
        <f t="shared" si="12"/>
        <v>124</v>
      </c>
      <c r="B125" s="1" t="s">
        <v>62</v>
      </c>
      <c r="C125" s="1" t="s">
        <v>210</v>
      </c>
      <c r="D125" s="1" t="s">
        <v>211</v>
      </c>
      <c r="E125" s="1">
        <v>20</v>
      </c>
      <c r="F125" s="1">
        <v>3200</v>
      </c>
      <c r="G125" s="1">
        <v>0</v>
      </c>
      <c r="H125" s="5">
        <f t="shared" si="7"/>
        <v>3787.5</v>
      </c>
      <c r="I125" s="5">
        <f t="shared" si="8"/>
        <v>0</v>
      </c>
      <c r="J125" s="5">
        <f t="shared" si="9"/>
        <v>189.375</v>
      </c>
      <c r="K125" s="5">
        <f t="shared" si="10"/>
        <v>0</v>
      </c>
      <c r="L125" s="1" t="s">
        <v>142</v>
      </c>
      <c r="M125" s="1" t="str">
        <f>VLOOKUP(L125,生产选项!B:D,3,0)</f>
        <v>储水站采集</v>
      </c>
      <c r="N125" s="1">
        <v>3</v>
      </c>
      <c r="O125" s="1">
        <f>VLOOKUP(IF(M125="无",L125,L125&amp;"("&amp;M125&amp;")"),D:J,7,0)*N125</f>
        <v>300</v>
      </c>
      <c r="P125" s="1">
        <f>VLOOKUP(IF(M125="无",L125,L125&amp;"("&amp;M125&amp;")"),D:K,8,0)*N125</f>
        <v>0</v>
      </c>
      <c r="Q125" s="1" t="s">
        <v>212</v>
      </c>
      <c r="R125" s="1" t="str">
        <f>VLOOKUP(Q125,生产选项!B:D,3,0)</f>
        <v>磨面厂</v>
      </c>
      <c r="S125" s="1">
        <v>1</v>
      </c>
      <c r="T125" s="1">
        <f>VLOOKUP(IF(R125="无",Q125,Q125&amp;"("&amp;R125&amp;")"),D:J,7,0)*S125</f>
        <v>287.5</v>
      </c>
      <c r="U125" s="1">
        <f>VLOOKUP(IF(R125="无",Q125,Q125&amp;"("&amp;R125&amp;")"),D:K,8,0)*S125</f>
        <v>0</v>
      </c>
      <c r="V125" s="1" t="s">
        <v>30</v>
      </c>
      <c r="W125" s="1" t="s">
        <v>30</v>
      </c>
      <c r="X125" s="1">
        <v>0</v>
      </c>
      <c r="Y125" s="1">
        <f>VLOOKUP(IF(W125="无",V125,V125&amp;"("&amp;W125&amp;")"),D:J,7,0)*X125</f>
        <v>0</v>
      </c>
      <c r="Z125" s="1">
        <f>VLOOKUP(IF(W125="无",V125,V125&amp;"("&amp;W125&amp;")"),D:K,8,0)*X125</f>
        <v>0</v>
      </c>
    </row>
    <row r="126" spans="1:26" x14ac:dyDescent="0.3">
      <c r="A126" s="10">
        <f t="shared" si="12"/>
        <v>125</v>
      </c>
      <c r="B126" s="1" t="s">
        <v>62</v>
      </c>
      <c r="C126" s="1" t="s">
        <v>213</v>
      </c>
      <c r="D126" s="1" t="s">
        <v>214</v>
      </c>
      <c r="E126" s="1">
        <v>2</v>
      </c>
      <c r="F126" s="1">
        <v>450</v>
      </c>
      <c r="G126" s="1">
        <v>0</v>
      </c>
      <c r="H126" s="5">
        <f t="shared" si="7"/>
        <v>893.33333333333326</v>
      </c>
      <c r="I126" s="5">
        <f t="shared" si="8"/>
        <v>0</v>
      </c>
      <c r="J126" s="5">
        <f t="shared" si="9"/>
        <v>446.66666666666663</v>
      </c>
      <c r="K126" s="5">
        <f t="shared" si="10"/>
        <v>0</v>
      </c>
      <c r="L126" s="1" t="s">
        <v>193</v>
      </c>
      <c r="M126" s="1" t="str">
        <f>VLOOKUP(L126,生产选项!B:D,3,0)</f>
        <v>磨面厂</v>
      </c>
      <c r="N126" s="1">
        <v>2</v>
      </c>
      <c r="O126" s="1">
        <f>VLOOKUP(IF(M126="无",L126,L126&amp;"("&amp;M126&amp;")"),D:J,7,0)*N126</f>
        <v>343.33333333333331</v>
      </c>
      <c r="P126" s="1">
        <f>VLOOKUP(IF(M126="无",L126,L126&amp;"("&amp;M126&amp;")"),D:K,8,0)*N126</f>
        <v>0</v>
      </c>
      <c r="Q126" s="1" t="s">
        <v>142</v>
      </c>
      <c r="R126" s="1" t="str">
        <f>VLOOKUP(Q126,生产选项!B:D,3,0)</f>
        <v>储水站采集</v>
      </c>
      <c r="S126" s="1">
        <v>1</v>
      </c>
      <c r="T126" s="1">
        <f>VLOOKUP(IF(R126="无",Q126,Q126&amp;"("&amp;R126&amp;")"),D:J,7,0)*S126</f>
        <v>100</v>
      </c>
      <c r="U126" s="1">
        <f>VLOOKUP(IF(R126="无",Q126,Q126&amp;"("&amp;R126&amp;")"),D:K,8,0)*S126</f>
        <v>0</v>
      </c>
      <c r="V126" s="1" t="s">
        <v>30</v>
      </c>
      <c r="W126" s="1" t="s">
        <v>30</v>
      </c>
      <c r="X126" s="1">
        <v>0</v>
      </c>
      <c r="Y126" s="1">
        <f>VLOOKUP(IF(W126="无",V126,V126&amp;"("&amp;W126&amp;")"),D:J,7,0)*X126</f>
        <v>0</v>
      </c>
      <c r="Z126" s="1">
        <f>VLOOKUP(IF(W126="无",V126,V126&amp;"("&amp;W126&amp;")"),D:K,8,0)*X126</f>
        <v>0</v>
      </c>
    </row>
    <row r="127" spans="1:26" x14ac:dyDescent="0.3">
      <c r="A127" s="10">
        <f t="shared" si="12"/>
        <v>126</v>
      </c>
      <c r="B127" s="1" t="s">
        <v>25</v>
      </c>
      <c r="C127" s="1" t="s">
        <v>203</v>
      </c>
      <c r="D127" s="1" t="s">
        <v>215</v>
      </c>
      <c r="E127" s="1">
        <v>4</v>
      </c>
      <c r="F127" s="1">
        <v>650</v>
      </c>
      <c r="G127" s="1">
        <v>0</v>
      </c>
      <c r="H127" s="5">
        <f t="shared" si="7"/>
        <v>1150</v>
      </c>
      <c r="I127" s="5">
        <f t="shared" si="8"/>
        <v>0</v>
      </c>
      <c r="J127" s="5">
        <f t="shared" si="9"/>
        <v>287.5</v>
      </c>
      <c r="K127" s="5">
        <f t="shared" si="10"/>
        <v>0</v>
      </c>
      <c r="L127" s="1" t="s">
        <v>216</v>
      </c>
      <c r="M127" s="1" t="str">
        <f>VLOOKUP(L127,生产选项!B:D,3,0)</f>
        <v>屠宰桌</v>
      </c>
      <c r="N127" s="1">
        <v>2</v>
      </c>
      <c r="O127" s="1">
        <f>VLOOKUP(IF(M127="无",L127,L127&amp;"("&amp;M127&amp;")"),D:J,7,0)*N127</f>
        <v>500</v>
      </c>
      <c r="P127" s="1">
        <f>VLOOKUP(IF(M127="无",L127,L127&amp;"("&amp;M127&amp;")"),D:K,8,0)*N127</f>
        <v>0</v>
      </c>
      <c r="Q127" s="1" t="s">
        <v>30</v>
      </c>
      <c r="R127" s="1" t="s">
        <v>30</v>
      </c>
      <c r="S127" s="1">
        <v>0</v>
      </c>
      <c r="T127" s="1">
        <f>VLOOKUP(IF(R127="无",Q127,Q127&amp;"("&amp;R127&amp;")"),D:J,7,0)*S127</f>
        <v>0</v>
      </c>
      <c r="U127" s="1">
        <f>VLOOKUP(IF(R127="无",Q127,Q127&amp;"("&amp;R127&amp;")"),D:K,8,0)*S127</f>
        <v>0</v>
      </c>
      <c r="V127" s="1" t="s">
        <v>30</v>
      </c>
      <c r="W127" s="1" t="s">
        <v>30</v>
      </c>
      <c r="X127" s="1">
        <v>0</v>
      </c>
      <c r="Y127" s="1">
        <f>VLOOKUP(IF(W127="无",V127,V127&amp;"("&amp;W127&amp;")"),D:J,7,0)*X127</f>
        <v>0</v>
      </c>
      <c r="Z127" s="1">
        <f>VLOOKUP(IF(W127="无",V127,V127&amp;"("&amp;W127&amp;")"),D:K,8,0)*X127</f>
        <v>0</v>
      </c>
    </row>
    <row r="128" spans="1:26" x14ac:dyDescent="0.3">
      <c r="A128" s="10">
        <f t="shared" si="12"/>
        <v>127</v>
      </c>
      <c r="B128" s="1" t="s">
        <v>25</v>
      </c>
      <c r="C128" s="1" t="s">
        <v>203</v>
      </c>
      <c r="D128" s="1" t="s">
        <v>217</v>
      </c>
      <c r="E128" s="1">
        <v>6</v>
      </c>
      <c r="F128" s="1">
        <v>3232</v>
      </c>
      <c r="G128" s="1">
        <v>0</v>
      </c>
      <c r="H128" s="5">
        <f t="shared" si="7"/>
        <v>3332</v>
      </c>
      <c r="I128" s="5">
        <f t="shared" si="8"/>
        <v>0</v>
      </c>
      <c r="J128" s="5">
        <f t="shared" si="9"/>
        <v>555.33333333333337</v>
      </c>
      <c r="K128" s="5">
        <f t="shared" si="10"/>
        <v>0</v>
      </c>
      <c r="L128" s="1" t="s">
        <v>218</v>
      </c>
      <c r="M128" s="1" t="str">
        <f>VLOOKUP(L128,生产选项!B:D,3,0)</f>
        <v>野外采集</v>
      </c>
      <c r="N128" s="1">
        <v>1</v>
      </c>
      <c r="O128" s="1">
        <f>VLOOKUP(IF(M128="无",L128,L128&amp;"("&amp;M128&amp;")"),D:J,7,0)*N128</f>
        <v>100</v>
      </c>
      <c r="P128" s="1">
        <f>VLOOKUP(IF(M128="无",L128,L128&amp;"("&amp;M128&amp;")"),D:K,8,0)*N128</f>
        <v>0</v>
      </c>
      <c r="Q128" s="1" t="s">
        <v>30</v>
      </c>
      <c r="R128" s="1" t="s">
        <v>30</v>
      </c>
      <c r="S128" s="1">
        <v>0</v>
      </c>
      <c r="T128" s="1">
        <f>VLOOKUP(IF(R128="无",Q128,Q128&amp;"("&amp;R128&amp;")"),D:J,7,0)*S128</f>
        <v>0</v>
      </c>
      <c r="U128" s="1">
        <f>VLOOKUP(IF(R128="无",Q128,Q128&amp;"("&amp;R128&amp;")"),D:K,8,0)*S128</f>
        <v>0</v>
      </c>
      <c r="V128" s="1" t="s">
        <v>30</v>
      </c>
      <c r="W128" s="1" t="s">
        <v>30</v>
      </c>
      <c r="X128" s="1">
        <v>0</v>
      </c>
      <c r="Y128" s="1">
        <f>VLOOKUP(IF(W128="无",V128,V128&amp;"("&amp;W128&amp;")"),D:J,7,0)*X128</f>
        <v>0</v>
      </c>
      <c r="Z128" s="1">
        <f>VLOOKUP(IF(W128="无",V128,V128&amp;"("&amp;W128&amp;")"),D:K,8,0)*X128</f>
        <v>0</v>
      </c>
    </row>
    <row r="129" spans="1:26" x14ac:dyDescent="0.3">
      <c r="A129" s="10">
        <f t="shared" si="12"/>
        <v>128</v>
      </c>
      <c r="B129" s="1" t="s">
        <v>25</v>
      </c>
      <c r="C129" s="1" t="s">
        <v>203</v>
      </c>
      <c r="D129" s="1" t="s">
        <v>219</v>
      </c>
      <c r="E129" s="1">
        <v>6</v>
      </c>
      <c r="F129" s="1">
        <v>550</v>
      </c>
      <c r="G129" s="1">
        <v>0</v>
      </c>
      <c r="H129" s="5">
        <f t="shared" si="7"/>
        <v>1030</v>
      </c>
      <c r="I129" s="5">
        <f t="shared" si="8"/>
        <v>0</v>
      </c>
      <c r="J129" s="5">
        <f t="shared" si="9"/>
        <v>171.66666666666666</v>
      </c>
      <c r="K129" s="5">
        <f t="shared" si="10"/>
        <v>0</v>
      </c>
      <c r="L129" s="1" t="s">
        <v>206</v>
      </c>
      <c r="M129" s="1" t="s">
        <v>142</v>
      </c>
      <c r="N129" s="1">
        <v>3</v>
      </c>
      <c r="O129" s="1">
        <f>VLOOKUP(IF(M129="无",L129,L129&amp;"("&amp;M129&amp;")"),D:J,7,0)*N129</f>
        <v>480</v>
      </c>
      <c r="P129" s="1">
        <f>VLOOKUP(IF(M129="无",L129,L129&amp;"("&amp;M129&amp;")"),D:K,8,0)*N129</f>
        <v>0</v>
      </c>
      <c r="Q129" s="1" t="s">
        <v>30</v>
      </c>
      <c r="R129" s="1" t="s">
        <v>30</v>
      </c>
      <c r="S129" s="1">
        <v>0</v>
      </c>
      <c r="T129" s="1">
        <f>VLOOKUP(IF(R129="无",Q129,Q129&amp;"("&amp;R129&amp;")"),D:J,7,0)*S129</f>
        <v>0</v>
      </c>
      <c r="U129" s="1">
        <f>VLOOKUP(IF(R129="无",Q129,Q129&amp;"("&amp;R129&amp;")"),D:K,8,0)*S129</f>
        <v>0</v>
      </c>
      <c r="V129" s="1" t="s">
        <v>30</v>
      </c>
      <c r="W129" s="1" t="s">
        <v>30</v>
      </c>
      <c r="X129" s="1">
        <v>0</v>
      </c>
      <c r="Y129" s="1">
        <f>VLOOKUP(IF(W129="无",V129,V129&amp;"("&amp;W129&amp;")"),D:J,7,0)*X129</f>
        <v>0</v>
      </c>
      <c r="Z129" s="1">
        <f>VLOOKUP(IF(W129="无",V129,V129&amp;"("&amp;W129&amp;")"),D:K,8,0)*X129</f>
        <v>0</v>
      </c>
    </row>
    <row r="130" spans="1:26" x14ac:dyDescent="0.3">
      <c r="A130" s="10">
        <f t="shared" si="12"/>
        <v>129</v>
      </c>
      <c r="B130" s="1" t="s">
        <v>25</v>
      </c>
      <c r="C130" s="1" t="s">
        <v>203</v>
      </c>
      <c r="D130" s="1" t="s">
        <v>220</v>
      </c>
      <c r="E130" s="1">
        <v>6</v>
      </c>
      <c r="F130" s="1">
        <v>600</v>
      </c>
      <c r="G130" s="1">
        <v>0</v>
      </c>
      <c r="H130" s="5">
        <f t="shared" ref="H130:H193" si="13">F130+O130+T130+Y130</f>
        <v>670</v>
      </c>
      <c r="I130" s="5">
        <f t="shared" ref="I130:I193" si="14">IF(C130="贸易",G130,P130+U130+Z130)</f>
        <v>0</v>
      </c>
      <c r="J130" s="5">
        <f t="shared" ref="J130:J193" si="15">H130/E130</f>
        <v>111.66666666666667</v>
      </c>
      <c r="K130" s="5">
        <f t="shared" ref="K130:K193" si="16">I130/E130</f>
        <v>0</v>
      </c>
      <c r="L130" s="1" t="s">
        <v>28</v>
      </c>
      <c r="M130" s="1" t="str">
        <f>VLOOKUP(L130,生产选项!B:D,3,0)</f>
        <v>野外采集</v>
      </c>
      <c r="N130" s="1">
        <v>1</v>
      </c>
      <c r="O130" s="1">
        <f>VLOOKUP(IF(M130="无",L130,L130&amp;"("&amp;M130&amp;")"),D:J,7,0)*N130</f>
        <v>70</v>
      </c>
      <c r="P130" s="1">
        <f>VLOOKUP(IF(M130="无",L130,L130&amp;"("&amp;M130&amp;")"),D:K,8,0)*N130</f>
        <v>0</v>
      </c>
      <c r="Q130" s="1" t="s">
        <v>30</v>
      </c>
      <c r="R130" s="1" t="s">
        <v>30</v>
      </c>
      <c r="S130" s="1">
        <v>0</v>
      </c>
      <c r="T130" s="1">
        <f>VLOOKUP(IF(R130="无",Q130,Q130&amp;"("&amp;R130&amp;")"),D:J,7,0)*S130</f>
        <v>0</v>
      </c>
      <c r="U130" s="1">
        <f>VLOOKUP(IF(R130="无",Q130,Q130&amp;"("&amp;R130&amp;")"),D:K,8,0)*S130</f>
        <v>0</v>
      </c>
      <c r="V130" s="1" t="s">
        <v>30</v>
      </c>
      <c r="W130" s="1" t="s">
        <v>30</v>
      </c>
      <c r="X130" s="1">
        <v>0</v>
      </c>
      <c r="Y130" s="1">
        <f>VLOOKUP(IF(W130="无",V130,V130&amp;"("&amp;W130&amp;")"),D:J,7,0)*X130</f>
        <v>0</v>
      </c>
      <c r="Z130" s="1">
        <f>VLOOKUP(IF(W130="无",V130,V130&amp;"("&amp;W130&amp;")"),D:K,8,0)*X130</f>
        <v>0</v>
      </c>
    </row>
    <row r="131" spans="1:26" x14ac:dyDescent="0.3">
      <c r="A131" s="10">
        <f t="shared" si="12"/>
        <v>130</v>
      </c>
      <c r="B131" s="1" t="s">
        <v>25</v>
      </c>
      <c r="C131" s="1" t="s">
        <v>203</v>
      </c>
      <c r="D131" s="1" t="s">
        <v>221</v>
      </c>
      <c r="E131" s="1">
        <v>4</v>
      </c>
      <c r="F131" s="1">
        <v>600</v>
      </c>
      <c r="G131" s="1">
        <v>0</v>
      </c>
      <c r="H131" s="5">
        <f t="shared" si="13"/>
        <v>600</v>
      </c>
      <c r="I131" s="5">
        <f t="shared" si="14"/>
        <v>0</v>
      </c>
      <c r="J131" s="5">
        <f t="shared" si="15"/>
        <v>150</v>
      </c>
      <c r="K131" s="5">
        <f t="shared" si="16"/>
        <v>0</v>
      </c>
      <c r="L131" s="1" t="s">
        <v>222</v>
      </c>
      <c r="M131" s="1" t="str">
        <f>VLOOKUP(L131,生产选项!B:D,3,0)</f>
        <v>野外采集</v>
      </c>
      <c r="N131" s="1">
        <v>1</v>
      </c>
      <c r="O131" s="1">
        <f>VLOOKUP(IF(M131="无",L131,L131&amp;"("&amp;M131&amp;")"),D:J,7,0)*N131</f>
        <v>0</v>
      </c>
      <c r="P131" s="1">
        <f>VLOOKUP(IF(M131="无",L131,L131&amp;"("&amp;M131&amp;")"),D:K,8,0)*N131</f>
        <v>0</v>
      </c>
      <c r="Q131" s="1" t="s">
        <v>30</v>
      </c>
      <c r="R131" s="1" t="s">
        <v>30</v>
      </c>
      <c r="S131" s="1">
        <v>0</v>
      </c>
      <c r="T131" s="1">
        <f>VLOOKUP(IF(R131="无",Q131,Q131&amp;"("&amp;R131&amp;")"),D:J,7,0)*S131</f>
        <v>0</v>
      </c>
      <c r="U131" s="1">
        <f>VLOOKUP(IF(R131="无",Q131,Q131&amp;"("&amp;R131&amp;")"),D:K,8,0)*S131</f>
        <v>0</v>
      </c>
      <c r="V131" s="1" t="s">
        <v>30</v>
      </c>
      <c r="W131" s="1" t="s">
        <v>30</v>
      </c>
      <c r="X131" s="1">
        <v>0</v>
      </c>
      <c r="Y131" s="1">
        <f>VLOOKUP(IF(W131="无",V131,V131&amp;"("&amp;W131&amp;")"),D:J,7,0)*X131</f>
        <v>0</v>
      </c>
      <c r="Z131" s="1">
        <f>VLOOKUP(IF(W131="无",V131,V131&amp;"("&amp;W131&amp;")"),D:K,8,0)*X131</f>
        <v>0</v>
      </c>
    </row>
    <row r="132" spans="1:26" x14ac:dyDescent="0.3">
      <c r="A132" s="10">
        <f t="shared" si="12"/>
        <v>131</v>
      </c>
      <c r="B132" s="1" t="s">
        <v>25</v>
      </c>
      <c r="C132" s="1" t="s">
        <v>203</v>
      </c>
      <c r="D132" s="1" t="s">
        <v>223</v>
      </c>
      <c r="E132" s="1">
        <v>8</v>
      </c>
      <c r="F132" s="1">
        <v>600</v>
      </c>
      <c r="G132" s="1">
        <v>0</v>
      </c>
      <c r="H132" s="5">
        <f t="shared" si="13"/>
        <v>600</v>
      </c>
      <c r="I132" s="5">
        <f t="shared" si="14"/>
        <v>0</v>
      </c>
      <c r="J132" s="5">
        <f t="shared" si="15"/>
        <v>75</v>
      </c>
      <c r="K132" s="5">
        <f t="shared" si="16"/>
        <v>0</v>
      </c>
      <c r="L132" s="1" t="s">
        <v>224</v>
      </c>
      <c r="M132" s="1" t="str">
        <f>VLOOKUP(L132,生产选项!B:D,3,0)</f>
        <v>野外采集</v>
      </c>
      <c r="N132" s="1">
        <v>1</v>
      </c>
      <c r="O132" s="1">
        <f>VLOOKUP(IF(M132="无",L132,L132&amp;"("&amp;M132&amp;")"),D:J,7,0)*N132</f>
        <v>0</v>
      </c>
      <c r="P132" s="1">
        <f>VLOOKUP(IF(M132="无",L132,L132&amp;"("&amp;M132&amp;")"),D:K,8,0)*N132</f>
        <v>0</v>
      </c>
      <c r="Q132" s="1" t="s">
        <v>30</v>
      </c>
      <c r="R132" s="1" t="s">
        <v>30</v>
      </c>
      <c r="S132" s="1">
        <v>0</v>
      </c>
      <c r="T132" s="1">
        <f>VLOOKUP(IF(R132="无",Q132,Q132&amp;"("&amp;R132&amp;")"),D:J,7,0)*S132</f>
        <v>0</v>
      </c>
      <c r="U132" s="1">
        <f>VLOOKUP(IF(R132="无",Q132,Q132&amp;"("&amp;R132&amp;")"),D:K,8,0)*S132</f>
        <v>0</v>
      </c>
      <c r="V132" s="1" t="s">
        <v>30</v>
      </c>
      <c r="W132" s="1" t="s">
        <v>30</v>
      </c>
      <c r="X132" s="1">
        <v>0</v>
      </c>
      <c r="Y132" s="1">
        <f>VLOOKUP(IF(W132="无",V132,V132&amp;"("&amp;W132&amp;")"),D:J,7,0)*X132</f>
        <v>0</v>
      </c>
      <c r="Z132" s="1">
        <f>VLOOKUP(IF(W132="无",V132,V132&amp;"("&amp;W132&amp;")"),D:K,8,0)*X132</f>
        <v>0</v>
      </c>
    </row>
    <row r="133" spans="1:26" x14ac:dyDescent="0.3">
      <c r="A133" s="10">
        <f t="shared" si="12"/>
        <v>132</v>
      </c>
      <c r="B133" s="1" t="s">
        <v>133</v>
      </c>
      <c r="C133" s="1" t="s">
        <v>203</v>
      </c>
      <c r="D133" s="1" t="s">
        <v>225</v>
      </c>
      <c r="E133" s="1">
        <v>4</v>
      </c>
      <c r="F133" s="1">
        <v>450</v>
      </c>
      <c r="G133" s="1">
        <v>0</v>
      </c>
      <c r="H133" s="5">
        <f t="shared" si="13"/>
        <v>850</v>
      </c>
      <c r="I133" s="5">
        <f t="shared" si="14"/>
        <v>0</v>
      </c>
      <c r="J133" s="5">
        <f t="shared" si="15"/>
        <v>212.5</v>
      </c>
      <c r="K133" s="5">
        <f t="shared" si="16"/>
        <v>0</v>
      </c>
      <c r="L133" s="1" t="s">
        <v>155</v>
      </c>
      <c r="M133" s="1" t="str">
        <f>VLOOKUP(L133,生产选项!B:D,3,0)</f>
        <v>野外采集</v>
      </c>
      <c r="N133" s="1">
        <v>4</v>
      </c>
      <c r="O133" s="1">
        <f>VLOOKUP(IF(M133="无",L133,L133&amp;"("&amp;M133&amp;")"),D:J,7,0)*N133</f>
        <v>400</v>
      </c>
      <c r="P133" s="1">
        <f>VLOOKUP(IF(M133="无",L133,L133&amp;"("&amp;M133&amp;")"),D:K,8,0)*N133</f>
        <v>0</v>
      </c>
      <c r="Q133" s="1" t="s">
        <v>30</v>
      </c>
      <c r="R133" s="1" t="s">
        <v>30</v>
      </c>
      <c r="S133" s="1">
        <v>0</v>
      </c>
      <c r="T133" s="1">
        <f>VLOOKUP(IF(R133="无",Q133,Q133&amp;"("&amp;R133&amp;")"),D:J,7,0)*S133</f>
        <v>0</v>
      </c>
      <c r="U133" s="1">
        <f>VLOOKUP(IF(R133="无",Q133,Q133&amp;"("&amp;R133&amp;")"),D:K,8,0)*S133</f>
        <v>0</v>
      </c>
      <c r="V133" s="1" t="s">
        <v>30</v>
      </c>
      <c r="W133" s="1" t="s">
        <v>30</v>
      </c>
      <c r="X133" s="1">
        <v>0</v>
      </c>
      <c r="Y133" s="1">
        <f>VLOOKUP(IF(W133="无",V133,V133&amp;"("&amp;W133&amp;")"),D:J,7,0)*X133</f>
        <v>0</v>
      </c>
      <c r="Z133" s="1">
        <f>VLOOKUP(IF(W133="无",V133,V133&amp;"("&amp;W133&amp;")"),D:K,8,0)*X133</f>
        <v>0</v>
      </c>
    </row>
    <row r="134" spans="1:26" x14ac:dyDescent="0.3">
      <c r="A134" s="10">
        <f t="shared" si="12"/>
        <v>133</v>
      </c>
      <c r="B134" s="1" t="s">
        <v>133</v>
      </c>
      <c r="C134" s="1" t="s">
        <v>203</v>
      </c>
      <c r="D134" s="1" t="s">
        <v>226</v>
      </c>
      <c r="E134" s="1">
        <v>3</v>
      </c>
      <c r="F134" s="1">
        <v>450</v>
      </c>
      <c r="G134" s="1">
        <v>0</v>
      </c>
      <c r="H134" s="5">
        <f t="shared" si="13"/>
        <v>850</v>
      </c>
      <c r="I134" s="5">
        <f t="shared" si="14"/>
        <v>0</v>
      </c>
      <c r="J134" s="5">
        <f t="shared" si="15"/>
        <v>283.33333333333331</v>
      </c>
      <c r="K134" s="5">
        <f t="shared" si="16"/>
        <v>0</v>
      </c>
      <c r="L134" s="1" t="s">
        <v>157</v>
      </c>
      <c r="M134" s="1" t="s">
        <v>158</v>
      </c>
      <c r="N134" s="1">
        <v>4</v>
      </c>
      <c r="O134" s="1">
        <f>VLOOKUP(IF(M134="无",L134,L134&amp;"("&amp;M134&amp;")"),D:J,7,0)*N134</f>
        <v>400</v>
      </c>
      <c r="P134" s="1">
        <f>VLOOKUP(IF(M134="无",L134,L134&amp;"("&amp;M134&amp;")"),D:K,8,0)*N134</f>
        <v>0</v>
      </c>
      <c r="Q134" s="1" t="s">
        <v>30</v>
      </c>
      <c r="R134" s="1" t="s">
        <v>30</v>
      </c>
      <c r="S134" s="1">
        <v>0</v>
      </c>
      <c r="T134" s="1">
        <f>VLOOKUP(IF(R134="无",Q134,Q134&amp;"("&amp;R134&amp;")"),D:J,7,0)*S134</f>
        <v>0</v>
      </c>
      <c r="U134" s="1">
        <f>VLOOKUP(IF(R134="无",Q134,Q134&amp;"("&amp;R134&amp;")"),D:K,8,0)*S134</f>
        <v>0</v>
      </c>
      <c r="V134" s="1" t="s">
        <v>30</v>
      </c>
      <c r="W134" s="1" t="s">
        <v>30</v>
      </c>
      <c r="X134" s="1">
        <v>0</v>
      </c>
      <c r="Y134" s="1">
        <f>VLOOKUP(IF(W134="无",V134,V134&amp;"("&amp;W134&amp;")"),D:J,7,0)*X134</f>
        <v>0</v>
      </c>
      <c r="Z134" s="1">
        <f>VLOOKUP(IF(W134="无",V134,V134&amp;"("&amp;W134&amp;")"),D:K,8,0)*X134</f>
        <v>0</v>
      </c>
    </row>
    <row r="135" spans="1:26" x14ac:dyDescent="0.3">
      <c r="A135" s="10">
        <f t="shared" ref="A135:A149" si="17">ROW()-1</f>
        <v>134</v>
      </c>
      <c r="B135" s="1" t="s">
        <v>133</v>
      </c>
      <c r="C135" s="1" t="s">
        <v>203</v>
      </c>
      <c r="D135" s="1" t="s">
        <v>227</v>
      </c>
      <c r="E135" s="1">
        <v>3</v>
      </c>
      <c r="F135" s="1">
        <v>450</v>
      </c>
      <c r="G135" s="1">
        <v>0</v>
      </c>
      <c r="H135" s="5">
        <f t="shared" si="13"/>
        <v>2450</v>
      </c>
      <c r="I135" s="5">
        <f t="shared" si="14"/>
        <v>0</v>
      </c>
      <c r="J135" s="5">
        <f t="shared" si="15"/>
        <v>816.66666666666663</v>
      </c>
      <c r="K135" s="5">
        <f t="shared" si="16"/>
        <v>0</v>
      </c>
      <c r="L135" s="1" t="s">
        <v>201</v>
      </c>
      <c r="M135" s="1" t="str">
        <f>VLOOKUP(L135,生产选项!B:D,3,0)</f>
        <v>钓鱼台</v>
      </c>
      <c r="N135" s="1">
        <v>4</v>
      </c>
      <c r="O135" s="1">
        <f>VLOOKUP(IF(M135="无",L135,L135&amp;"("&amp;M135&amp;")"),D:J,7,0)*N135</f>
        <v>2000</v>
      </c>
      <c r="P135" s="1">
        <f>VLOOKUP(IF(M135="无",L135,L135&amp;"("&amp;M135&amp;")"),D:K,8,0)*N135</f>
        <v>0</v>
      </c>
      <c r="Q135" s="1" t="s">
        <v>30</v>
      </c>
      <c r="R135" s="1" t="s">
        <v>30</v>
      </c>
      <c r="S135" s="1">
        <v>0</v>
      </c>
      <c r="T135" s="1">
        <f>VLOOKUP(IF(R135="无",Q135,Q135&amp;"("&amp;R135&amp;")"),D:J,7,0)*S135</f>
        <v>0</v>
      </c>
      <c r="U135" s="1">
        <f>VLOOKUP(IF(R135="无",Q135,Q135&amp;"("&amp;R135&amp;")"),D:K,8,0)*S135</f>
        <v>0</v>
      </c>
      <c r="V135" s="1" t="s">
        <v>30</v>
      </c>
      <c r="W135" s="1" t="s">
        <v>30</v>
      </c>
      <c r="X135" s="1">
        <v>0</v>
      </c>
      <c r="Y135" s="1">
        <f>VLOOKUP(IF(W135="无",V135,V135&amp;"("&amp;W135&amp;")"),D:J,7,0)*X135</f>
        <v>0</v>
      </c>
      <c r="Z135" s="1">
        <f>VLOOKUP(IF(W135="无",V135,V135&amp;"("&amp;W135&amp;")"),D:K,8,0)*X135</f>
        <v>0</v>
      </c>
    </row>
    <row r="136" spans="1:26" x14ac:dyDescent="0.3">
      <c r="A136" s="10">
        <f t="shared" si="17"/>
        <v>135</v>
      </c>
      <c r="B136" s="1" t="s">
        <v>62</v>
      </c>
      <c r="C136" s="1" t="s">
        <v>228</v>
      </c>
      <c r="D136" s="1" t="s">
        <v>229</v>
      </c>
      <c r="E136" s="1">
        <v>24</v>
      </c>
      <c r="F136" s="1">
        <v>2600</v>
      </c>
      <c r="G136" s="1">
        <v>0</v>
      </c>
      <c r="H136" s="5">
        <f t="shared" si="13"/>
        <v>2880</v>
      </c>
      <c r="I136" s="5">
        <f t="shared" si="14"/>
        <v>0</v>
      </c>
      <c r="J136" s="5">
        <f t="shared" si="15"/>
        <v>120</v>
      </c>
      <c r="K136" s="5">
        <f t="shared" si="16"/>
        <v>0</v>
      </c>
      <c r="L136" s="1" t="s">
        <v>230</v>
      </c>
      <c r="M136" s="1" t="s">
        <v>45</v>
      </c>
      <c r="N136" s="1">
        <v>4</v>
      </c>
      <c r="O136" s="1">
        <f>VLOOKUP(IF(M136="无",L136,L136&amp;"("&amp;M136&amp;")"),D:J,7,0)*N136</f>
        <v>280</v>
      </c>
      <c r="P136" s="1">
        <f>VLOOKUP(IF(M136="无",L136,L136&amp;"("&amp;M136&amp;")"),D:K,8,0)*N136</f>
        <v>0</v>
      </c>
      <c r="Q136" s="1" t="s">
        <v>30</v>
      </c>
      <c r="R136" s="1" t="s">
        <v>30</v>
      </c>
      <c r="S136" s="1">
        <v>0</v>
      </c>
      <c r="T136" s="1">
        <f>VLOOKUP(IF(R136="无",Q136,Q136&amp;"("&amp;R136&amp;")"),D:J,7,0)*S136</f>
        <v>0</v>
      </c>
      <c r="U136" s="1">
        <f>VLOOKUP(IF(R136="无",Q136,Q136&amp;"("&amp;R136&amp;")"),D:K,8,0)*S136</f>
        <v>0</v>
      </c>
      <c r="V136" s="1" t="s">
        <v>30</v>
      </c>
      <c r="W136" s="1" t="s">
        <v>30</v>
      </c>
      <c r="X136" s="1">
        <v>0</v>
      </c>
      <c r="Y136" s="1">
        <f>VLOOKUP(IF(W136="无",V136,V136&amp;"("&amp;W136&amp;")"),D:J,7,0)*X136</f>
        <v>0</v>
      </c>
      <c r="Z136" s="1">
        <f>VLOOKUP(IF(W136="无",V136,V136&amp;"("&amp;W136&amp;")"),D:K,8,0)*X136</f>
        <v>0</v>
      </c>
    </row>
    <row r="137" spans="1:26" x14ac:dyDescent="0.3">
      <c r="A137" s="10">
        <f t="shared" si="17"/>
        <v>136</v>
      </c>
      <c r="B137" s="1" t="s">
        <v>25</v>
      </c>
      <c r="C137" s="1" t="s">
        <v>231</v>
      </c>
      <c r="D137" s="1" t="s">
        <v>232</v>
      </c>
      <c r="E137" s="1">
        <v>3</v>
      </c>
      <c r="F137" s="1">
        <v>200</v>
      </c>
      <c r="G137" s="1">
        <v>0</v>
      </c>
      <c r="H137" s="5">
        <f t="shared" si="13"/>
        <v>270</v>
      </c>
      <c r="I137" s="5">
        <f t="shared" si="14"/>
        <v>0</v>
      </c>
      <c r="J137" s="5">
        <f t="shared" si="15"/>
        <v>90</v>
      </c>
      <c r="K137" s="5">
        <f t="shared" si="16"/>
        <v>0</v>
      </c>
      <c r="L137" s="1" t="s">
        <v>179</v>
      </c>
      <c r="M137" s="1" t="s">
        <v>45</v>
      </c>
      <c r="N137" s="1">
        <v>1</v>
      </c>
      <c r="O137" s="1">
        <f>VLOOKUP(IF(M137="无",L137,L137&amp;"("&amp;M137&amp;")"),D:J,7,0)*N137</f>
        <v>70</v>
      </c>
      <c r="P137" s="1">
        <f>VLOOKUP(IF(M137="无",L137,L137&amp;"("&amp;M137&amp;")"),D:K,8,0)*N137</f>
        <v>0</v>
      </c>
      <c r="Q137" s="1" t="s">
        <v>30</v>
      </c>
      <c r="R137" s="1" t="s">
        <v>30</v>
      </c>
      <c r="S137" s="1">
        <v>0</v>
      </c>
      <c r="T137" s="1">
        <f>VLOOKUP(IF(R137="无",Q137,Q137&amp;"("&amp;R137&amp;")"),D:J,7,0)*S137</f>
        <v>0</v>
      </c>
      <c r="U137" s="1">
        <f>VLOOKUP(IF(R137="无",Q137,Q137&amp;"("&amp;R137&amp;")"),D:K,8,0)*S137</f>
        <v>0</v>
      </c>
      <c r="V137" s="1" t="s">
        <v>30</v>
      </c>
      <c r="W137" s="1" t="s">
        <v>30</v>
      </c>
      <c r="X137" s="1">
        <v>0</v>
      </c>
      <c r="Y137" s="1">
        <f>VLOOKUP(IF(W137="无",V137,V137&amp;"("&amp;W137&amp;")"),D:J,7,0)*X137</f>
        <v>0</v>
      </c>
      <c r="Z137" s="1">
        <f>VLOOKUP(IF(W137="无",V137,V137&amp;"("&amp;W137&amp;")"),D:K,8,0)*X137</f>
        <v>0</v>
      </c>
    </row>
    <row r="138" spans="1:26" x14ac:dyDescent="0.3">
      <c r="A138" s="10">
        <f t="shared" si="17"/>
        <v>137</v>
      </c>
      <c r="B138" s="1" t="s">
        <v>25</v>
      </c>
      <c r="C138" s="1" t="s">
        <v>231</v>
      </c>
      <c r="D138" s="1" t="s">
        <v>233</v>
      </c>
      <c r="E138" s="1">
        <v>2</v>
      </c>
      <c r="F138" s="1">
        <v>200</v>
      </c>
      <c r="G138" s="1">
        <v>0</v>
      </c>
      <c r="H138" s="5">
        <f t="shared" si="13"/>
        <v>270</v>
      </c>
      <c r="I138" s="5">
        <f t="shared" si="14"/>
        <v>0</v>
      </c>
      <c r="J138" s="5">
        <f t="shared" si="15"/>
        <v>135</v>
      </c>
      <c r="K138" s="5">
        <f t="shared" si="16"/>
        <v>0</v>
      </c>
      <c r="L138" s="1" t="s">
        <v>230</v>
      </c>
      <c r="M138" s="1" t="s">
        <v>45</v>
      </c>
      <c r="N138" s="1">
        <v>1</v>
      </c>
      <c r="O138" s="1">
        <f>VLOOKUP(IF(M138="无",L138,L138&amp;"("&amp;M138&amp;")"),D:J,7,0)*N138</f>
        <v>70</v>
      </c>
      <c r="P138" s="1">
        <f>VLOOKUP(IF(M138="无",L138,L138&amp;"("&amp;M138&amp;")"),D:K,8,0)*N138</f>
        <v>0</v>
      </c>
      <c r="Q138" s="1" t="s">
        <v>30</v>
      </c>
      <c r="R138" s="1" t="s">
        <v>30</v>
      </c>
      <c r="S138" s="1">
        <v>0</v>
      </c>
      <c r="T138" s="1">
        <f>VLOOKUP(IF(R138="无",Q138,Q138&amp;"("&amp;R138&amp;")"),D:J,7,0)*S138</f>
        <v>0</v>
      </c>
      <c r="U138" s="1">
        <f>VLOOKUP(IF(R138="无",Q138,Q138&amp;"("&amp;R138&amp;")"),D:K,8,0)*S138</f>
        <v>0</v>
      </c>
      <c r="V138" s="1" t="s">
        <v>30</v>
      </c>
      <c r="W138" s="1" t="s">
        <v>30</v>
      </c>
      <c r="X138" s="1">
        <v>0</v>
      </c>
      <c r="Y138" s="1">
        <f>VLOOKUP(IF(W138="无",V138,V138&amp;"("&amp;W138&amp;")"),D:J,7,0)*X138</f>
        <v>0</v>
      </c>
      <c r="Z138" s="1">
        <f>VLOOKUP(IF(W138="无",V138,V138&amp;"("&amp;W138&amp;")"),D:K,8,0)*X138</f>
        <v>0</v>
      </c>
    </row>
    <row r="139" spans="1:26" x14ac:dyDescent="0.3">
      <c r="A139" s="10">
        <f t="shared" si="17"/>
        <v>138</v>
      </c>
      <c r="B139" s="1" t="s">
        <v>25</v>
      </c>
      <c r="C139" s="1" t="s">
        <v>231</v>
      </c>
      <c r="D139" s="1" t="s">
        <v>234</v>
      </c>
      <c r="E139" s="1">
        <v>6</v>
      </c>
      <c r="F139" s="1">
        <v>200</v>
      </c>
      <c r="G139" s="1">
        <v>0</v>
      </c>
      <c r="H139" s="5">
        <f t="shared" si="13"/>
        <v>270</v>
      </c>
      <c r="I139" s="5">
        <f t="shared" si="14"/>
        <v>0</v>
      </c>
      <c r="J139" s="5">
        <f t="shared" si="15"/>
        <v>45</v>
      </c>
      <c r="K139" s="5">
        <f t="shared" si="16"/>
        <v>0</v>
      </c>
      <c r="L139" s="1" t="s">
        <v>179</v>
      </c>
      <c r="M139" s="1" t="s">
        <v>45</v>
      </c>
      <c r="N139" s="1">
        <v>1</v>
      </c>
      <c r="O139" s="1">
        <f>VLOOKUP(IF(M139="无",L139,L139&amp;"("&amp;M139&amp;")"),D:J,7,0)*N139</f>
        <v>70</v>
      </c>
      <c r="P139" s="1">
        <f>VLOOKUP(IF(M139="无",L139,L139&amp;"("&amp;M139&amp;")"),D:K,8,0)*N139</f>
        <v>0</v>
      </c>
      <c r="Q139" s="1" t="s">
        <v>30</v>
      </c>
      <c r="R139" s="1" t="s">
        <v>30</v>
      </c>
      <c r="S139" s="1">
        <v>0</v>
      </c>
      <c r="T139" s="1">
        <f>VLOOKUP(IF(R139="无",Q139,Q139&amp;"("&amp;R139&amp;")"),D:J,7,0)*S139</f>
        <v>0</v>
      </c>
      <c r="U139" s="1">
        <f>VLOOKUP(IF(R139="无",Q139,Q139&amp;"("&amp;R139&amp;")"),D:K,8,0)*S139</f>
        <v>0</v>
      </c>
      <c r="V139" s="1" t="s">
        <v>30</v>
      </c>
      <c r="W139" s="1" t="s">
        <v>30</v>
      </c>
      <c r="X139" s="1">
        <v>0</v>
      </c>
      <c r="Y139" s="1">
        <f>VLOOKUP(IF(W139="无",V139,V139&amp;"("&amp;W139&amp;")"),D:J,7,0)*X139</f>
        <v>0</v>
      </c>
      <c r="Z139" s="1">
        <f>VLOOKUP(IF(W139="无",V139,V139&amp;"("&amp;W139&amp;")"),D:K,8,0)*X139</f>
        <v>0</v>
      </c>
    </row>
    <row r="140" spans="1:26" x14ac:dyDescent="0.3">
      <c r="A140" s="10">
        <f t="shared" si="17"/>
        <v>139</v>
      </c>
      <c r="B140" s="1" t="s">
        <v>25</v>
      </c>
      <c r="C140" s="1" t="s">
        <v>231</v>
      </c>
      <c r="D140" s="1" t="s">
        <v>235</v>
      </c>
      <c r="E140" s="1">
        <v>4</v>
      </c>
      <c r="F140" s="1">
        <v>200</v>
      </c>
      <c r="G140" s="1">
        <v>0</v>
      </c>
      <c r="H140" s="5">
        <f t="shared" si="13"/>
        <v>270</v>
      </c>
      <c r="I140" s="5">
        <f t="shared" si="14"/>
        <v>0</v>
      </c>
      <c r="J140" s="5">
        <f t="shared" si="15"/>
        <v>67.5</v>
      </c>
      <c r="K140" s="5">
        <f t="shared" si="16"/>
        <v>0</v>
      </c>
      <c r="L140" s="1" t="s">
        <v>230</v>
      </c>
      <c r="M140" s="1" t="s">
        <v>45</v>
      </c>
      <c r="N140" s="1">
        <v>1</v>
      </c>
      <c r="O140" s="1">
        <f>VLOOKUP(IF(M140="无",L140,L140&amp;"("&amp;M140&amp;")"),D:J,7,0)*N140</f>
        <v>70</v>
      </c>
      <c r="P140" s="1">
        <f>VLOOKUP(IF(M140="无",L140,L140&amp;"("&amp;M140&amp;")"),D:K,8,0)*N140</f>
        <v>0</v>
      </c>
      <c r="Q140" s="1" t="s">
        <v>30</v>
      </c>
      <c r="R140" s="1" t="s">
        <v>30</v>
      </c>
      <c r="S140" s="1">
        <v>0</v>
      </c>
      <c r="T140" s="1">
        <f>VLOOKUP(IF(R140="无",Q140,Q140&amp;"("&amp;R140&amp;")"),D:J,7,0)*S140</f>
        <v>0</v>
      </c>
      <c r="U140" s="1">
        <f>VLOOKUP(IF(R140="无",Q140,Q140&amp;"("&amp;R140&amp;")"),D:K,8,0)*S140</f>
        <v>0</v>
      </c>
      <c r="V140" s="1" t="s">
        <v>30</v>
      </c>
      <c r="W140" s="1" t="s">
        <v>30</v>
      </c>
      <c r="X140" s="1">
        <v>0</v>
      </c>
      <c r="Y140" s="1">
        <f>VLOOKUP(IF(W140="无",V140,V140&amp;"("&amp;W140&amp;")"),D:J,7,0)*X140</f>
        <v>0</v>
      </c>
      <c r="Z140" s="1">
        <f>VLOOKUP(IF(W140="无",V140,V140&amp;"("&amp;W140&amp;")"),D:K,8,0)*X140</f>
        <v>0</v>
      </c>
    </row>
    <row r="141" spans="1:26" x14ac:dyDescent="0.3">
      <c r="A141" s="10">
        <f t="shared" si="17"/>
        <v>140</v>
      </c>
      <c r="B141" s="1" t="s">
        <v>25</v>
      </c>
      <c r="C141" s="1" t="s">
        <v>236</v>
      </c>
      <c r="D141" s="1" t="s">
        <v>237</v>
      </c>
      <c r="E141" s="1">
        <v>2</v>
      </c>
      <c r="F141" s="1">
        <v>800</v>
      </c>
      <c r="G141" s="1">
        <v>0</v>
      </c>
      <c r="H141" s="5">
        <f t="shared" si="13"/>
        <v>1427.5</v>
      </c>
      <c r="I141" s="5">
        <f t="shared" si="14"/>
        <v>0</v>
      </c>
      <c r="J141" s="5">
        <f t="shared" si="15"/>
        <v>713.75</v>
      </c>
      <c r="K141" s="5">
        <f t="shared" si="16"/>
        <v>0</v>
      </c>
      <c r="L141" s="1" t="s">
        <v>238</v>
      </c>
      <c r="M141" s="1" t="s">
        <v>230</v>
      </c>
      <c r="N141" s="1">
        <v>1</v>
      </c>
      <c r="O141" s="1">
        <f>VLOOKUP(IF(M141="无",L141,L141&amp;"("&amp;M141&amp;")"),D:J,7,0)*N141</f>
        <v>135</v>
      </c>
      <c r="P141" s="1">
        <f>VLOOKUP(IF(M141="无",L141,L141&amp;"("&amp;M141&amp;")"),D:K,8,0)*N141</f>
        <v>0</v>
      </c>
      <c r="Q141" s="1" t="s">
        <v>239</v>
      </c>
      <c r="R141" s="1" t="str">
        <f>VLOOKUP(Q141,生产选项!B:D,3,0)</f>
        <v>熔炉</v>
      </c>
      <c r="S141" s="1">
        <v>1</v>
      </c>
      <c r="T141" s="1">
        <f>VLOOKUP(IF(R141="无",Q141,Q141&amp;"("&amp;R141&amp;")"),D:J,7,0)*S141</f>
        <v>492.5</v>
      </c>
      <c r="U141" s="1">
        <f>VLOOKUP(IF(R141="无",Q141,Q141&amp;"("&amp;R141&amp;")"),D:K,8,0)*S141</f>
        <v>0</v>
      </c>
      <c r="V141" s="1" t="s">
        <v>30</v>
      </c>
      <c r="W141" s="1" t="s">
        <v>30</v>
      </c>
      <c r="X141" s="1">
        <v>0</v>
      </c>
      <c r="Y141" s="1">
        <f>VLOOKUP(IF(W141="无",V141,V141&amp;"("&amp;W141&amp;")"),D:J,7,0)*X141</f>
        <v>0</v>
      </c>
      <c r="Z141" s="1">
        <f>VLOOKUP(IF(W141="无",V141,V141&amp;"("&amp;W141&amp;")"),D:K,8,0)*X141</f>
        <v>0</v>
      </c>
    </row>
    <row r="142" spans="1:26" x14ac:dyDescent="0.3">
      <c r="A142" s="10">
        <f t="shared" si="17"/>
        <v>141</v>
      </c>
      <c r="B142" s="1" t="s">
        <v>25</v>
      </c>
      <c r="C142" s="1" t="s">
        <v>236</v>
      </c>
      <c r="D142" s="1" t="s">
        <v>240</v>
      </c>
      <c r="E142" s="1">
        <v>3</v>
      </c>
      <c r="F142" s="1">
        <v>450</v>
      </c>
      <c r="G142" s="1">
        <v>0</v>
      </c>
      <c r="H142" s="5">
        <f t="shared" si="13"/>
        <v>517.5</v>
      </c>
      <c r="I142" s="5">
        <f t="shared" si="14"/>
        <v>0</v>
      </c>
      <c r="J142" s="5">
        <f t="shared" si="15"/>
        <v>172.5</v>
      </c>
      <c r="K142" s="5">
        <f t="shared" si="16"/>
        <v>0</v>
      </c>
      <c r="L142" s="1" t="s">
        <v>178</v>
      </c>
      <c r="M142" s="1" t="s">
        <v>230</v>
      </c>
      <c r="N142" s="1">
        <v>1</v>
      </c>
      <c r="O142" s="1">
        <f>VLOOKUP(IF(M142="无",L142,L142&amp;"("&amp;M142&amp;")"),D:J,7,0)*N142</f>
        <v>67.5</v>
      </c>
      <c r="P142" s="1">
        <f>VLOOKUP(IF(M142="无",L142,L142&amp;"("&amp;M142&amp;")"),D:K,8,0)*N142</f>
        <v>0</v>
      </c>
      <c r="Q142" s="1" t="s">
        <v>30</v>
      </c>
      <c r="R142" s="1" t="s">
        <v>30</v>
      </c>
      <c r="S142" s="1">
        <v>0</v>
      </c>
      <c r="T142" s="1">
        <f>VLOOKUP(IF(R142="无",Q142,Q142&amp;"("&amp;R142&amp;")"),D:J,7,0)*S142</f>
        <v>0</v>
      </c>
      <c r="U142" s="1">
        <f>VLOOKUP(IF(R142="无",Q142,Q142&amp;"("&amp;R142&amp;")"),D:K,8,0)*S142</f>
        <v>0</v>
      </c>
      <c r="V142" s="1" t="s">
        <v>30</v>
      </c>
      <c r="W142" s="1" t="s">
        <v>30</v>
      </c>
      <c r="X142" s="1">
        <v>0</v>
      </c>
      <c r="Y142" s="1">
        <f>VLOOKUP(IF(W142="无",V142,V142&amp;"("&amp;W142&amp;")"),D:J,7,0)*X142</f>
        <v>0</v>
      </c>
      <c r="Z142" s="1">
        <f>VLOOKUP(IF(W142="无",V142,V142&amp;"("&amp;W142&amp;")"),D:K,8,0)*X142</f>
        <v>0</v>
      </c>
    </row>
    <row r="143" spans="1:26" x14ac:dyDescent="0.3">
      <c r="A143" s="10">
        <f t="shared" si="17"/>
        <v>142</v>
      </c>
      <c r="B143" s="1" t="s">
        <v>25</v>
      </c>
      <c r="C143" s="1" t="s">
        <v>236</v>
      </c>
      <c r="D143" s="1" t="s">
        <v>241</v>
      </c>
      <c r="E143" s="1">
        <v>2</v>
      </c>
      <c r="F143" s="1">
        <v>600</v>
      </c>
      <c r="G143" s="1">
        <v>0</v>
      </c>
      <c r="H143" s="5">
        <f t="shared" si="13"/>
        <v>1005</v>
      </c>
      <c r="I143" s="5">
        <f t="shared" si="14"/>
        <v>0</v>
      </c>
      <c r="J143" s="5">
        <f t="shared" si="15"/>
        <v>502.5</v>
      </c>
      <c r="K143" s="5">
        <f t="shared" si="16"/>
        <v>0</v>
      </c>
      <c r="L143" s="1" t="s">
        <v>238</v>
      </c>
      <c r="M143" s="1" t="s">
        <v>230</v>
      </c>
      <c r="N143" s="1">
        <v>3</v>
      </c>
      <c r="O143" s="1">
        <f>VLOOKUP(IF(M143="无",L143,L143&amp;"("&amp;M143&amp;")"),D:J,7,0)*N143</f>
        <v>405</v>
      </c>
      <c r="P143" s="1">
        <f>VLOOKUP(IF(M143="无",L143,L143&amp;"("&amp;M143&amp;")"),D:K,8,0)*N143</f>
        <v>0</v>
      </c>
      <c r="Q143" s="1" t="s">
        <v>30</v>
      </c>
      <c r="R143" s="1" t="s">
        <v>30</v>
      </c>
      <c r="S143" s="1">
        <v>0</v>
      </c>
      <c r="T143" s="1">
        <f>VLOOKUP(IF(R143="无",Q143,Q143&amp;"("&amp;R143&amp;")"),D:J,7,0)*S143</f>
        <v>0</v>
      </c>
      <c r="U143" s="1">
        <f>VLOOKUP(IF(R143="无",Q143,Q143&amp;"("&amp;R143&amp;")"),D:K,8,0)*S143</f>
        <v>0</v>
      </c>
      <c r="V143" s="1" t="s">
        <v>30</v>
      </c>
      <c r="W143" s="1" t="s">
        <v>30</v>
      </c>
      <c r="X143" s="1">
        <v>0</v>
      </c>
      <c r="Y143" s="1">
        <f>VLOOKUP(IF(W143="无",V143,V143&amp;"("&amp;W143&amp;")"),D:J,7,0)*X143</f>
        <v>0</v>
      </c>
      <c r="Z143" s="1">
        <f>VLOOKUP(IF(W143="无",V143,V143&amp;"("&amp;W143&amp;")"),D:K,8,0)*X143</f>
        <v>0</v>
      </c>
    </row>
    <row r="144" spans="1:26" x14ac:dyDescent="0.3">
      <c r="A144" s="10">
        <f t="shared" si="17"/>
        <v>143</v>
      </c>
      <c r="B144" s="1" t="s">
        <v>25</v>
      </c>
      <c r="C144" s="1" t="s">
        <v>236</v>
      </c>
      <c r="D144" s="1" t="s">
        <v>242</v>
      </c>
      <c r="E144" s="1">
        <v>2</v>
      </c>
      <c r="F144" s="1">
        <v>1400</v>
      </c>
      <c r="G144" s="1">
        <v>0</v>
      </c>
      <c r="H144" s="5">
        <f t="shared" si="13"/>
        <v>2432.5</v>
      </c>
      <c r="I144" s="5">
        <f t="shared" si="14"/>
        <v>0</v>
      </c>
      <c r="J144" s="5">
        <f t="shared" si="15"/>
        <v>1216.25</v>
      </c>
      <c r="K144" s="5">
        <f t="shared" si="16"/>
        <v>0</v>
      </c>
      <c r="L144" s="1" t="s">
        <v>238</v>
      </c>
      <c r="M144" s="1" t="s">
        <v>230</v>
      </c>
      <c r="N144" s="1">
        <v>4</v>
      </c>
      <c r="O144" s="1">
        <f>VLOOKUP(IF(M144="无",L144,L144&amp;"("&amp;M144&amp;")"),D:J,7,0)*N144</f>
        <v>540</v>
      </c>
      <c r="P144" s="1">
        <f>VLOOKUP(IF(M144="无",L144,L144&amp;"("&amp;M144&amp;")"),D:K,8,0)*N144</f>
        <v>0</v>
      </c>
      <c r="Q144" s="1" t="s">
        <v>239</v>
      </c>
      <c r="R144" s="1" t="str">
        <f>VLOOKUP(Q144,生产选项!B:D,3,0)</f>
        <v>熔炉</v>
      </c>
      <c r="S144" s="1">
        <v>1</v>
      </c>
      <c r="T144" s="1">
        <f>VLOOKUP(IF(R144="无",Q144,Q144&amp;"("&amp;R144&amp;")"),D:J,7,0)*S144</f>
        <v>492.5</v>
      </c>
      <c r="U144" s="1">
        <f>VLOOKUP(IF(R144="无",Q144,Q144&amp;"("&amp;R144&amp;")"),D:K,8,0)*S144</f>
        <v>0</v>
      </c>
      <c r="V144" s="1" t="s">
        <v>30</v>
      </c>
      <c r="W144" s="1" t="s">
        <v>30</v>
      </c>
      <c r="X144" s="1">
        <v>0</v>
      </c>
      <c r="Y144" s="1">
        <f>VLOOKUP(IF(W144="无",V144,V144&amp;"("&amp;W144&amp;")"),D:J,7,0)*X144</f>
        <v>0</v>
      </c>
      <c r="Z144" s="1">
        <f>VLOOKUP(IF(W144="无",V144,V144&amp;"("&amp;W144&amp;")"),D:K,8,0)*X144</f>
        <v>0</v>
      </c>
    </row>
    <row r="145" spans="1:26" x14ac:dyDescent="0.3">
      <c r="A145" s="10">
        <f t="shared" si="17"/>
        <v>144</v>
      </c>
      <c r="B145" s="1" t="s">
        <v>96</v>
      </c>
      <c r="C145" s="1" t="s">
        <v>243</v>
      </c>
      <c r="D145" s="1" t="s">
        <v>244</v>
      </c>
      <c r="E145" s="1">
        <v>4</v>
      </c>
      <c r="F145" s="1">
        <v>900</v>
      </c>
      <c r="G145" s="1">
        <v>0</v>
      </c>
      <c r="H145" s="5">
        <f t="shared" si="13"/>
        <v>3606.25</v>
      </c>
      <c r="I145" s="5">
        <f t="shared" si="14"/>
        <v>0</v>
      </c>
      <c r="J145" s="5">
        <f t="shared" si="15"/>
        <v>901.5625</v>
      </c>
      <c r="K145" s="5">
        <f t="shared" si="16"/>
        <v>0</v>
      </c>
      <c r="L145" s="24" t="s">
        <v>584</v>
      </c>
      <c r="M145" s="1" t="str">
        <f>VLOOKUP(L145,生产选项!B:D,3,0)</f>
        <v>玻璃工房</v>
      </c>
      <c r="N145" s="1">
        <v>4</v>
      </c>
      <c r="O145" s="1">
        <f>VLOOKUP(IF(M145="无",L145,L145&amp;"("&amp;M145&amp;")"),D:J,7,0)*N145</f>
        <v>1803.75</v>
      </c>
      <c r="P145" s="1">
        <f>VLOOKUP(IF(M145="无",L145,L145&amp;"("&amp;M145&amp;")"),D:K,8,0)*N145</f>
        <v>0</v>
      </c>
      <c r="Q145" s="1" t="s">
        <v>245</v>
      </c>
      <c r="R145" s="1" t="str">
        <f>VLOOKUP(Q145,生产选项!B:D,3,0)</f>
        <v>木工厂</v>
      </c>
      <c r="S145" s="1">
        <v>1</v>
      </c>
      <c r="T145" s="1">
        <f>VLOOKUP(IF(R145="无",Q145,Q145&amp;"("&amp;R145&amp;")"),D:J,7,0)*S145</f>
        <v>502.5</v>
      </c>
      <c r="U145" s="1">
        <f>VLOOKUP(IF(R145="无",Q145,Q145&amp;"("&amp;R145&amp;")"),D:K,8,0)*S145</f>
        <v>0</v>
      </c>
      <c r="V145" s="1" t="s">
        <v>35</v>
      </c>
      <c r="W145" s="1" t="s">
        <v>29</v>
      </c>
      <c r="X145" s="1">
        <v>4</v>
      </c>
      <c r="Y145" s="1">
        <f>VLOOKUP(IF(W145="无",V145,V145&amp;"("&amp;W145&amp;")"),D:J,7,0)*X145</f>
        <v>400</v>
      </c>
      <c r="Z145" s="1">
        <f>VLOOKUP(IF(W145="无",V145,V145&amp;"("&amp;W145&amp;")"),D:K,8,0)*X145</f>
        <v>0</v>
      </c>
    </row>
    <row r="146" spans="1:26" x14ac:dyDescent="0.3">
      <c r="A146" s="10">
        <f t="shared" si="17"/>
        <v>145</v>
      </c>
      <c r="B146" s="1" t="s">
        <v>96</v>
      </c>
      <c r="C146" s="1" t="s">
        <v>243</v>
      </c>
      <c r="D146" s="1" t="s">
        <v>246</v>
      </c>
      <c r="E146" s="1">
        <v>9</v>
      </c>
      <c r="F146" s="1">
        <v>1200</v>
      </c>
      <c r="G146" s="1">
        <v>0</v>
      </c>
      <c r="H146" s="5">
        <f t="shared" si="13"/>
        <v>3682.5</v>
      </c>
      <c r="I146" s="5">
        <f t="shared" si="14"/>
        <v>0</v>
      </c>
      <c r="J146" s="5">
        <f t="shared" si="15"/>
        <v>409.16666666666669</v>
      </c>
      <c r="K146" s="5">
        <f t="shared" si="16"/>
        <v>0</v>
      </c>
      <c r="L146" s="1" t="s">
        <v>245</v>
      </c>
      <c r="M146" s="1" t="str">
        <f>VLOOKUP(L146,生产选项!B:D,3,0)</f>
        <v>木工厂</v>
      </c>
      <c r="N146" s="1">
        <v>3</v>
      </c>
      <c r="O146" s="1">
        <f>VLOOKUP(IF(M146="无",L146,L146&amp;"("&amp;M146&amp;")"),D:J,7,0)*N146</f>
        <v>1507.5</v>
      </c>
      <c r="P146" s="1">
        <f>VLOOKUP(IF(M146="无",L146,L146&amp;"("&amp;M146&amp;")"),D:K,8,0)*N146</f>
        <v>0</v>
      </c>
      <c r="Q146" s="1" t="s">
        <v>162</v>
      </c>
      <c r="R146" s="1" t="s">
        <v>157</v>
      </c>
      <c r="S146" s="1">
        <v>3</v>
      </c>
      <c r="T146" s="1">
        <f>VLOOKUP(IF(R146="无",Q146,Q146&amp;"("&amp;R146&amp;")"),D:J,7,0)*S146</f>
        <v>675</v>
      </c>
      <c r="U146" s="1">
        <f>VLOOKUP(IF(R146="无",Q146,Q146&amp;"("&amp;R146&amp;")"),D:K,8,0)*S146</f>
        <v>0</v>
      </c>
      <c r="V146" s="1" t="s">
        <v>142</v>
      </c>
      <c r="W146" s="1" t="s">
        <v>171</v>
      </c>
      <c r="X146" s="1">
        <v>3</v>
      </c>
      <c r="Y146" s="1">
        <f>VLOOKUP(IF(W146="无",V146,V146&amp;"("&amp;W146&amp;")"),D:J,7,0)*X146</f>
        <v>300</v>
      </c>
      <c r="Z146" s="1">
        <f>VLOOKUP(IF(W146="无",V146,V146&amp;"("&amp;W146&amp;")"),D:K,8,0)*X146</f>
        <v>0</v>
      </c>
    </row>
    <row r="147" spans="1:26" x14ac:dyDescent="0.3">
      <c r="A147" s="10">
        <f t="shared" si="17"/>
        <v>146</v>
      </c>
      <c r="B147" s="1" t="s">
        <v>96</v>
      </c>
      <c r="C147" s="1" t="s">
        <v>243</v>
      </c>
      <c r="D147" s="1" t="s">
        <v>247</v>
      </c>
      <c r="E147" s="1">
        <v>6</v>
      </c>
      <c r="F147" s="1">
        <v>800</v>
      </c>
      <c r="G147" s="1">
        <v>0</v>
      </c>
      <c r="H147" s="5">
        <f t="shared" si="13"/>
        <v>2405</v>
      </c>
      <c r="I147" s="5">
        <f t="shared" si="14"/>
        <v>0</v>
      </c>
      <c r="J147" s="5">
        <f t="shared" si="15"/>
        <v>400.83333333333331</v>
      </c>
      <c r="K147" s="5">
        <f t="shared" si="16"/>
        <v>0</v>
      </c>
      <c r="L147" s="1" t="s">
        <v>245</v>
      </c>
      <c r="M147" s="1" t="str">
        <f>VLOOKUP(L147,生产选项!B:D,3,0)</f>
        <v>木工厂</v>
      </c>
      <c r="N147" s="1">
        <v>2</v>
      </c>
      <c r="O147" s="1">
        <f>VLOOKUP(IF(M147="无",L147,L147&amp;"("&amp;M147&amp;")"),D:J,7,0)*N147</f>
        <v>1005</v>
      </c>
      <c r="P147" s="1">
        <f>VLOOKUP(IF(M147="无",L147,L147&amp;"("&amp;M147&amp;")"),D:K,8,0)*N147</f>
        <v>0</v>
      </c>
      <c r="Q147" s="1" t="s">
        <v>206</v>
      </c>
      <c r="R147" s="1" t="s">
        <v>248</v>
      </c>
      <c r="S147" s="1">
        <v>3</v>
      </c>
      <c r="T147" s="1">
        <f>VLOOKUP(IF(R147="无",Q147,Q147&amp;"("&amp;R147&amp;")"),D:J,7,0)*S147</f>
        <v>300</v>
      </c>
      <c r="U147" s="1">
        <f>VLOOKUP(IF(R147="无",Q147,Q147&amp;"("&amp;R147&amp;")"),D:K,8,0)*S147</f>
        <v>0</v>
      </c>
      <c r="V147" s="1" t="s">
        <v>142</v>
      </c>
      <c r="W147" s="1" t="s">
        <v>171</v>
      </c>
      <c r="X147" s="1">
        <v>3</v>
      </c>
      <c r="Y147" s="1">
        <f>VLOOKUP(IF(W147="无",V147,V147&amp;"("&amp;W147&amp;")"),D:J,7,0)*X147</f>
        <v>300</v>
      </c>
      <c r="Z147" s="1">
        <f>VLOOKUP(IF(W147="无",V147,V147&amp;"("&amp;W147&amp;")"),D:K,8,0)*X147</f>
        <v>0</v>
      </c>
    </row>
    <row r="148" spans="1:26" x14ac:dyDescent="0.3">
      <c r="A148" s="10">
        <f t="shared" si="17"/>
        <v>147</v>
      </c>
      <c r="B148" s="1" t="s">
        <v>59</v>
      </c>
      <c r="C148" s="1" t="s">
        <v>249</v>
      </c>
      <c r="D148" s="1" t="s">
        <v>250</v>
      </c>
      <c r="E148" s="1">
        <v>3</v>
      </c>
      <c r="F148" s="1">
        <v>550</v>
      </c>
      <c r="G148" s="1">
        <v>0</v>
      </c>
      <c r="H148" s="5">
        <f t="shared" si="13"/>
        <v>1050</v>
      </c>
      <c r="I148" s="5">
        <f t="shared" si="14"/>
        <v>0</v>
      </c>
      <c r="J148" s="5">
        <f t="shared" si="15"/>
        <v>350</v>
      </c>
      <c r="K148" s="5">
        <f t="shared" si="16"/>
        <v>0</v>
      </c>
      <c r="L148" s="1" t="s">
        <v>251</v>
      </c>
      <c r="M148" s="1" t="s">
        <v>34</v>
      </c>
      <c r="N148" s="1">
        <v>2</v>
      </c>
      <c r="O148" s="1">
        <f>VLOOKUP(IF(M148="无",L148,L148&amp;"("&amp;M148&amp;")"),D:J,7,0)*N148</f>
        <v>500</v>
      </c>
      <c r="P148" s="1">
        <f>VLOOKUP(IF(M148="无",L148,L148&amp;"("&amp;M148&amp;")"),D:K,8,0)*N148</f>
        <v>0</v>
      </c>
      <c r="Q148" s="1" t="s">
        <v>30</v>
      </c>
      <c r="R148" s="1" t="s">
        <v>30</v>
      </c>
      <c r="S148" s="1">
        <v>0</v>
      </c>
      <c r="T148" s="1">
        <f>VLOOKUP(IF(R148="无",Q148,Q148&amp;"("&amp;R148&amp;")"),D:J,7,0)*S148</f>
        <v>0</v>
      </c>
      <c r="U148" s="1">
        <f>VLOOKUP(IF(R148="无",Q148,Q148&amp;"("&amp;R148&amp;")"),D:K,8,0)*S148</f>
        <v>0</v>
      </c>
      <c r="V148" s="1" t="s">
        <v>30</v>
      </c>
      <c r="W148" s="1" t="s">
        <v>30</v>
      </c>
      <c r="X148" s="1">
        <v>0</v>
      </c>
      <c r="Y148" s="1">
        <f>VLOOKUP(IF(W148="无",V148,V148&amp;"("&amp;W148&amp;")"),D:J,7,0)*X148</f>
        <v>0</v>
      </c>
      <c r="Z148" s="1">
        <f>VLOOKUP(IF(W148="无",V148,V148&amp;"("&amp;W148&amp;")"),D:K,8,0)*X148</f>
        <v>0</v>
      </c>
    </row>
    <row r="149" spans="1:26" x14ac:dyDescent="0.3">
      <c r="A149" s="10">
        <f t="shared" si="17"/>
        <v>148</v>
      </c>
      <c r="B149" s="1" t="s">
        <v>59</v>
      </c>
      <c r="C149" s="1" t="s">
        <v>249</v>
      </c>
      <c r="D149" s="1" t="s">
        <v>252</v>
      </c>
      <c r="E149" s="1">
        <v>4</v>
      </c>
      <c r="F149" s="1">
        <v>900</v>
      </c>
      <c r="G149" s="1">
        <v>0</v>
      </c>
      <c r="H149" s="5">
        <f t="shared" si="13"/>
        <v>1572.5</v>
      </c>
      <c r="I149" s="5">
        <f t="shared" si="14"/>
        <v>0</v>
      </c>
      <c r="J149" s="5">
        <f t="shared" si="15"/>
        <v>393.125</v>
      </c>
      <c r="K149" s="5">
        <f t="shared" si="16"/>
        <v>0</v>
      </c>
      <c r="L149" s="1" t="s">
        <v>251</v>
      </c>
      <c r="M149" s="1" t="s">
        <v>34</v>
      </c>
      <c r="N149" s="1">
        <v>2</v>
      </c>
      <c r="O149" s="1">
        <f>VLOOKUP(IF(M149="无",L149,L149&amp;"("&amp;M149&amp;")"),D:J,7,0)*N149</f>
        <v>500</v>
      </c>
      <c r="P149" s="1">
        <f>VLOOKUP(IF(M149="无",L149,L149&amp;"("&amp;M149&amp;")"),D:K,8,0)*N149</f>
        <v>0</v>
      </c>
      <c r="Q149" s="1" t="s">
        <v>253</v>
      </c>
      <c r="R149" s="1" t="str">
        <f>VLOOKUP(Q149,生产选项!B:D,3,0)</f>
        <v>木工厂</v>
      </c>
      <c r="S149" s="1">
        <v>1</v>
      </c>
      <c r="T149" s="1">
        <f>VLOOKUP(IF(R149="无",Q149,Q149&amp;"("&amp;R149&amp;")"),D:J,7,0)*S149</f>
        <v>172.5</v>
      </c>
      <c r="U149" s="1">
        <f>VLOOKUP(IF(R149="无",Q149,Q149&amp;"("&amp;R149&amp;")"),D:K,8,0)*S149</f>
        <v>0</v>
      </c>
      <c r="V149" s="1" t="s">
        <v>30</v>
      </c>
      <c r="W149" s="1" t="s">
        <v>30</v>
      </c>
      <c r="X149" s="1">
        <v>0</v>
      </c>
      <c r="Y149" s="1">
        <f>VLOOKUP(IF(W149="无",V149,V149&amp;"("&amp;W149&amp;")"),D:J,7,0)*X149</f>
        <v>0</v>
      </c>
      <c r="Z149" s="1">
        <f>VLOOKUP(IF(W149="无",V149,V149&amp;"("&amp;W149&amp;")"),D:K,8,0)*X149</f>
        <v>0</v>
      </c>
    </row>
    <row r="150" spans="1:26" x14ac:dyDescent="0.3">
      <c r="A150" s="10">
        <f t="shared" ref="A150:A161" si="18">ROW()-1</f>
        <v>149</v>
      </c>
      <c r="B150" s="1" t="s">
        <v>59</v>
      </c>
      <c r="C150" s="1" t="s">
        <v>249</v>
      </c>
      <c r="D150" s="1" t="s">
        <v>254</v>
      </c>
      <c r="E150" s="1">
        <v>4</v>
      </c>
      <c r="F150" s="1">
        <v>900</v>
      </c>
      <c r="G150" s="1">
        <v>0</v>
      </c>
      <c r="H150" s="5">
        <f t="shared" si="13"/>
        <v>1600</v>
      </c>
      <c r="I150" s="5">
        <f t="shared" si="14"/>
        <v>0</v>
      </c>
      <c r="J150" s="5">
        <f t="shared" si="15"/>
        <v>400</v>
      </c>
      <c r="K150" s="5">
        <f t="shared" si="16"/>
        <v>0</v>
      </c>
      <c r="L150" s="1" t="s">
        <v>251</v>
      </c>
      <c r="M150" s="1" t="s">
        <v>34</v>
      </c>
      <c r="N150" s="1">
        <v>2</v>
      </c>
      <c r="O150" s="1">
        <f>VLOOKUP(IF(M150="无",L150,L150&amp;"("&amp;M150&amp;")"),D:J,7,0)*N150</f>
        <v>500</v>
      </c>
      <c r="P150" s="1">
        <f>VLOOKUP(IF(M150="无",L150,L150&amp;"("&amp;M150&amp;")"),D:K,8,0)*N150</f>
        <v>0</v>
      </c>
      <c r="Q150" s="1" t="s">
        <v>189</v>
      </c>
      <c r="R150" s="1" t="str">
        <f>VLOOKUP(Q150,生产选项!B:D,3,0)</f>
        <v>野外</v>
      </c>
      <c r="S150" s="1">
        <v>1</v>
      </c>
      <c r="T150" s="1">
        <f>VLOOKUP(IF(R150="无",Q150,Q150&amp;"("&amp;R150&amp;")"),D:J,7,0)*S150</f>
        <v>200</v>
      </c>
      <c r="U150" s="1">
        <f>VLOOKUP(IF(R150="无",Q150,Q150&amp;"("&amp;R150&amp;")"),D:K,8,0)*S150</f>
        <v>0</v>
      </c>
      <c r="V150" s="1" t="s">
        <v>30</v>
      </c>
      <c r="W150" s="1" t="s">
        <v>30</v>
      </c>
      <c r="X150" s="1">
        <v>0</v>
      </c>
      <c r="Y150" s="1">
        <f>VLOOKUP(IF(W150="无",V150,V150&amp;"("&amp;W150&amp;")"),D:J,7,0)*X150</f>
        <v>0</v>
      </c>
      <c r="Z150" s="1">
        <f>VLOOKUP(IF(W150="无",V150,V150&amp;"("&amp;W150&amp;")"),D:K,8,0)*X150</f>
        <v>0</v>
      </c>
    </row>
    <row r="151" spans="1:26" x14ac:dyDescent="0.3">
      <c r="A151" s="10">
        <f t="shared" si="18"/>
        <v>150</v>
      </c>
      <c r="B151" s="1" t="s">
        <v>25</v>
      </c>
      <c r="C151" s="1" t="s">
        <v>249</v>
      </c>
      <c r="D151" s="1" t="s">
        <v>255</v>
      </c>
      <c r="E151" s="1">
        <v>4</v>
      </c>
      <c r="F151" s="1">
        <v>800</v>
      </c>
      <c r="G151" s="1">
        <v>0</v>
      </c>
      <c r="H151" s="5">
        <f t="shared" si="13"/>
        <v>1300</v>
      </c>
      <c r="I151" s="5">
        <f t="shared" si="14"/>
        <v>0</v>
      </c>
      <c r="J151" s="5">
        <f t="shared" si="15"/>
        <v>325</v>
      </c>
      <c r="K151" s="5">
        <f t="shared" si="16"/>
        <v>0</v>
      </c>
      <c r="L151" s="1" t="s">
        <v>251</v>
      </c>
      <c r="M151" s="1" t="s">
        <v>34</v>
      </c>
      <c r="N151" s="1">
        <v>2</v>
      </c>
      <c r="O151" s="1">
        <f>VLOOKUP(IF(M151="无",L151,L151&amp;"("&amp;M151&amp;")"),D:J,7,0)*N151</f>
        <v>500</v>
      </c>
      <c r="P151" s="1">
        <f>VLOOKUP(IF(M151="无",L151,L151&amp;"("&amp;M151&amp;")"),D:K,8,0)*N151</f>
        <v>0</v>
      </c>
      <c r="Q151" s="1" t="s">
        <v>30</v>
      </c>
      <c r="R151" s="1" t="s">
        <v>30</v>
      </c>
      <c r="S151" s="1">
        <v>0</v>
      </c>
      <c r="T151" s="1">
        <f>VLOOKUP(IF(R151="无",Q151,Q151&amp;"("&amp;R151&amp;")"),D:J,7,0)*S151</f>
        <v>0</v>
      </c>
      <c r="U151" s="1">
        <f>VLOOKUP(IF(R151="无",Q151,Q151&amp;"("&amp;R151&amp;")"),D:K,8,0)*S151</f>
        <v>0</v>
      </c>
      <c r="V151" s="1" t="s">
        <v>30</v>
      </c>
      <c r="W151" s="1" t="s">
        <v>30</v>
      </c>
      <c r="X151" s="1">
        <v>0</v>
      </c>
      <c r="Y151" s="1">
        <f>VLOOKUP(IF(W151="无",V151,V151&amp;"("&amp;W151&amp;")"),D:J,7,0)*X151</f>
        <v>0</v>
      </c>
      <c r="Z151" s="1">
        <f>VLOOKUP(IF(W151="无",V151,V151&amp;"("&amp;W151&amp;")"),D:K,8,0)*X151</f>
        <v>0</v>
      </c>
    </row>
    <row r="152" spans="1:26" x14ac:dyDescent="0.3">
      <c r="A152" s="10">
        <f t="shared" si="18"/>
        <v>151</v>
      </c>
      <c r="B152" s="1" t="s">
        <v>25</v>
      </c>
      <c r="C152" s="1" t="s">
        <v>256</v>
      </c>
      <c r="D152" s="1" t="s">
        <v>257</v>
      </c>
      <c r="E152" s="1">
        <v>3</v>
      </c>
      <c r="F152" s="1">
        <v>650</v>
      </c>
      <c r="G152" s="1">
        <v>0</v>
      </c>
      <c r="H152" s="5">
        <f t="shared" si="13"/>
        <v>1050</v>
      </c>
      <c r="I152" s="5">
        <f t="shared" si="14"/>
        <v>0</v>
      </c>
      <c r="J152" s="5">
        <f t="shared" si="15"/>
        <v>350</v>
      </c>
      <c r="K152" s="5">
        <f t="shared" si="16"/>
        <v>0</v>
      </c>
      <c r="L152" s="1" t="s">
        <v>157</v>
      </c>
      <c r="M152" s="1" t="s">
        <v>158</v>
      </c>
      <c r="N152" s="1">
        <v>3</v>
      </c>
      <c r="O152" s="1">
        <f>VLOOKUP(IF(M152="无",L152,L152&amp;"("&amp;M152&amp;")"),D:J,7,0)*N152</f>
        <v>300</v>
      </c>
      <c r="P152" s="1">
        <f>VLOOKUP(IF(M152="无",L152,L152&amp;"("&amp;M152&amp;")"),D:K,8,0)*N152</f>
        <v>0</v>
      </c>
      <c r="Q152" s="1" t="s">
        <v>142</v>
      </c>
      <c r="R152" s="1" t="str">
        <f>VLOOKUP(Q152,生产选项!B:D,3,0)</f>
        <v>储水站采集</v>
      </c>
      <c r="S152" s="1">
        <v>1</v>
      </c>
      <c r="T152" s="1">
        <f>VLOOKUP(IF(R152="无",Q152,Q152&amp;"("&amp;R152&amp;")"),D:J,7,0)*S152</f>
        <v>100</v>
      </c>
      <c r="U152" s="1">
        <f>VLOOKUP(IF(R152="无",Q152,Q152&amp;"("&amp;R152&amp;")"),D:K,8,0)*S152</f>
        <v>0</v>
      </c>
      <c r="V152" s="1" t="s">
        <v>30</v>
      </c>
      <c r="W152" s="1" t="s">
        <v>30</v>
      </c>
      <c r="X152" s="1">
        <v>0</v>
      </c>
      <c r="Y152" s="1">
        <f>VLOOKUP(IF(W152="无",V152,V152&amp;"("&amp;W152&amp;")"),D:J,7,0)*X152</f>
        <v>0</v>
      </c>
      <c r="Z152" s="1">
        <f>VLOOKUP(IF(W152="无",V152,V152&amp;"("&amp;W152&amp;")"),D:K,8,0)*X152</f>
        <v>0</v>
      </c>
    </row>
    <row r="153" spans="1:26" x14ac:dyDescent="0.3">
      <c r="A153" s="10">
        <f t="shared" si="18"/>
        <v>152</v>
      </c>
      <c r="B153" s="1" t="s">
        <v>25</v>
      </c>
      <c r="C153" s="1" t="s">
        <v>256</v>
      </c>
      <c r="D153" s="1" t="s">
        <v>258</v>
      </c>
      <c r="E153" s="1">
        <v>3</v>
      </c>
      <c r="F153" s="1">
        <v>800</v>
      </c>
      <c r="G153" s="1">
        <v>0</v>
      </c>
      <c r="H153" s="5">
        <f t="shared" si="13"/>
        <v>1000</v>
      </c>
      <c r="I153" s="5">
        <f t="shared" si="14"/>
        <v>0</v>
      </c>
      <c r="J153" s="5">
        <f t="shared" si="15"/>
        <v>333.33333333333331</v>
      </c>
      <c r="K153" s="5">
        <f t="shared" si="16"/>
        <v>0</v>
      </c>
      <c r="L153" s="1" t="s">
        <v>151</v>
      </c>
      <c r="M153" s="1" t="str">
        <f>VLOOKUP(L153,生产选项!B:D,3,0)</f>
        <v>野外采集</v>
      </c>
      <c r="N153" s="1">
        <v>2</v>
      </c>
      <c r="O153" s="1">
        <f>VLOOKUP(IF(M153="无",L153,L153&amp;"("&amp;M153&amp;")"),D:J,7,0)*N153</f>
        <v>200</v>
      </c>
      <c r="P153" s="1">
        <f>VLOOKUP(IF(M153="无",L153,L153&amp;"("&amp;M153&amp;")"),D:K,8,0)*N153</f>
        <v>0</v>
      </c>
      <c r="Q153" s="1" t="s">
        <v>30</v>
      </c>
      <c r="R153" s="1" t="s">
        <v>30</v>
      </c>
      <c r="S153" s="1">
        <v>0</v>
      </c>
      <c r="T153" s="1">
        <f>VLOOKUP(IF(R153="无",Q153,Q153&amp;"("&amp;R153&amp;")"),D:J,7,0)*S153</f>
        <v>0</v>
      </c>
      <c r="U153" s="1">
        <f>VLOOKUP(IF(R153="无",Q153,Q153&amp;"("&amp;R153&amp;")"),D:K,8,0)*S153</f>
        <v>0</v>
      </c>
      <c r="V153" s="1" t="s">
        <v>30</v>
      </c>
      <c r="W153" s="1" t="s">
        <v>30</v>
      </c>
      <c r="X153" s="1">
        <v>0</v>
      </c>
      <c r="Y153" s="1">
        <f>VLOOKUP(IF(W153="无",V153,V153&amp;"("&amp;W153&amp;")"),D:J,7,0)*X153</f>
        <v>0</v>
      </c>
      <c r="Z153" s="1">
        <f>VLOOKUP(IF(W153="无",V153,V153&amp;"("&amp;W153&amp;")"),D:K,8,0)*X153</f>
        <v>0</v>
      </c>
    </row>
    <row r="154" spans="1:26" x14ac:dyDescent="0.3">
      <c r="A154" s="10">
        <f t="shared" si="18"/>
        <v>153</v>
      </c>
      <c r="B154" s="1" t="s">
        <v>25</v>
      </c>
      <c r="C154" s="1" t="s">
        <v>42</v>
      </c>
      <c r="D154" s="1" t="s">
        <v>259</v>
      </c>
      <c r="E154" s="1">
        <v>2</v>
      </c>
      <c r="F154" s="1">
        <v>600</v>
      </c>
      <c r="G154" s="1">
        <v>0</v>
      </c>
      <c r="H154" s="5">
        <f t="shared" si="13"/>
        <v>1103.75</v>
      </c>
      <c r="I154" s="5">
        <f t="shared" si="14"/>
        <v>0</v>
      </c>
      <c r="J154" s="5">
        <f t="shared" si="15"/>
        <v>551.875</v>
      </c>
      <c r="K154" s="5">
        <f t="shared" si="16"/>
        <v>0</v>
      </c>
      <c r="L154" s="1" t="s">
        <v>260</v>
      </c>
      <c r="M154" s="1" t="str">
        <f>VLOOKUP(L154,生产选项!B:D,3,0)</f>
        <v>石匠厂</v>
      </c>
      <c r="N154" s="1">
        <v>3</v>
      </c>
      <c r="O154" s="1">
        <f>VLOOKUP(IF(M154="无",L154,L154&amp;"("&amp;M154&amp;")"),D:J,7,0)*N154</f>
        <v>168.75</v>
      </c>
      <c r="P154" s="1">
        <f>VLOOKUP(IF(M154="无",L154,L154&amp;"("&amp;M154&amp;")"),D:K,8,0)*N154</f>
        <v>0</v>
      </c>
      <c r="Q154" s="1" t="s">
        <v>261</v>
      </c>
      <c r="R154" s="1" t="s">
        <v>222</v>
      </c>
      <c r="S154" s="1">
        <v>1</v>
      </c>
      <c r="T154" s="1">
        <f>VLOOKUP(IF(R154="无",Q154,Q154&amp;"("&amp;R154&amp;")"),D:J,7,0)*S154</f>
        <v>150</v>
      </c>
      <c r="U154" s="1">
        <f>VLOOKUP(IF(R154="无",Q154,Q154&amp;"("&amp;R154&amp;")"),D:K,8,0)*S154</f>
        <v>0</v>
      </c>
      <c r="V154" s="1" t="s">
        <v>156</v>
      </c>
      <c r="W154" s="1" t="s">
        <v>230</v>
      </c>
      <c r="X154" s="1">
        <v>1</v>
      </c>
      <c r="Y154" s="1">
        <f>VLOOKUP(IF(W154="无",V154,V154&amp;"("&amp;W154&amp;")"),D:J,7,0)*X154</f>
        <v>185</v>
      </c>
      <c r="Z154" s="1">
        <f>VLOOKUP(IF(W154="无",V154,V154&amp;"("&amp;W154&amp;")"),D:K,8,0)*X154</f>
        <v>0</v>
      </c>
    </row>
    <row r="155" spans="1:26" x14ac:dyDescent="0.3">
      <c r="A155" s="10">
        <f t="shared" si="18"/>
        <v>154</v>
      </c>
      <c r="B155" s="1" t="s">
        <v>25</v>
      </c>
      <c r="C155" s="1" t="s">
        <v>42</v>
      </c>
      <c r="D155" s="1" t="s">
        <v>262</v>
      </c>
      <c r="E155" s="1">
        <v>2</v>
      </c>
      <c r="F155" s="1">
        <v>1000</v>
      </c>
      <c r="G155" s="1">
        <v>0</v>
      </c>
      <c r="H155" s="5">
        <f t="shared" si="13"/>
        <v>1185</v>
      </c>
      <c r="I155" s="5">
        <f t="shared" si="14"/>
        <v>0</v>
      </c>
      <c r="J155" s="5">
        <f t="shared" si="15"/>
        <v>592.5</v>
      </c>
      <c r="K155" s="5">
        <f t="shared" si="16"/>
        <v>0</v>
      </c>
      <c r="L155" s="1" t="s">
        <v>263</v>
      </c>
      <c r="M155" s="1" t="s">
        <v>29</v>
      </c>
      <c r="N155" s="1">
        <v>1</v>
      </c>
      <c r="O155" s="1">
        <f>VLOOKUP(IF(M155="无",L155,L155&amp;"("&amp;M155&amp;")"),D:J,7,0)*N155</f>
        <v>0</v>
      </c>
      <c r="P155" s="1">
        <f>VLOOKUP(IF(M155="无",L155,L155&amp;"("&amp;M155&amp;")"),D:K,8,0)*N155</f>
        <v>0</v>
      </c>
      <c r="Q155" s="1" t="s">
        <v>156</v>
      </c>
      <c r="R155" s="1" t="s">
        <v>230</v>
      </c>
      <c r="S155" s="1">
        <v>1</v>
      </c>
      <c r="T155" s="1">
        <f>VLOOKUP(IF(R155="无",Q155,Q155&amp;"("&amp;R155&amp;")"),D:J,7,0)*S155</f>
        <v>185</v>
      </c>
      <c r="U155" s="1">
        <f>VLOOKUP(IF(R155="无",Q155,Q155&amp;"("&amp;R155&amp;")"),D:K,8,0)*S155</f>
        <v>0</v>
      </c>
      <c r="V155" s="1" t="s">
        <v>30</v>
      </c>
      <c r="W155" s="1" t="s">
        <v>30</v>
      </c>
      <c r="X155" s="1">
        <v>0</v>
      </c>
      <c r="Y155" s="1">
        <f>VLOOKUP(IF(W155="无",V155,V155&amp;"("&amp;W155&amp;")"),D:J,7,0)*X155</f>
        <v>0</v>
      </c>
      <c r="Z155" s="1">
        <f>VLOOKUP(IF(W155="无",V155,V155&amp;"("&amp;W155&amp;")"),D:K,8,0)*X155</f>
        <v>0</v>
      </c>
    </row>
    <row r="156" spans="1:26" x14ac:dyDescent="0.3">
      <c r="A156" s="10">
        <f t="shared" si="18"/>
        <v>155</v>
      </c>
      <c r="B156" s="1" t="s">
        <v>25</v>
      </c>
      <c r="C156" s="1" t="s">
        <v>589</v>
      </c>
      <c r="D156" s="24" t="s">
        <v>588</v>
      </c>
      <c r="E156" s="1">
        <v>8</v>
      </c>
      <c r="F156" s="1">
        <v>450</v>
      </c>
      <c r="G156" s="1">
        <v>0</v>
      </c>
      <c r="H156" s="5">
        <f t="shared" si="13"/>
        <v>450</v>
      </c>
      <c r="I156" s="5">
        <f t="shared" si="14"/>
        <v>0</v>
      </c>
      <c r="J156" s="5">
        <f t="shared" si="15"/>
        <v>56.25</v>
      </c>
      <c r="K156" s="5">
        <f t="shared" si="16"/>
        <v>0</v>
      </c>
      <c r="L156" s="1" t="s">
        <v>265</v>
      </c>
      <c r="M156" s="1" t="str">
        <f>VLOOKUP(L156,生产选项!B:D,3,0)</f>
        <v>野外采集</v>
      </c>
      <c r="N156" s="1">
        <v>1</v>
      </c>
      <c r="O156" s="1">
        <f>VLOOKUP(IF(M156="无",L156,L156&amp;"("&amp;M156&amp;")"),D:J,7,0)*N156</f>
        <v>0</v>
      </c>
      <c r="P156" s="1">
        <f>VLOOKUP(IF(M156="无",L156,L156&amp;"("&amp;M156&amp;")"),D:K,8,0)*N156</f>
        <v>0</v>
      </c>
      <c r="Q156" s="1" t="s">
        <v>30</v>
      </c>
      <c r="R156" s="1" t="s">
        <v>30</v>
      </c>
      <c r="S156" s="1">
        <v>0</v>
      </c>
      <c r="T156" s="1">
        <f>VLOOKUP(IF(R156="无",Q156,Q156&amp;"("&amp;R156&amp;")"),D:J,7,0)*S156</f>
        <v>0</v>
      </c>
      <c r="U156" s="1">
        <f>VLOOKUP(IF(R156="无",Q156,Q156&amp;"("&amp;R156&amp;")"),D:K,8,0)*S156</f>
        <v>0</v>
      </c>
      <c r="V156" s="1" t="s">
        <v>30</v>
      </c>
      <c r="W156" s="1" t="s">
        <v>30</v>
      </c>
      <c r="X156" s="1">
        <v>0</v>
      </c>
      <c r="Y156" s="1">
        <f>VLOOKUP(IF(W156="无",V156,V156&amp;"("&amp;W156&amp;")"),D:J,7,0)*X156</f>
        <v>0</v>
      </c>
      <c r="Z156" s="1">
        <f>VLOOKUP(IF(W156="无",V156,V156&amp;"("&amp;W156&amp;")"),D:K,8,0)*X156</f>
        <v>0</v>
      </c>
    </row>
    <row r="157" spans="1:26" x14ac:dyDescent="0.3">
      <c r="A157" s="10">
        <f t="shared" si="18"/>
        <v>156</v>
      </c>
      <c r="B157" s="1" t="s">
        <v>25</v>
      </c>
      <c r="C157" s="1" t="s">
        <v>42</v>
      </c>
      <c r="D157" s="1" t="s">
        <v>266</v>
      </c>
      <c r="E157" s="1">
        <v>2</v>
      </c>
      <c r="F157" s="1">
        <v>1000</v>
      </c>
      <c r="G157" s="1">
        <v>0</v>
      </c>
      <c r="H157" s="5">
        <f t="shared" si="13"/>
        <v>1472.5</v>
      </c>
      <c r="I157" s="5">
        <f t="shared" si="14"/>
        <v>0</v>
      </c>
      <c r="J157" s="5">
        <f t="shared" si="15"/>
        <v>736.25</v>
      </c>
      <c r="K157" s="5">
        <f t="shared" si="16"/>
        <v>0</v>
      </c>
      <c r="L157" s="1" t="s">
        <v>267</v>
      </c>
      <c r="M157" s="1" t="str">
        <f>VLOOKUP(L157,生产选项!B:D,3,0)</f>
        <v>野外采集</v>
      </c>
      <c r="N157" s="1">
        <v>1</v>
      </c>
      <c r="O157" s="1">
        <f>VLOOKUP(IF(M157="无",L157,L157&amp;"("&amp;M157&amp;")"),D:J,7,0)*N157</f>
        <v>0</v>
      </c>
      <c r="P157" s="1">
        <f>VLOOKUP(IF(M157="无",L157,L157&amp;"("&amp;M157&amp;")"),D:K,8,0)*N157</f>
        <v>0</v>
      </c>
      <c r="Q157" s="1" t="s">
        <v>156</v>
      </c>
      <c r="R157" s="1" t="s">
        <v>230</v>
      </c>
      <c r="S157" s="1">
        <v>1</v>
      </c>
      <c r="T157" s="1">
        <f>VLOOKUP(IF(R157="无",Q157,Q157&amp;"("&amp;R157&amp;")"),D:J,7,0)*S157</f>
        <v>185</v>
      </c>
      <c r="U157" s="1">
        <f>VLOOKUP(IF(R157="无",Q157,Q157&amp;"("&amp;R157&amp;")"),D:K,8,0)*S157</f>
        <v>0</v>
      </c>
      <c r="V157" s="1" t="s">
        <v>212</v>
      </c>
      <c r="W157" s="1" t="s">
        <v>203</v>
      </c>
      <c r="X157" s="1">
        <v>1</v>
      </c>
      <c r="Y157" s="1">
        <f>VLOOKUP(IF(W157="无",V157,V157&amp;"("&amp;W157&amp;")"),D:J,7,0)*X157</f>
        <v>287.5</v>
      </c>
      <c r="Z157" s="1">
        <f>VLOOKUP(IF(W157="无",V157,V157&amp;"("&amp;W157&amp;")"),D:K,8,0)*X157</f>
        <v>0</v>
      </c>
    </row>
    <row r="158" spans="1:26" x14ac:dyDescent="0.3">
      <c r="A158" s="10">
        <f t="shared" si="18"/>
        <v>157</v>
      </c>
      <c r="B158" s="1" t="s">
        <v>25</v>
      </c>
      <c r="C158" s="1" t="s">
        <v>42</v>
      </c>
      <c r="D158" s="1" t="s">
        <v>268</v>
      </c>
      <c r="E158" s="1">
        <v>2</v>
      </c>
      <c r="F158" s="1">
        <v>1000</v>
      </c>
      <c r="G158" s="1">
        <v>0</v>
      </c>
      <c r="H158" s="5">
        <f t="shared" si="13"/>
        <v>1335</v>
      </c>
      <c r="I158" s="5">
        <f t="shared" si="14"/>
        <v>0</v>
      </c>
      <c r="J158" s="5">
        <f t="shared" si="15"/>
        <v>667.5</v>
      </c>
      <c r="K158" s="5">
        <f t="shared" si="16"/>
        <v>0</v>
      </c>
      <c r="L158" s="1" t="s">
        <v>267</v>
      </c>
      <c r="M158" s="1" t="str">
        <f>VLOOKUP(L158,生产选项!B:D,3,0)</f>
        <v>野外采集</v>
      </c>
      <c r="N158" s="1">
        <v>1</v>
      </c>
      <c r="O158" s="1">
        <f>VLOOKUP(IF(M158="无",L158,L158&amp;"("&amp;M158&amp;")"),D:J,7,0)*N158</f>
        <v>0</v>
      </c>
      <c r="P158" s="1">
        <f>VLOOKUP(IF(M158="无",L158,L158&amp;"("&amp;M158&amp;")"),D:K,8,0)*N158</f>
        <v>0</v>
      </c>
      <c r="Q158" s="1" t="s">
        <v>156</v>
      </c>
      <c r="R158" s="1" t="s">
        <v>230</v>
      </c>
      <c r="S158" s="1">
        <v>1</v>
      </c>
      <c r="T158" s="1">
        <f>VLOOKUP(IF(R158="无",Q158,Q158&amp;"("&amp;R158&amp;")"),D:J,7,0)*S158</f>
        <v>185</v>
      </c>
      <c r="U158" s="1">
        <f>VLOOKUP(IF(R158="无",Q158,Q158&amp;"("&amp;R158&amp;")"),D:K,8,0)*S158</f>
        <v>0</v>
      </c>
      <c r="V158" s="1" t="s">
        <v>261</v>
      </c>
      <c r="W158" s="1" t="s">
        <v>222</v>
      </c>
      <c r="X158" s="1">
        <v>1</v>
      </c>
      <c r="Y158" s="1">
        <f>VLOOKUP(IF(W158="无",V158,V158&amp;"("&amp;W158&amp;")"),D:J,7,0)*X158</f>
        <v>150</v>
      </c>
      <c r="Z158" s="1">
        <f>VLOOKUP(IF(W158="无",V158,V158&amp;"("&amp;W158&amp;")"),D:K,8,0)*X158</f>
        <v>0</v>
      </c>
    </row>
    <row r="159" spans="1:26" x14ac:dyDescent="0.3">
      <c r="A159" s="10">
        <f t="shared" si="18"/>
        <v>158</v>
      </c>
      <c r="B159" s="1" t="s">
        <v>25</v>
      </c>
      <c r="C159" s="1" t="s">
        <v>42</v>
      </c>
      <c r="D159" s="1" t="s">
        <v>269</v>
      </c>
      <c r="E159" s="1">
        <v>2</v>
      </c>
      <c r="F159" s="1">
        <v>800</v>
      </c>
      <c r="G159" s="1">
        <v>0</v>
      </c>
      <c r="H159" s="5">
        <f t="shared" si="13"/>
        <v>985</v>
      </c>
      <c r="I159" s="5">
        <f t="shared" si="14"/>
        <v>0</v>
      </c>
      <c r="J159" s="5">
        <f t="shared" si="15"/>
        <v>492.5</v>
      </c>
      <c r="K159" s="5">
        <f t="shared" si="16"/>
        <v>0</v>
      </c>
      <c r="L159" s="1" t="s">
        <v>270</v>
      </c>
      <c r="M159" s="1" t="str">
        <f>VLOOKUP(L159,生产选项!B:D,3,0)</f>
        <v>野外采集</v>
      </c>
      <c r="N159" s="1">
        <v>1</v>
      </c>
      <c r="O159" s="1">
        <f>VLOOKUP(IF(M159="无",L159,L159&amp;"("&amp;M159&amp;")"),D:J,7,0)*N159</f>
        <v>0</v>
      </c>
      <c r="P159" s="1">
        <f>VLOOKUP(IF(M159="无",L159,L159&amp;"("&amp;M159&amp;")"),D:K,8,0)*N159</f>
        <v>0</v>
      </c>
      <c r="Q159" s="1" t="s">
        <v>156</v>
      </c>
      <c r="R159" s="1" t="s">
        <v>230</v>
      </c>
      <c r="S159" s="1">
        <v>1</v>
      </c>
      <c r="T159" s="1">
        <f>VLOOKUP(IF(R159="无",Q159,Q159&amp;"("&amp;R159&amp;")"),D:J,7,0)*S159</f>
        <v>185</v>
      </c>
      <c r="U159" s="1">
        <f>VLOOKUP(IF(R159="无",Q159,Q159&amp;"("&amp;R159&amp;")"),D:K,8,0)*S159</f>
        <v>0</v>
      </c>
      <c r="V159" s="1" t="s">
        <v>30</v>
      </c>
      <c r="W159" s="1" t="s">
        <v>30</v>
      </c>
      <c r="X159" s="1">
        <v>0</v>
      </c>
      <c r="Y159" s="1">
        <f>VLOOKUP(IF(W159="无",V159,V159&amp;"("&amp;W159&amp;")"),D:J,7,0)*X159</f>
        <v>0</v>
      </c>
      <c r="Z159" s="1">
        <f>VLOOKUP(IF(W159="无",V159,V159&amp;"("&amp;W159&amp;")"),D:K,8,0)*X159</f>
        <v>0</v>
      </c>
    </row>
    <row r="160" spans="1:26" x14ac:dyDescent="0.3">
      <c r="A160" s="10">
        <f t="shared" si="18"/>
        <v>159</v>
      </c>
      <c r="B160" s="1" t="s">
        <v>25</v>
      </c>
      <c r="C160" s="1" t="s">
        <v>271</v>
      </c>
      <c r="D160" s="1" t="s">
        <v>272</v>
      </c>
      <c r="E160" s="1">
        <v>2</v>
      </c>
      <c r="F160" s="1">
        <v>400</v>
      </c>
      <c r="G160" s="1">
        <v>0</v>
      </c>
      <c r="H160" s="5">
        <f t="shared" si="13"/>
        <v>400</v>
      </c>
      <c r="I160" s="5">
        <f t="shared" si="14"/>
        <v>0</v>
      </c>
      <c r="J160" s="5">
        <f t="shared" si="15"/>
        <v>200</v>
      </c>
      <c r="K160" s="5">
        <f t="shared" si="16"/>
        <v>0</v>
      </c>
      <c r="L160" s="1" t="s">
        <v>273</v>
      </c>
      <c r="M160" s="1" t="str">
        <f>VLOOKUP(L160,生产选项!B:D,3,0)</f>
        <v>野外采集</v>
      </c>
      <c r="N160" s="1">
        <v>1</v>
      </c>
      <c r="O160" s="1">
        <f>VLOOKUP(IF(M160="无",L160,L160&amp;"("&amp;M160&amp;")"),D:J,7,0)*N160</f>
        <v>0</v>
      </c>
      <c r="P160" s="1">
        <f>VLOOKUP(IF(M160="无",L160,L160&amp;"("&amp;M160&amp;")"),D:K,8,0)*N160</f>
        <v>0</v>
      </c>
      <c r="Q160" s="1" t="s">
        <v>30</v>
      </c>
      <c r="R160" s="1" t="s">
        <v>30</v>
      </c>
      <c r="S160" s="1">
        <v>0</v>
      </c>
      <c r="T160" s="1">
        <f>VLOOKUP(IF(R160="无",Q160,Q160&amp;"("&amp;R160&amp;")"),D:J,7,0)*S160</f>
        <v>0</v>
      </c>
      <c r="U160" s="1">
        <f>VLOOKUP(IF(R160="无",Q160,Q160&amp;"("&amp;R160&amp;")"),D:K,8,0)*S160</f>
        <v>0</v>
      </c>
      <c r="V160" s="1" t="s">
        <v>30</v>
      </c>
      <c r="W160" s="1" t="s">
        <v>30</v>
      </c>
      <c r="X160" s="1">
        <v>0</v>
      </c>
      <c r="Y160" s="1">
        <f>VLOOKUP(IF(W160="无",V160,V160&amp;"("&amp;W160&amp;")"),D:J,7,0)*X160</f>
        <v>0</v>
      </c>
      <c r="Z160" s="1">
        <f>VLOOKUP(IF(W160="无",V160,V160&amp;"("&amp;W160&amp;")"),D:K,8,0)*X160</f>
        <v>0</v>
      </c>
    </row>
    <row r="161" spans="1:26" x14ac:dyDescent="0.3">
      <c r="A161" s="10">
        <f t="shared" si="18"/>
        <v>160</v>
      </c>
      <c r="B161" s="1" t="s">
        <v>59</v>
      </c>
      <c r="C161" s="1" t="s">
        <v>274</v>
      </c>
      <c r="D161" s="1" t="s">
        <v>275</v>
      </c>
      <c r="E161" s="1">
        <v>3</v>
      </c>
      <c r="F161" s="1">
        <v>1000</v>
      </c>
      <c r="G161" s="1">
        <v>0</v>
      </c>
      <c r="H161" s="5">
        <f t="shared" si="13"/>
        <v>1955.3333333333335</v>
      </c>
      <c r="I161" s="5">
        <f t="shared" si="14"/>
        <v>0</v>
      </c>
      <c r="J161" s="5">
        <f t="shared" si="15"/>
        <v>651.77777777777783</v>
      </c>
      <c r="K161" s="5">
        <f t="shared" si="16"/>
        <v>0</v>
      </c>
      <c r="L161" s="1" t="s">
        <v>276</v>
      </c>
      <c r="M161" s="1" t="str">
        <f>VLOOKUP(L161,生产选项!B:D,3,0)</f>
        <v>磨面厂</v>
      </c>
      <c r="N161" s="1">
        <v>1</v>
      </c>
      <c r="O161" s="1">
        <f>VLOOKUP(IF(M161="无",L161,L161&amp;"("&amp;M161&amp;")"),D:J,7,0)*N161</f>
        <v>555.33333333333337</v>
      </c>
      <c r="P161" s="1">
        <f>VLOOKUP(IF(M161="无",L161,L161&amp;"("&amp;M161&amp;")"),D:K,8,0)*N161</f>
        <v>0</v>
      </c>
      <c r="Q161" s="1" t="s">
        <v>277</v>
      </c>
      <c r="R161" s="1" t="str">
        <f>VLOOKUP(Q161,生产选项!B:D,3,0)</f>
        <v>野外</v>
      </c>
      <c r="S161" s="1">
        <v>2</v>
      </c>
      <c r="T161" s="1">
        <f>VLOOKUP(IF(R161="无",Q161,Q161&amp;"("&amp;R161&amp;")"),D:J,7,0)*S161</f>
        <v>400</v>
      </c>
      <c r="U161" s="1">
        <f>VLOOKUP(IF(R161="无",Q161,Q161&amp;"("&amp;R161&amp;")"),D:K,8,0)*S161</f>
        <v>0</v>
      </c>
      <c r="V161" s="1" t="s">
        <v>30</v>
      </c>
      <c r="W161" s="1" t="s">
        <v>30</v>
      </c>
      <c r="X161" s="1">
        <v>0</v>
      </c>
      <c r="Y161" s="1">
        <f>VLOOKUP(IF(W161="无",V161,V161&amp;"("&amp;W161&amp;")"),D:J,7,0)*X161</f>
        <v>0</v>
      </c>
      <c r="Z161" s="1">
        <f>VLOOKUP(IF(W161="无",V161,V161&amp;"("&amp;W161&amp;")"),D:K,8,0)*X161</f>
        <v>0</v>
      </c>
    </row>
    <row r="162" spans="1:26" x14ac:dyDescent="0.3">
      <c r="A162" s="10">
        <f t="shared" ref="A162:A171" si="19">ROW()-1</f>
        <v>161</v>
      </c>
      <c r="B162" s="1" t="s">
        <v>59</v>
      </c>
      <c r="C162" s="1" t="s">
        <v>274</v>
      </c>
      <c r="D162" s="1" t="s">
        <v>278</v>
      </c>
      <c r="E162" s="1">
        <v>3</v>
      </c>
      <c r="F162" s="1">
        <v>1000</v>
      </c>
      <c r="G162" s="1">
        <v>0</v>
      </c>
      <c r="H162" s="5">
        <f t="shared" si="13"/>
        <v>1800</v>
      </c>
      <c r="I162" s="5">
        <f t="shared" si="14"/>
        <v>0</v>
      </c>
      <c r="J162" s="5">
        <f t="shared" si="15"/>
        <v>600</v>
      </c>
      <c r="K162" s="5">
        <f t="shared" si="16"/>
        <v>0</v>
      </c>
      <c r="L162" s="1" t="s">
        <v>189</v>
      </c>
      <c r="M162" s="1" t="str">
        <f>VLOOKUP(L162,生产选项!B:D,3,0)</f>
        <v>野外</v>
      </c>
      <c r="N162" s="1">
        <v>2</v>
      </c>
      <c r="O162" s="1">
        <f>VLOOKUP(IF(M162="无",L162,L162&amp;"("&amp;M162&amp;")"),D:J,7,0)*N162</f>
        <v>400</v>
      </c>
      <c r="P162" s="1">
        <f>VLOOKUP(IF(M162="无",L162,L162&amp;"("&amp;M162&amp;")"),D:K,8,0)*N162</f>
        <v>0</v>
      </c>
      <c r="Q162" s="1" t="s">
        <v>277</v>
      </c>
      <c r="R162" s="1" t="str">
        <f>VLOOKUP(Q162,生产选项!B:D,3,0)</f>
        <v>野外</v>
      </c>
      <c r="S162" s="1">
        <v>2</v>
      </c>
      <c r="T162" s="1">
        <f>VLOOKUP(IF(R162="无",Q162,Q162&amp;"("&amp;R162&amp;")"),D:J,7,0)*S162</f>
        <v>400</v>
      </c>
      <c r="U162" s="1">
        <f>VLOOKUP(IF(R162="无",Q162,Q162&amp;"("&amp;R162&amp;")"),D:K,8,0)*S162</f>
        <v>0</v>
      </c>
      <c r="V162" s="1" t="s">
        <v>30</v>
      </c>
      <c r="W162" s="1" t="s">
        <v>30</v>
      </c>
      <c r="X162" s="1">
        <v>0</v>
      </c>
      <c r="Y162" s="1">
        <f>VLOOKUP(IF(W162="无",V162,V162&amp;"("&amp;W162&amp;")"),D:J,7,0)*X162</f>
        <v>0</v>
      </c>
      <c r="Z162" s="1">
        <f>VLOOKUP(IF(W162="无",V162,V162&amp;"("&amp;W162&amp;")"),D:K,8,0)*X162</f>
        <v>0</v>
      </c>
    </row>
    <row r="163" spans="1:26" x14ac:dyDescent="0.3">
      <c r="A163" s="10">
        <f t="shared" si="19"/>
        <v>162</v>
      </c>
      <c r="B163" s="1" t="s">
        <v>59</v>
      </c>
      <c r="C163" s="1" t="s">
        <v>274</v>
      </c>
      <c r="D163" s="1" t="s">
        <v>279</v>
      </c>
      <c r="E163" s="1">
        <v>3</v>
      </c>
      <c r="F163" s="1">
        <v>500</v>
      </c>
      <c r="G163" s="1">
        <v>0</v>
      </c>
      <c r="H163" s="5">
        <f t="shared" si="13"/>
        <v>1097.5</v>
      </c>
      <c r="I163" s="5">
        <f t="shared" si="14"/>
        <v>0</v>
      </c>
      <c r="J163" s="5">
        <f t="shared" si="15"/>
        <v>365.83333333333331</v>
      </c>
      <c r="K163" s="5">
        <f t="shared" si="16"/>
        <v>0</v>
      </c>
      <c r="L163" s="1" t="s">
        <v>280</v>
      </c>
      <c r="M163" s="1" t="str">
        <f>VLOOKUP(L163,生产选项!B:D,3,0)</f>
        <v>养蜂场</v>
      </c>
      <c r="N163" s="1">
        <v>2</v>
      </c>
      <c r="O163" s="1">
        <f>VLOOKUP(IF(M163="无",L163,L163&amp;"("&amp;M163&amp;")"),D:J,7,0)*N163</f>
        <v>425</v>
      </c>
      <c r="P163" s="1">
        <f>VLOOKUP(IF(M163="无",L163,L163&amp;"("&amp;M163&amp;")"),D:K,8,0)*N163</f>
        <v>0</v>
      </c>
      <c r="Q163" s="1" t="s">
        <v>253</v>
      </c>
      <c r="R163" s="1" t="str">
        <f>VLOOKUP(Q163,生产选项!B:D,3,0)</f>
        <v>木工厂</v>
      </c>
      <c r="S163" s="1">
        <v>1</v>
      </c>
      <c r="T163" s="1">
        <f>VLOOKUP(IF(R163="无",Q163,Q163&amp;"("&amp;R163&amp;")"),D:J,7,0)*S163</f>
        <v>172.5</v>
      </c>
      <c r="U163" s="1">
        <f>VLOOKUP(IF(R163="无",Q163,Q163&amp;"("&amp;R163&amp;")"),D:K,8,0)*S163</f>
        <v>0</v>
      </c>
      <c r="V163" s="1" t="s">
        <v>30</v>
      </c>
      <c r="W163" s="1" t="s">
        <v>30</v>
      </c>
      <c r="X163" s="1">
        <v>0</v>
      </c>
      <c r="Y163" s="1">
        <f>VLOOKUP(IF(W163="无",V163,V163&amp;"("&amp;W163&amp;")"),D:J,7,0)*X163</f>
        <v>0</v>
      </c>
      <c r="Z163" s="1">
        <f>VLOOKUP(IF(W163="无",V163,V163&amp;"("&amp;W163&amp;")"),D:K,8,0)*X163</f>
        <v>0</v>
      </c>
    </row>
    <row r="164" spans="1:26" x14ac:dyDescent="0.3">
      <c r="A164" s="10">
        <f t="shared" si="19"/>
        <v>163</v>
      </c>
      <c r="B164" s="1" t="s">
        <v>59</v>
      </c>
      <c r="C164" s="1" t="s">
        <v>274</v>
      </c>
      <c r="D164" s="1" t="s">
        <v>281</v>
      </c>
      <c r="E164" s="1">
        <v>3</v>
      </c>
      <c r="F164" s="1">
        <v>500</v>
      </c>
      <c r="G164" s="1">
        <v>0</v>
      </c>
      <c r="H164" s="5">
        <f t="shared" si="13"/>
        <v>1211.6666666666665</v>
      </c>
      <c r="I164" s="5">
        <f t="shared" si="14"/>
        <v>0</v>
      </c>
      <c r="J164" s="5">
        <f t="shared" si="15"/>
        <v>403.88888888888886</v>
      </c>
      <c r="K164" s="5">
        <f t="shared" si="16"/>
        <v>0</v>
      </c>
      <c r="L164" s="1" t="s">
        <v>152</v>
      </c>
      <c r="M164" s="1" t="str">
        <f>VLOOKUP(L164,生产选项!B:D,3,0)</f>
        <v>野外</v>
      </c>
      <c r="N164" s="1">
        <v>1</v>
      </c>
      <c r="O164" s="1">
        <f>VLOOKUP(IF(M164="无",L164,L164&amp;"("&amp;M164&amp;")"),D:J,7,0)*N164</f>
        <v>200</v>
      </c>
      <c r="P164" s="1">
        <f>VLOOKUP(IF(M164="无",L164,L164&amp;"("&amp;M164&amp;")"),D:K,8,0)*N164</f>
        <v>0</v>
      </c>
      <c r="Q164" s="1" t="s">
        <v>154</v>
      </c>
      <c r="R164" s="1" t="s">
        <v>157</v>
      </c>
      <c r="S164" s="1">
        <v>1</v>
      </c>
      <c r="T164" s="1">
        <f>VLOOKUP(IF(R164="无",Q164,Q164&amp;"("&amp;R164&amp;")"),D:J,7,0)*S164</f>
        <v>283.33333333333331</v>
      </c>
      <c r="U164" s="1">
        <f>VLOOKUP(IF(R164="无",Q164,Q164&amp;"("&amp;R164&amp;")"),D:K,8,0)*S164</f>
        <v>0</v>
      </c>
      <c r="V164" s="1" t="s">
        <v>282</v>
      </c>
      <c r="W164" s="1" t="s">
        <v>178</v>
      </c>
      <c r="X164" s="1">
        <v>1</v>
      </c>
      <c r="Y164" s="1">
        <f>VLOOKUP(IF(W164="无",V164,V164&amp;"("&amp;W164&amp;")"),D:J,7,0)*X164</f>
        <v>228.33333333333334</v>
      </c>
      <c r="Z164" s="1">
        <f>VLOOKUP(IF(W164="无",V164,V164&amp;"("&amp;W164&amp;")"),D:K,8,0)*X164</f>
        <v>0</v>
      </c>
    </row>
    <row r="165" spans="1:26" x14ac:dyDescent="0.3">
      <c r="A165" s="10">
        <f t="shared" si="19"/>
        <v>164</v>
      </c>
      <c r="B165" s="1" t="s">
        <v>25</v>
      </c>
      <c r="C165" s="1" t="s">
        <v>274</v>
      </c>
      <c r="D165" s="1" t="s">
        <v>283</v>
      </c>
      <c r="E165" s="1">
        <v>6</v>
      </c>
      <c r="F165" s="1">
        <v>1200</v>
      </c>
      <c r="G165" s="1">
        <v>0</v>
      </c>
      <c r="H165" s="5">
        <f t="shared" si="13"/>
        <v>1600</v>
      </c>
      <c r="I165" s="5">
        <f t="shared" si="14"/>
        <v>0</v>
      </c>
      <c r="J165" s="5">
        <f t="shared" si="15"/>
        <v>266.66666666666669</v>
      </c>
      <c r="K165" s="5">
        <f t="shared" si="16"/>
        <v>0</v>
      </c>
      <c r="L165" s="1" t="s">
        <v>284</v>
      </c>
      <c r="M165" s="1" t="str">
        <f>VLOOKUP(L165,生产选项!B:D,3,0)</f>
        <v>野外采集</v>
      </c>
      <c r="N165" s="1">
        <v>4</v>
      </c>
      <c r="O165" s="1">
        <f>VLOOKUP(IF(M165="无",L165,L165&amp;"("&amp;M165&amp;")"),D:J,7,0)*N165</f>
        <v>400</v>
      </c>
      <c r="P165" s="1">
        <f>VLOOKUP(IF(M165="无",L165,L165&amp;"("&amp;M165&amp;")"),D:K,8,0)*N165</f>
        <v>0</v>
      </c>
      <c r="Q165" s="1" t="s">
        <v>30</v>
      </c>
      <c r="R165" s="1" t="s">
        <v>30</v>
      </c>
      <c r="S165" s="1">
        <v>0</v>
      </c>
      <c r="T165" s="1">
        <f>VLOOKUP(IF(R165="无",Q165,Q165&amp;"("&amp;R165&amp;")"),D:J,7,0)*S165</f>
        <v>0</v>
      </c>
      <c r="U165" s="1">
        <f>VLOOKUP(IF(R165="无",Q165,Q165&amp;"("&amp;R165&amp;")"),D:K,8,0)*S165</f>
        <v>0</v>
      </c>
      <c r="V165" s="1" t="s">
        <v>30</v>
      </c>
      <c r="W165" s="1" t="s">
        <v>30</v>
      </c>
      <c r="X165" s="1">
        <v>0</v>
      </c>
      <c r="Y165" s="1">
        <f>VLOOKUP(IF(W165="无",V165,V165&amp;"("&amp;W165&amp;")"),D:J,7,0)*X165</f>
        <v>0</v>
      </c>
      <c r="Z165" s="1">
        <f>VLOOKUP(IF(W165="无",V165,V165&amp;"("&amp;W165&amp;")"),D:K,8,0)*X165</f>
        <v>0</v>
      </c>
    </row>
    <row r="166" spans="1:26" x14ac:dyDescent="0.3">
      <c r="A166" s="10">
        <f t="shared" si="19"/>
        <v>165</v>
      </c>
      <c r="B166" s="1" t="s">
        <v>59</v>
      </c>
      <c r="C166" s="1" t="s">
        <v>285</v>
      </c>
      <c r="D166" s="1" t="s">
        <v>286</v>
      </c>
      <c r="E166" s="1">
        <v>3</v>
      </c>
      <c r="F166" s="1">
        <v>1800</v>
      </c>
      <c r="G166" s="1">
        <v>0</v>
      </c>
      <c r="H166" s="5">
        <f t="shared" si="13"/>
        <v>3956.25</v>
      </c>
      <c r="I166" s="5">
        <f t="shared" si="14"/>
        <v>0</v>
      </c>
      <c r="J166" s="5">
        <f t="shared" si="15"/>
        <v>1318.75</v>
      </c>
      <c r="K166" s="5">
        <f t="shared" si="16"/>
        <v>0</v>
      </c>
      <c r="L166" s="1" t="s">
        <v>287</v>
      </c>
      <c r="M166" s="1" t="str">
        <f>VLOOKUP(L166,生产选项!B:D,3,0)</f>
        <v>熔炉</v>
      </c>
      <c r="N166" s="1">
        <v>1</v>
      </c>
      <c r="O166" s="1">
        <f>VLOOKUP(IF(M166="无",L166,L166&amp;"("&amp;M166&amp;")"),D:J,7,0)*N166</f>
        <v>592.5</v>
      </c>
      <c r="P166" s="1">
        <f>VLOOKUP(IF(M166="无",L166,L166&amp;"("&amp;M166&amp;")"),D:K,8,0)*N166</f>
        <v>0</v>
      </c>
      <c r="Q166" s="1" t="s">
        <v>288</v>
      </c>
      <c r="R166" s="1" t="str">
        <f>VLOOKUP(Q166,生产选项!B:D,3,0)</f>
        <v>珠宝首饰店</v>
      </c>
      <c r="S166" s="1">
        <v>3</v>
      </c>
      <c r="T166" s="1">
        <f>VLOOKUP(IF(R166="无",Q166,Q166&amp;"("&amp;R166&amp;")"),D:J,7,0)*S166</f>
        <v>1563.75</v>
      </c>
      <c r="U166" s="1">
        <f>VLOOKUP(IF(R166="无",Q166,Q166&amp;"("&amp;R166&amp;")"),D:K,8,0)*S166</f>
        <v>0</v>
      </c>
      <c r="V166" s="1" t="s">
        <v>30</v>
      </c>
      <c r="W166" s="1" t="s">
        <v>30</v>
      </c>
      <c r="X166" s="1">
        <v>0</v>
      </c>
      <c r="Y166" s="1">
        <f>VLOOKUP(IF(W166="无",V166,V166&amp;"("&amp;W166&amp;")"),D:J,7,0)*X166</f>
        <v>0</v>
      </c>
      <c r="Z166" s="1">
        <f>VLOOKUP(IF(W166="无",V166,V166&amp;"("&amp;W166&amp;")"),D:K,8,0)*X166</f>
        <v>0</v>
      </c>
    </row>
    <row r="167" spans="1:26" x14ac:dyDescent="0.3">
      <c r="A167" s="10">
        <f t="shared" si="19"/>
        <v>166</v>
      </c>
      <c r="B167" s="1" t="s">
        <v>59</v>
      </c>
      <c r="C167" s="1" t="s">
        <v>285</v>
      </c>
      <c r="D167" s="1" t="s">
        <v>289</v>
      </c>
      <c r="E167" s="1">
        <v>3</v>
      </c>
      <c r="F167" s="1">
        <v>1800</v>
      </c>
      <c r="G167" s="1">
        <v>0</v>
      </c>
      <c r="H167" s="5">
        <f t="shared" si="13"/>
        <v>2775</v>
      </c>
      <c r="I167" s="5">
        <f t="shared" si="14"/>
        <v>0</v>
      </c>
      <c r="J167" s="5">
        <f t="shared" si="15"/>
        <v>925</v>
      </c>
      <c r="K167" s="5">
        <f t="shared" si="16"/>
        <v>0</v>
      </c>
      <c r="L167" s="1" t="s">
        <v>287</v>
      </c>
      <c r="M167" s="1" t="str">
        <f>VLOOKUP(L167,生产选项!B:D,3,0)</f>
        <v>熔炉</v>
      </c>
      <c r="N167" s="1">
        <v>1</v>
      </c>
      <c r="O167" s="1">
        <f>VLOOKUP(IF(M167="无",L167,L167&amp;"("&amp;M167&amp;")"),D:J,7,0)*N167</f>
        <v>592.5</v>
      </c>
      <c r="P167" s="1">
        <f>VLOOKUP(IF(M167="无",L167,L167&amp;"("&amp;M167&amp;")"),D:K,8,0)*N167</f>
        <v>0</v>
      </c>
      <c r="Q167" s="1" t="s">
        <v>28</v>
      </c>
      <c r="R167" s="1" t="str">
        <f>VLOOKUP(Q167,生产选项!B:D,3,0)</f>
        <v>野外采集</v>
      </c>
      <c r="S167" s="1">
        <v>3</v>
      </c>
      <c r="T167" s="1">
        <f>VLOOKUP(IF(R167="无",Q167,Q167&amp;"("&amp;R167&amp;")"),D:J,7,0)*S167</f>
        <v>210</v>
      </c>
      <c r="U167" s="1">
        <f>VLOOKUP(IF(R167="无",Q167,Q167&amp;"("&amp;R167&amp;")"),D:K,8,0)*S167</f>
        <v>0</v>
      </c>
      <c r="V167" s="1" t="s">
        <v>253</v>
      </c>
      <c r="W167" s="1" t="s">
        <v>236</v>
      </c>
      <c r="X167" s="1">
        <v>1</v>
      </c>
      <c r="Y167" s="1">
        <f>VLOOKUP(IF(W167="无",V167,V167&amp;"("&amp;W167&amp;")"),D:J,7,0)*X167</f>
        <v>172.5</v>
      </c>
      <c r="Z167" s="1">
        <f>VLOOKUP(IF(W167="无",V167,V167&amp;"("&amp;W167&amp;")"),D:K,8,0)*X167</f>
        <v>0</v>
      </c>
    </row>
    <row r="168" spans="1:26" x14ac:dyDescent="0.3">
      <c r="A168" s="10">
        <f t="shared" si="19"/>
        <v>167</v>
      </c>
      <c r="B168" s="1" t="s">
        <v>59</v>
      </c>
      <c r="C168" s="1" t="s">
        <v>285</v>
      </c>
      <c r="D168" s="1" t="s">
        <v>290</v>
      </c>
      <c r="E168" s="1">
        <v>3</v>
      </c>
      <c r="F168" s="1">
        <v>900</v>
      </c>
      <c r="G168" s="1">
        <v>0</v>
      </c>
      <c r="H168" s="5">
        <f t="shared" si="13"/>
        <v>1610</v>
      </c>
      <c r="I168" s="5">
        <f t="shared" si="14"/>
        <v>0</v>
      </c>
      <c r="J168" s="5">
        <f t="shared" si="15"/>
        <v>536.66666666666663</v>
      </c>
      <c r="K168" s="5">
        <f t="shared" si="16"/>
        <v>0</v>
      </c>
      <c r="L168" s="1" t="s">
        <v>239</v>
      </c>
      <c r="M168" s="1" t="str">
        <f>VLOOKUP(L168,生产选项!B:D,3,0)</f>
        <v>熔炉</v>
      </c>
      <c r="N168" s="1">
        <v>1</v>
      </c>
      <c r="O168" s="1">
        <f>VLOOKUP(IF(M168="无",L168,L168&amp;"("&amp;M168&amp;")"),D:J,7,0)*N168</f>
        <v>492.5</v>
      </c>
      <c r="P168" s="1">
        <f>VLOOKUP(IF(M168="无",L168,L168&amp;"("&amp;M168&amp;")"),D:K,8,0)*N168</f>
        <v>0</v>
      </c>
      <c r="Q168" s="1" t="s">
        <v>253</v>
      </c>
      <c r="R168" s="1" t="str">
        <f>VLOOKUP(Q168,生产选项!B:D,3,0)</f>
        <v>木工厂</v>
      </c>
      <c r="S168" s="1">
        <v>1</v>
      </c>
      <c r="T168" s="1">
        <f>VLOOKUP(IF(R168="无",Q168,Q168&amp;"("&amp;R168&amp;")"),D:J,7,0)*S168</f>
        <v>172.5</v>
      </c>
      <c r="U168" s="1">
        <f>VLOOKUP(IF(R168="无",Q168,Q168&amp;"("&amp;R168&amp;")"),D:K,8,0)*S168</f>
        <v>0</v>
      </c>
      <c r="V168" s="1" t="s">
        <v>178</v>
      </c>
      <c r="W168" s="1" t="s">
        <v>179</v>
      </c>
      <c r="X168" s="1">
        <v>1</v>
      </c>
      <c r="Y168" s="1">
        <f>VLOOKUP(IF(W168="无",V168,V168&amp;"("&amp;W168&amp;")"),D:J,7,0)*X168</f>
        <v>45</v>
      </c>
      <c r="Z168" s="1">
        <f>VLOOKUP(IF(W168="无",V168,V168&amp;"("&amp;W168&amp;")"),D:K,8,0)*X168</f>
        <v>0</v>
      </c>
    </row>
    <row r="169" spans="1:26" x14ac:dyDescent="0.3">
      <c r="A169" s="10">
        <f t="shared" si="19"/>
        <v>168</v>
      </c>
      <c r="B169" s="1" t="s">
        <v>59</v>
      </c>
      <c r="C169" s="1" t="s">
        <v>285</v>
      </c>
      <c r="D169" s="1" t="s">
        <v>291</v>
      </c>
      <c r="E169" s="1">
        <v>3</v>
      </c>
      <c r="F169" s="1">
        <v>900</v>
      </c>
      <c r="G169" s="1">
        <v>0</v>
      </c>
      <c r="H169" s="5">
        <f t="shared" si="13"/>
        <v>1610</v>
      </c>
      <c r="I169" s="5">
        <f t="shared" si="14"/>
        <v>0</v>
      </c>
      <c r="J169" s="5">
        <f t="shared" si="15"/>
        <v>536.66666666666663</v>
      </c>
      <c r="K169" s="5">
        <f t="shared" si="16"/>
        <v>0</v>
      </c>
      <c r="L169" s="1" t="s">
        <v>239</v>
      </c>
      <c r="M169" s="1" t="str">
        <f>VLOOKUP(L169,生产选项!B:D,3,0)</f>
        <v>熔炉</v>
      </c>
      <c r="N169" s="1">
        <v>1</v>
      </c>
      <c r="O169" s="1">
        <f>VLOOKUP(IF(M169="无",L169,L169&amp;"("&amp;M169&amp;")"),D:J,7,0)*N169</f>
        <v>492.5</v>
      </c>
      <c r="P169" s="1">
        <f>VLOOKUP(IF(M169="无",L169,L169&amp;"("&amp;M169&amp;")"),D:K,8,0)*N169</f>
        <v>0</v>
      </c>
      <c r="Q169" s="1" t="s">
        <v>253</v>
      </c>
      <c r="R169" s="1" t="str">
        <f>VLOOKUP(Q169,生产选项!B:D,3,0)</f>
        <v>木工厂</v>
      </c>
      <c r="S169" s="1">
        <v>1</v>
      </c>
      <c r="T169" s="1">
        <f>VLOOKUP(IF(R169="无",Q169,Q169&amp;"("&amp;R169&amp;")"),D:J,7,0)*S169</f>
        <v>172.5</v>
      </c>
      <c r="U169" s="1">
        <f>VLOOKUP(IF(R169="无",Q169,Q169&amp;"("&amp;R169&amp;")"),D:K,8,0)*S169</f>
        <v>0</v>
      </c>
      <c r="V169" s="1" t="s">
        <v>178</v>
      </c>
      <c r="W169" s="1" t="s">
        <v>179</v>
      </c>
      <c r="X169" s="1">
        <v>1</v>
      </c>
      <c r="Y169" s="1">
        <f>VLOOKUP(IF(W169="无",V169,V169&amp;"("&amp;W169&amp;")"),D:J,7,0)*X169</f>
        <v>45</v>
      </c>
      <c r="Z169" s="1">
        <f>VLOOKUP(IF(W169="无",V169,V169&amp;"("&amp;W169&amp;")"),D:K,8,0)*X169</f>
        <v>0</v>
      </c>
    </row>
    <row r="170" spans="1:26" x14ac:dyDescent="0.3">
      <c r="A170" s="10">
        <f t="shared" si="19"/>
        <v>169</v>
      </c>
      <c r="B170" s="1" t="s">
        <v>25</v>
      </c>
      <c r="C170" s="1" t="s">
        <v>292</v>
      </c>
      <c r="D170" s="1" t="s">
        <v>293</v>
      </c>
      <c r="E170" s="1">
        <v>4</v>
      </c>
      <c r="F170" s="1">
        <v>500</v>
      </c>
      <c r="G170" s="1">
        <v>0</v>
      </c>
      <c r="H170" s="5">
        <f t="shared" si="13"/>
        <v>1000</v>
      </c>
      <c r="I170" s="5">
        <f t="shared" si="14"/>
        <v>0</v>
      </c>
      <c r="J170" s="5">
        <f t="shared" si="15"/>
        <v>250</v>
      </c>
      <c r="K170" s="5">
        <f t="shared" si="16"/>
        <v>0</v>
      </c>
      <c r="L170" s="1" t="s">
        <v>34</v>
      </c>
      <c r="M170" s="1" t="s">
        <v>166</v>
      </c>
      <c r="N170" s="1">
        <v>1</v>
      </c>
      <c r="O170" s="1">
        <f>VLOOKUP(IF(M170="无",L170,L170&amp;"("&amp;M170&amp;")"),D:J,7,0)*N170</f>
        <v>500</v>
      </c>
      <c r="P170" s="1">
        <f>VLOOKUP(IF(M170="无",L170,L170&amp;"("&amp;M170&amp;")"),D:K,8,0)*N170</f>
        <v>0</v>
      </c>
      <c r="Q170" s="1" t="s">
        <v>30</v>
      </c>
      <c r="R170" s="1" t="s">
        <v>30</v>
      </c>
      <c r="S170" s="1">
        <v>0</v>
      </c>
      <c r="T170" s="1">
        <f>VLOOKUP(IF(R170="无",Q170,Q170&amp;"("&amp;R170&amp;")"),D:J,7,0)*S170</f>
        <v>0</v>
      </c>
      <c r="U170" s="1">
        <f>VLOOKUP(IF(R170="无",Q170,Q170&amp;"("&amp;R170&amp;")"),D:K,8,0)*S170</f>
        <v>0</v>
      </c>
      <c r="V170" s="1" t="s">
        <v>30</v>
      </c>
      <c r="W170" s="1" t="s">
        <v>30</v>
      </c>
      <c r="X170" s="1">
        <v>0</v>
      </c>
      <c r="Y170" s="1">
        <f>VLOOKUP(IF(W170="无",V170,V170&amp;"("&amp;W170&amp;")"),D:J,7,0)*X170</f>
        <v>0</v>
      </c>
      <c r="Z170" s="1">
        <f>VLOOKUP(IF(W170="无",V170,V170&amp;"("&amp;W170&amp;")"),D:K,8,0)*X170</f>
        <v>0</v>
      </c>
    </row>
    <row r="171" spans="1:26" x14ac:dyDescent="0.3">
      <c r="A171" s="10">
        <f t="shared" si="19"/>
        <v>170</v>
      </c>
      <c r="B171" s="1" t="s">
        <v>25</v>
      </c>
      <c r="C171" s="1" t="s">
        <v>294</v>
      </c>
      <c r="D171" s="1" t="s">
        <v>295</v>
      </c>
      <c r="E171" s="1">
        <v>8</v>
      </c>
      <c r="F171" s="1">
        <v>800</v>
      </c>
      <c r="G171" s="1">
        <v>0</v>
      </c>
      <c r="H171" s="5">
        <f t="shared" si="13"/>
        <v>1300</v>
      </c>
      <c r="I171" s="5">
        <f t="shared" si="14"/>
        <v>0</v>
      </c>
      <c r="J171" s="5">
        <f t="shared" si="15"/>
        <v>162.5</v>
      </c>
      <c r="K171" s="5">
        <f t="shared" si="16"/>
        <v>0</v>
      </c>
      <c r="L171" s="1" t="s">
        <v>296</v>
      </c>
      <c r="M171" s="1" t="s">
        <v>166</v>
      </c>
      <c r="N171" s="1">
        <v>1</v>
      </c>
      <c r="O171" s="1">
        <f>VLOOKUP(IF(M171="无",L171,L171&amp;"("&amp;M171&amp;")"),D:J,7,0)*N171</f>
        <v>500</v>
      </c>
      <c r="P171" s="1">
        <f>VLOOKUP(IF(M171="无",L171,L171&amp;"("&amp;M171&amp;")"),D:K,8,0)*N171</f>
        <v>0</v>
      </c>
      <c r="Q171" s="1" t="s">
        <v>30</v>
      </c>
      <c r="R171" s="1" t="s">
        <v>30</v>
      </c>
      <c r="S171" s="1">
        <v>0</v>
      </c>
      <c r="T171" s="1">
        <f>VLOOKUP(IF(R171="无",Q171,Q171&amp;"("&amp;R171&amp;")"),D:J,7,0)*S171</f>
        <v>0</v>
      </c>
      <c r="U171" s="1">
        <f>VLOOKUP(IF(R171="无",Q171,Q171&amp;"("&amp;R171&amp;")"),D:K,8,0)*S171</f>
        <v>0</v>
      </c>
      <c r="V171" s="1" t="s">
        <v>30</v>
      </c>
      <c r="W171" s="1" t="s">
        <v>30</v>
      </c>
      <c r="X171" s="1">
        <v>0</v>
      </c>
      <c r="Y171" s="1">
        <f>VLOOKUP(IF(W171="无",V171,V171&amp;"("&amp;W171&amp;")"),D:J,7,0)*X171</f>
        <v>0</v>
      </c>
      <c r="Z171" s="1">
        <f>VLOOKUP(IF(W171="无",V171,V171&amp;"("&amp;W171&amp;")"),D:K,8,0)*X171</f>
        <v>0</v>
      </c>
    </row>
    <row r="172" spans="1:26" x14ac:dyDescent="0.3">
      <c r="A172" s="10">
        <f t="shared" ref="A172:A181" si="20">ROW()-1</f>
        <v>171</v>
      </c>
      <c r="B172" s="1" t="s">
        <v>25</v>
      </c>
      <c r="C172" s="1" t="s">
        <v>294</v>
      </c>
      <c r="D172" s="1" t="s">
        <v>297</v>
      </c>
      <c r="E172" s="1">
        <v>4</v>
      </c>
      <c r="F172" s="1">
        <v>500</v>
      </c>
      <c r="G172" s="1">
        <v>0</v>
      </c>
      <c r="H172" s="5">
        <f t="shared" si="13"/>
        <v>1000</v>
      </c>
      <c r="I172" s="5">
        <f t="shared" si="14"/>
        <v>0</v>
      </c>
      <c r="J172" s="5">
        <f t="shared" si="15"/>
        <v>250</v>
      </c>
      <c r="K172" s="5">
        <f t="shared" si="16"/>
        <v>0</v>
      </c>
      <c r="L172" s="1" t="s">
        <v>34</v>
      </c>
      <c r="M172" s="1" t="s">
        <v>166</v>
      </c>
      <c r="N172" s="1">
        <v>1</v>
      </c>
      <c r="O172" s="1">
        <f>VLOOKUP(IF(M172="无",L172,L172&amp;"("&amp;M172&amp;")"),D:J,7,0)*N172</f>
        <v>500</v>
      </c>
      <c r="P172" s="1">
        <f>VLOOKUP(IF(M172="无",L172,L172&amp;"("&amp;M172&amp;")"),D:K,8,0)*N172</f>
        <v>0</v>
      </c>
      <c r="Q172" s="1" t="s">
        <v>30</v>
      </c>
      <c r="R172" s="1" t="s">
        <v>30</v>
      </c>
      <c r="S172" s="1">
        <v>0</v>
      </c>
      <c r="T172" s="1">
        <f>VLOOKUP(IF(R172="无",Q172,Q172&amp;"("&amp;R172&amp;")"),D:J,7,0)*S172</f>
        <v>0</v>
      </c>
      <c r="U172" s="1">
        <f>VLOOKUP(IF(R172="无",Q172,Q172&amp;"("&amp;R172&amp;")"),D:K,8,0)*S172</f>
        <v>0</v>
      </c>
      <c r="V172" s="1" t="s">
        <v>30</v>
      </c>
      <c r="W172" s="1" t="s">
        <v>30</v>
      </c>
      <c r="X172" s="1">
        <v>0</v>
      </c>
      <c r="Y172" s="1">
        <f>VLOOKUP(IF(W172="无",V172,V172&amp;"("&amp;W172&amp;")"),D:J,7,0)*X172</f>
        <v>0</v>
      </c>
      <c r="Z172" s="1">
        <f>VLOOKUP(IF(W172="无",V172,V172&amp;"("&amp;W172&amp;")"),D:K,8,0)*X172</f>
        <v>0</v>
      </c>
    </row>
    <row r="173" spans="1:26" x14ac:dyDescent="0.3">
      <c r="A173" s="10">
        <f t="shared" si="20"/>
        <v>172</v>
      </c>
      <c r="B173" s="1" t="s">
        <v>62</v>
      </c>
      <c r="C173" s="1" t="s">
        <v>294</v>
      </c>
      <c r="D173" s="1" t="s">
        <v>298</v>
      </c>
      <c r="E173" s="1">
        <v>4</v>
      </c>
      <c r="F173" s="1">
        <v>500</v>
      </c>
      <c r="G173" s="1">
        <v>0</v>
      </c>
      <c r="H173" s="5">
        <f t="shared" si="13"/>
        <v>1000</v>
      </c>
      <c r="I173" s="5">
        <f t="shared" si="14"/>
        <v>0</v>
      </c>
      <c r="J173" s="5">
        <f t="shared" si="15"/>
        <v>250</v>
      </c>
      <c r="K173" s="5">
        <f t="shared" si="16"/>
        <v>0</v>
      </c>
      <c r="L173" s="1" t="s">
        <v>169</v>
      </c>
      <c r="M173" s="1" t="s">
        <v>166</v>
      </c>
      <c r="N173" s="1">
        <v>1</v>
      </c>
      <c r="O173" s="1">
        <f>VLOOKUP(IF(M173="无",L173,L173&amp;"("&amp;M173&amp;")"),D:J,7,0)*N173</f>
        <v>500</v>
      </c>
      <c r="P173" s="1">
        <f>VLOOKUP(IF(M173="无",L173,L173&amp;"("&amp;M173&amp;")"),D:K,8,0)*N173</f>
        <v>0</v>
      </c>
      <c r="Q173" s="1" t="s">
        <v>30</v>
      </c>
      <c r="R173" s="1" t="s">
        <v>30</v>
      </c>
      <c r="S173" s="1">
        <v>0</v>
      </c>
      <c r="T173" s="1">
        <f>VLOOKUP(IF(R173="无",Q173,Q173&amp;"("&amp;R173&amp;")"),D:J,7,0)*S173</f>
        <v>0</v>
      </c>
      <c r="U173" s="1">
        <f>VLOOKUP(IF(R173="无",Q173,Q173&amp;"("&amp;R173&amp;")"),D:K,8,0)*S173</f>
        <v>0</v>
      </c>
      <c r="V173" s="1" t="s">
        <v>30</v>
      </c>
      <c r="W173" s="1" t="s">
        <v>30</v>
      </c>
      <c r="X173" s="1">
        <v>0</v>
      </c>
      <c r="Y173" s="1">
        <f>VLOOKUP(IF(W173="无",V173,V173&amp;"("&amp;W173&amp;")"),D:J,7,0)*X173</f>
        <v>0</v>
      </c>
      <c r="Z173" s="1">
        <f>VLOOKUP(IF(W173="无",V173,V173&amp;"("&amp;W173&amp;")"),D:K,8,0)*X173</f>
        <v>0</v>
      </c>
    </row>
    <row r="174" spans="1:26" x14ac:dyDescent="0.3">
      <c r="A174" s="10">
        <f t="shared" si="20"/>
        <v>173</v>
      </c>
      <c r="B174" s="1" t="s">
        <v>62</v>
      </c>
      <c r="C174" s="1" t="s">
        <v>294</v>
      </c>
      <c r="D174" s="1" t="s">
        <v>299</v>
      </c>
      <c r="E174" s="1">
        <v>5</v>
      </c>
      <c r="F174" s="1">
        <v>700</v>
      </c>
      <c r="G174" s="1">
        <v>0</v>
      </c>
      <c r="H174" s="5">
        <f t="shared" si="13"/>
        <v>1200</v>
      </c>
      <c r="I174" s="5">
        <f t="shared" si="14"/>
        <v>0</v>
      </c>
      <c r="J174" s="5">
        <f t="shared" si="15"/>
        <v>240</v>
      </c>
      <c r="K174" s="5">
        <f t="shared" si="16"/>
        <v>0</v>
      </c>
      <c r="L174" s="1" t="s">
        <v>34</v>
      </c>
      <c r="M174" s="1" t="s">
        <v>166</v>
      </c>
      <c r="N174" s="1">
        <v>1</v>
      </c>
      <c r="O174" s="1">
        <f>VLOOKUP(IF(M174="无",L174,L174&amp;"("&amp;M174&amp;")"),D:J,7,0)*N174</f>
        <v>500</v>
      </c>
      <c r="P174" s="1">
        <f>VLOOKUP(IF(M174="无",L174,L174&amp;"("&amp;M174&amp;")"),D:K,8,0)*N174</f>
        <v>0</v>
      </c>
      <c r="Q174" s="1" t="s">
        <v>30</v>
      </c>
      <c r="R174" s="1" t="s">
        <v>30</v>
      </c>
      <c r="S174" s="1">
        <v>0</v>
      </c>
      <c r="T174" s="1">
        <f>VLOOKUP(IF(R174="无",Q174,Q174&amp;"("&amp;R174&amp;")"),D:J,7,0)*S174</f>
        <v>0</v>
      </c>
      <c r="U174" s="1">
        <f>VLOOKUP(IF(R174="无",Q174,Q174&amp;"("&amp;R174&amp;")"),D:K,8,0)*S174</f>
        <v>0</v>
      </c>
      <c r="V174" s="1" t="s">
        <v>30</v>
      </c>
      <c r="W174" s="1" t="s">
        <v>30</v>
      </c>
      <c r="X174" s="1">
        <v>0</v>
      </c>
      <c r="Y174" s="1">
        <f>VLOOKUP(IF(W174="无",V174,V174&amp;"("&amp;W174&amp;")"),D:J,7,0)*X174</f>
        <v>0</v>
      </c>
      <c r="Z174" s="1">
        <f>VLOOKUP(IF(W174="无",V174,V174&amp;"("&amp;W174&amp;")"),D:K,8,0)*X174</f>
        <v>0</v>
      </c>
    </row>
    <row r="175" spans="1:26" x14ac:dyDescent="0.3">
      <c r="A175" s="10">
        <f t="shared" si="20"/>
        <v>174</v>
      </c>
      <c r="B175" s="1" t="s">
        <v>30</v>
      </c>
      <c r="C175" s="1" t="s">
        <v>30</v>
      </c>
      <c r="D175" s="1" t="s">
        <v>30</v>
      </c>
      <c r="E175" s="1">
        <v>1</v>
      </c>
      <c r="F175" s="1">
        <v>0</v>
      </c>
      <c r="G175" s="1">
        <v>0</v>
      </c>
      <c r="H175" s="5">
        <f t="shared" si="13"/>
        <v>0</v>
      </c>
      <c r="I175" s="5">
        <f t="shared" si="14"/>
        <v>0</v>
      </c>
      <c r="J175" s="5">
        <f t="shared" si="15"/>
        <v>0</v>
      </c>
      <c r="K175" s="5">
        <f t="shared" si="16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0">
        <f t="shared" si="20"/>
        <v>175</v>
      </c>
      <c r="B176" s="1" t="s">
        <v>25</v>
      </c>
      <c r="C176" s="1" t="s">
        <v>300</v>
      </c>
      <c r="D176" s="1" t="s">
        <v>301</v>
      </c>
      <c r="E176" s="1">
        <v>1</v>
      </c>
      <c r="F176" s="1">
        <v>100</v>
      </c>
      <c r="G176" s="1">
        <v>0</v>
      </c>
      <c r="H176" s="5">
        <f t="shared" si="13"/>
        <v>100</v>
      </c>
      <c r="I176" s="5">
        <f t="shared" si="14"/>
        <v>0</v>
      </c>
      <c r="J176" s="5">
        <f t="shared" si="15"/>
        <v>100</v>
      </c>
      <c r="K176" s="5">
        <f t="shared" si="16"/>
        <v>0</v>
      </c>
      <c r="L176" s="1" t="s">
        <v>30</v>
      </c>
      <c r="M176" s="1" t="s">
        <v>30</v>
      </c>
      <c r="N176" s="1">
        <v>0</v>
      </c>
      <c r="O176" s="1">
        <f>VLOOKUP(IF(M176="无",L176,L176&amp;"("&amp;M176&amp;")"),D:J,7,0)*N176</f>
        <v>0</v>
      </c>
      <c r="P176" s="1">
        <f>VLOOKUP(IF(M176="无",L176,L176&amp;"("&amp;M176&amp;")"),D:K,8,0)*N176</f>
        <v>0</v>
      </c>
      <c r="Q176" s="1" t="s">
        <v>30</v>
      </c>
      <c r="R176" s="1" t="s">
        <v>30</v>
      </c>
      <c r="S176" s="1">
        <v>0</v>
      </c>
      <c r="T176" s="1">
        <f>VLOOKUP(IF(R176="无",Q176,Q176&amp;"("&amp;R176&amp;")"),D:J,7,0)*S176</f>
        <v>0</v>
      </c>
      <c r="U176" s="1">
        <f>VLOOKUP(IF(R176="无",Q176,Q176&amp;"("&amp;R176&amp;")"),D:K,8,0)*S176</f>
        <v>0</v>
      </c>
      <c r="V176" s="1" t="s">
        <v>30</v>
      </c>
      <c r="W176" s="1" t="s">
        <v>30</v>
      </c>
      <c r="X176" s="1">
        <v>0</v>
      </c>
      <c r="Y176" s="1">
        <f>VLOOKUP(IF(W176="无",V176,V176&amp;"("&amp;W176&amp;")"),D:J,7,0)*X176</f>
        <v>0</v>
      </c>
      <c r="Z176" s="1">
        <f>VLOOKUP(IF(W176="无",V176,V176&amp;"("&amp;W176&amp;")"),D:K,8,0)*X176</f>
        <v>0</v>
      </c>
    </row>
    <row r="177" spans="1:26" x14ac:dyDescent="0.3">
      <c r="A177" s="10">
        <f t="shared" si="20"/>
        <v>176</v>
      </c>
      <c r="B177" s="1" t="s">
        <v>25</v>
      </c>
      <c r="C177" s="1" t="s">
        <v>302</v>
      </c>
      <c r="D177" s="1" t="s">
        <v>303</v>
      </c>
      <c r="E177" s="1">
        <v>4</v>
      </c>
      <c r="F177" s="1">
        <v>1800</v>
      </c>
      <c r="G177" s="1">
        <v>0</v>
      </c>
      <c r="H177" s="5">
        <f t="shared" si="13"/>
        <v>2211.666666666667</v>
      </c>
      <c r="I177" s="5">
        <f t="shared" si="14"/>
        <v>0</v>
      </c>
      <c r="J177" s="5">
        <f t="shared" si="15"/>
        <v>552.91666666666674</v>
      </c>
      <c r="K177" s="5">
        <f t="shared" si="16"/>
        <v>0</v>
      </c>
      <c r="L177" s="1" t="s">
        <v>175</v>
      </c>
      <c r="M177" s="1" t="str">
        <f>VLOOKUP(L177,生产选项!$B:$E,3,0)</f>
        <v>草场种植</v>
      </c>
      <c r="N177" s="1">
        <v>4</v>
      </c>
      <c r="O177" s="1">
        <f>VLOOKUP(IF(M177="无",L177,L177&amp;"("&amp;M177&amp;")"),D:J,7,0)*N177</f>
        <v>186.66666666666666</v>
      </c>
      <c r="P177" s="1">
        <f>VLOOKUP(IF(M177="无",L177,L177&amp;"("&amp;M177&amp;")"),D:K,8,0)*N177</f>
        <v>0</v>
      </c>
      <c r="Q177" s="1" t="s">
        <v>162</v>
      </c>
      <c r="R177" s="1" t="str">
        <f>VLOOKUP(Q177,生产选项!$B:$E,3,0)</f>
        <v>花朵</v>
      </c>
      <c r="S177" s="1">
        <v>1</v>
      </c>
      <c r="T177" s="1">
        <f>VLOOKUP(IF(R177="无",Q177,Q177&amp;"("&amp;R177&amp;")"),D:J,7,0)*S177</f>
        <v>225</v>
      </c>
      <c r="U177" s="1">
        <f>VLOOKUP(IF(R177="无",Q177,Q177&amp;"("&amp;R177&amp;")"),D:K,8,0)*S177</f>
        <v>0</v>
      </c>
      <c r="V177" s="1" t="s">
        <v>30</v>
      </c>
      <c r="W177" s="1" t="s">
        <v>30</v>
      </c>
      <c r="X177" s="1">
        <v>0</v>
      </c>
      <c r="Y177" s="1">
        <f>VLOOKUP(IF(W177="无",V177,V177&amp;"("&amp;W177&amp;")"),D:J,7,0)*X177</f>
        <v>0</v>
      </c>
      <c r="Z177" s="1">
        <f>VLOOKUP(IF(W177="无",V177,V177&amp;"("&amp;W177&amp;")"),D:K,8,0)*X177</f>
        <v>0</v>
      </c>
    </row>
    <row r="178" spans="1:26" x14ac:dyDescent="0.3">
      <c r="A178" s="10">
        <f t="shared" si="20"/>
        <v>177</v>
      </c>
      <c r="B178" s="1" t="s">
        <v>25</v>
      </c>
      <c r="C178" s="1" t="s">
        <v>302</v>
      </c>
      <c r="D178" s="1" t="s">
        <v>304</v>
      </c>
      <c r="E178" s="1">
        <v>4</v>
      </c>
      <c r="F178" s="1">
        <v>900</v>
      </c>
      <c r="G178" s="1">
        <v>0</v>
      </c>
      <c r="H178" s="5">
        <f t="shared" si="13"/>
        <v>1180</v>
      </c>
      <c r="I178" s="5">
        <f t="shared" si="14"/>
        <v>0</v>
      </c>
      <c r="J178" s="5">
        <f t="shared" si="15"/>
        <v>295</v>
      </c>
      <c r="K178" s="5">
        <f t="shared" si="16"/>
        <v>0</v>
      </c>
      <c r="L178" s="1" t="s">
        <v>175</v>
      </c>
      <c r="M178" s="1" t="s">
        <v>176</v>
      </c>
      <c r="N178" s="1">
        <v>6</v>
      </c>
      <c r="O178" s="1">
        <f>VLOOKUP(IF(M178="无",L178,L178&amp;"("&amp;M178&amp;")"),D:J,7,0)*N178</f>
        <v>280</v>
      </c>
      <c r="P178" s="1">
        <f>VLOOKUP(IF(M178="无",L178,L178&amp;"("&amp;M178&amp;")"),D:K,8,0)*N178</f>
        <v>0</v>
      </c>
      <c r="Q178" s="1" t="s">
        <v>30</v>
      </c>
      <c r="R178" s="1" t="s">
        <v>30</v>
      </c>
      <c r="S178" s="1">
        <v>0</v>
      </c>
      <c r="T178" s="1">
        <f>VLOOKUP(IF(R178="无",Q178,Q178&amp;"("&amp;R178&amp;")"),D:J,7,0)*S178</f>
        <v>0</v>
      </c>
      <c r="U178" s="1">
        <f>VLOOKUP(IF(R178="无",Q178,Q178&amp;"("&amp;R178&amp;")"),D:K,8,0)*S178</f>
        <v>0</v>
      </c>
      <c r="V178" s="1" t="s">
        <v>30</v>
      </c>
      <c r="W178" s="1" t="s">
        <v>30</v>
      </c>
      <c r="X178" s="1">
        <v>0</v>
      </c>
      <c r="Y178" s="1">
        <f>VLOOKUP(IF(W178="无",V178,V178&amp;"("&amp;W178&amp;")"),D:J,7,0)*X178</f>
        <v>0</v>
      </c>
      <c r="Z178" s="1">
        <f>VLOOKUP(IF(W178="无",V178,V178&amp;"("&amp;W178&amp;")"),D:K,8,0)*X178</f>
        <v>0</v>
      </c>
    </row>
    <row r="179" spans="1:26" x14ac:dyDescent="0.3">
      <c r="A179" s="10">
        <f t="shared" si="20"/>
        <v>178</v>
      </c>
      <c r="B179" s="1" t="s">
        <v>62</v>
      </c>
      <c r="C179" s="1" t="s">
        <v>305</v>
      </c>
      <c r="D179" s="1" t="s">
        <v>306</v>
      </c>
      <c r="E179" s="1">
        <v>8</v>
      </c>
      <c r="F179" s="1">
        <v>1000</v>
      </c>
      <c r="G179" s="1">
        <v>0</v>
      </c>
      <c r="H179" s="5">
        <f t="shared" si="13"/>
        <v>1800</v>
      </c>
      <c r="I179" s="5">
        <f t="shared" si="14"/>
        <v>0</v>
      </c>
      <c r="J179" s="5">
        <f t="shared" si="15"/>
        <v>225</v>
      </c>
      <c r="K179" s="5">
        <f t="shared" si="16"/>
        <v>0</v>
      </c>
      <c r="L179" s="1" t="s">
        <v>157</v>
      </c>
      <c r="M179" s="1" t="s">
        <v>158</v>
      </c>
      <c r="N179" s="1">
        <v>8</v>
      </c>
      <c r="O179" s="1">
        <f>VLOOKUP(IF(M179="无",L179,L179&amp;"("&amp;M179&amp;")"),D:J,7,0)*N179</f>
        <v>800</v>
      </c>
      <c r="P179" s="1">
        <f>VLOOKUP(IF(M179="无",L179,L179&amp;"("&amp;M179&amp;")"),D:K,8,0)*N179</f>
        <v>0</v>
      </c>
      <c r="Q179" s="1" t="s">
        <v>30</v>
      </c>
      <c r="R179" s="1" t="s">
        <v>30</v>
      </c>
      <c r="S179" s="1">
        <v>0</v>
      </c>
      <c r="T179" s="1">
        <f>VLOOKUP(IF(R179="无",Q179,Q179&amp;"("&amp;R179&amp;")"),D:J,7,0)*S179</f>
        <v>0</v>
      </c>
      <c r="U179" s="1">
        <f>VLOOKUP(IF(R179="无",Q179,Q179&amp;"("&amp;R179&amp;")"),D:K,8,0)*S179</f>
        <v>0</v>
      </c>
      <c r="V179" s="1" t="s">
        <v>30</v>
      </c>
      <c r="W179" s="1" t="s">
        <v>30</v>
      </c>
      <c r="X179" s="1">
        <v>0</v>
      </c>
      <c r="Y179" s="1">
        <f>VLOOKUP(IF(W179="无",V179,V179&amp;"("&amp;W179&amp;")"),D:J,7,0)*X179</f>
        <v>0</v>
      </c>
      <c r="Z179" s="1">
        <f>VLOOKUP(IF(W179="无",V179,V179&amp;"("&amp;W179&amp;")"),D:K,8,0)*X179</f>
        <v>0</v>
      </c>
    </row>
    <row r="180" spans="1:26" x14ac:dyDescent="0.3">
      <c r="A180" s="10">
        <f t="shared" si="20"/>
        <v>179</v>
      </c>
      <c r="B180" s="1" t="s">
        <v>62</v>
      </c>
      <c r="C180" s="1" t="s">
        <v>305</v>
      </c>
      <c r="D180" s="1" t="s">
        <v>307</v>
      </c>
      <c r="E180" s="1">
        <v>8</v>
      </c>
      <c r="F180" s="1">
        <v>1000</v>
      </c>
      <c r="G180" s="1">
        <v>0</v>
      </c>
      <c r="H180" s="5">
        <f t="shared" si="13"/>
        <v>2600</v>
      </c>
      <c r="I180" s="5">
        <f t="shared" si="14"/>
        <v>0</v>
      </c>
      <c r="J180" s="5">
        <f t="shared" si="15"/>
        <v>325</v>
      </c>
      <c r="K180" s="5">
        <f t="shared" si="16"/>
        <v>0</v>
      </c>
      <c r="L180" s="1" t="s">
        <v>189</v>
      </c>
      <c r="M180" s="1" t="str">
        <f>VLOOKUP(L180,生产选项!B:D,3,0)</f>
        <v>野外</v>
      </c>
      <c r="N180" s="1">
        <v>8</v>
      </c>
      <c r="O180" s="1">
        <f>VLOOKUP(IF(M180="无",L180,L180&amp;"("&amp;M180&amp;")"),D:J,7,0)*N180</f>
        <v>1600</v>
      </c>
      <c r="P180" s="1">
        <f>VLOOKUP(IF(M180="无",L180,L180&amp;"("&amp;M180&amp;")"),D:K,8,0)*N180</f>
        <v>0</v>
      </c>
      <c r="Q180" s="1" t="s">
        <v>30</v>
      </c>
      <c r="R180" s="1" t="s">
        <v>30</v>
      </c>
      <c r="S180" s="1">
        <v>0</v>
      </c>
      <c r="T180" s="1">
        <f>VLOOKUP(IF(R180="无",Q180,Q180&amp;"("&amp;R180&amp;")"),D:J,7,0)*S180</f>
        <v>0</v>
      </c>
      <c r="U180" s="1">
        <f>VLOOKUP(IF(R180="无",Q180,Q180&amp;"("&amp;R180&amp;")"),D:K,8,0)*S180</f>
        <v>0</v>
      </c>
      <c r="V180" s="1" t="s">
        <v>30</v>
      </c>
      <c r="W180" s="1" t="s">
        <v>30</v>
      </c>
      <c r="X180" s="1">
        <v>0</v>
      </c>
      <c r="Y180" s="1">
        <f>VLOOKUP(IF(W180="无",V180,V180&amp;"("&amp;W180&amp;")"),D:J,7,0)*X180</f>
        <v>0</v>
      </c>
      <c r="Z180" s="1">
        <f>VLOOKUP(IF(W180="无",V180,V180&amp;"("&amp;W180&amp;")"),D:K,8,0)*X180</f>
        <v>0</v>
      </c>
    </row>
    <row r="181" spans="1:26" x14ac:dyDescent="0.3">
      <c r="A181" s="10">
        <f t="shared" si="20"/>
        <v>180</v>
      </c>
      <c r="B181" s="1" t="s">
        <v>25</v>
      </c>
      <c r="C181" s="1" t="s">
        <v>308</v>
      </c>
      <c r="D181" s="1" t="s">
        <v>309</v>
      </c>
      <c r="E181" s="1">
        <v>4</v>
      </c>
      <c r="F181" s="1">
        <v>650</v>
      </c>
      <c r="G181" s="1">
        <v>0</v>
      </c>
      <c r="H181" s="5">
        <f t="shared" si="13"/>
        <v>850</v>
      </c>
      <c r="I181" s="5">
        <f t="shared" si="14"/>
        <v>0</v>
      </c>
      <c r="J181" s="5">
        <f t="shared" si="15"/>
        <v>212.5</v>
      </c>
      <c r="K181" s="5">
        <f t="shared" si="16"/>
        <v>0</v>
      </c>
      <c r="L181" s="1" t="s">
        <v>157</v>
      </c>
      <c r="M181" s="1" t="s">
        <v>158</v>
      </c>
      <c r="N181" s="1">
        <v>2</v>
      </c>
      <c r="O181" s="1">
        <f>VLOOKUP(IF(M181="无",L181,L181&amp;"("&amp;M181&amp;")"),D:J,7,0)*N181</f>
        <v>200</v>
      </c>
      <c r="P181" s="1">
        <f>VLOOKUP(IF(M181="无",L181,L181&amp;"("&amp;M181&amp;")"),D:K,8,0)*N181</f>
        <v>0</v>
      </c>
      <c r="Q181" s="1" t="s">
        <v>30</v>
      </c>
      <c r="R181" s="1" t="s">
        <v>30</v>
      </c>
      <c r="S181" s="1">
        <v>0</v>
      </c>
      <c r="T181" s="1">
        <f>VLOOKUP(IF(R181="无",Q181,Q181&amp;"("&amp;R181&amp;")"),D:J,7,0)*S181</f>
        <v>0</v>
      </c>
      <c r="U181" s="1">
        <f>VLOOKUP(IF(R181="无",Q181,Q181&amp;"("&amp;R181&amp;")"),D:K,8,0)*S181</f>
        <v>0</v>
      </c>
      <c r="V181" s="1" t="s">
        <v>30</v>
      </c>
      <c r="W181" s="1" t="s">
        <v>30</v>
      </c>
      <c r="X181" s="1">
        <v>0</v>
      </c>
      <c r="Y181" s="1">
        <f>VLOOKUP(IF(W181="无",V181,V181&amp;"("&amp;W181&amp;")"),D:J,7,0)*X181</f>
        <v>0</v>
      </c>
      <c r="Z181" s="1">
        <f>VLOOKUP(IF(W181="无",V181,V181&amp;"("&amp;W181&amp;")"),D:K,8,0)*X181</f>
        <v>0</v>
      </c>
    </row>
    <row r="182" spans="1:26" x14ac:dyDescent="0.3">
      <c r="A182" s="10">
        <f t="shared" ref="A182:A191" si="21">ROW()-1</f>
        <v>181</v>
      </c>
      <c r="B182" s="1" t="s">
        <v>25</v>
      </c>
      <c r="C182" s="1" t="s">
        <v>308</v>
      </c>
      <c r="D182" s="1" t="s">
        <v>310</v>
      </c>
      <c r="E182" s="1">
        <v>4</v>
      </c>
      <c r="F182" s="1">
        <v>1600</v>
      </c>
      <c r="G182" s="1">
        <v>0</v>
      </c>
      <c r="H182" s="5">
        <f t="shared" si="13"/>
        <v>2000</v>
      </c>
      <c r="I182" s="5">
        <f t="shared" si="14"/>
        <v>0</v>
      </c>
      <c r="J182" s="5">
        <f t="shared" si="15"/>
        <v>500</v>
      </c>
      <c r="K182" s="5">
        <f t="shared" si="16"/>
        <v>0</v>
      </c>
      <c r="L182" s="1" t="s">
        <v>157</v>
      </c>
      <c r="M182" s="1" t="str">
        <f>VLOOKUP(L182,生产选项!$B:$E,3,0)</f>
        <v>花园种植</v>
      </c>
      <c r="N182" s="1">
        <v>4</v>
      </c>
      <c r="O182" s="1">
        <f>VLOOKUP(IF(M182="无",L182,L182&amp;"("&amp;M182&amp;")"),D:J,7,0)*N182</f>
        <v>400</v>
      </c>
      <c r="P182" s="1">
        <f>VLOOKUP(IF(M182="无",L182,L182&amp;"("&amp;M182&amp;")"),D:K,8,0)*N182</f>
        <v>0</v>
      </c>
      <c r="Q182" s="1" t="s">
        <v>30</v>
      </c>
      <c r="R182" s="1" t="str">
        <f>VLOOKUP(Q182,生产选项!B:D,2,0)</f>
        <v>无</v>
      </c>
      <c r="S182" s="1">
        <v>0</v>
      </c>
      <c r="T182" s="1">
        <f>VLOOKUP(IF(R182="无",Q182,Q182&amp;"("&amp;R182&amp;")"),D:J,7,0)*S182</f>
        <v>0</v>
      </c>
      <c r="U182" s="1">
        <f>VLOOKUP(IF(R182="无",Q182,Q182&amp;"("&amp;R182&amp;")"),D:K,8,0)*S182</f>
        <v>0</v>
      </c>
      <c r="V182" s="1" t="s">
        <v>30</v>
      </c>
      <c r="W182" s="1" t="s">
        <v>30</v>
      </c>
      <c r="X182" s="1">
        <v>0</v>
      </c>
      <c r="Y182" s="1">
        <f>VLOOKUP(IF(W182="无",V182,V182&amp;"("&amp;W182&amp;")"),D:J,7,0)*X182</f>
        <v>0</v>
      </c>
      <c r="Z182" s="1">
        <f>VLOOKUP(IF(W182="无",V182,V182&amp;"("&amp;W182&amp;")"),D:K,8,0)*X182</f>
        <v>0</v>
      </c>
    </row>
    <row r="183" spans="1:26" x14ac:dyDescent="0.3">
      <c r="A183" s="10">
        <f t="shared" si="21"/>
        <v>182</v>
      </c>
      <c r="B183" s="1" t="s">
        <v>62</v>
      </c>
      <c r="C183" s="1" t="s">
        <v>191</v>
      </c>
      <c r="D183" s="1" t="s">
        <v>311</v>
      </c>
      <c r="E183" s="1">
        <v>8</v>
      </c>
      <c r="F183" s="1">
        <v>1000</v>
      </c>
      <c r="G183" s="1">
        <v>0</v>
      </c>
      <c r="H183" s="5">
        <f t="shared" si="13"/>
        <v>1373.3333333333333</v>
      </c>
      <c r="I183" s="5">
        <f t="shared" si="14"/>
        <v>0</v>
      </c>
      <c r="J183" s="5">
        <f t="shared" si="15"/>
        <v>171.66666666666666</v>
      </c>
      <c r="K183" s="5">
        <f t="shared" si="16"/>
        <v>0</v>
      </c>
      <c r="L183" s="1" t="s">
        <v>175</v>
      </c>
      <c r="M183" s="1" t="s">
        <v>176</v>
      </c>
      <c r="N183" s="1">
        <v>8</v>
      </c>
      <c r="O183" s="1">
        <f>VLOOKUP(IF(M183="无",L183,L183&amp;"("&amp;M183&amp;")"),D:J,7,0)*N183</f>
        <v>373.33333333333331</v>
      </c>
      <c r="P183" s="1">
        <f>VLOOKUP(IF(M183="无",L183,L183&amp;"("&amp;M183&amp;")"),D:K,8,0)*N183</f>
        <v>0</v>
      </c>
      <c r="Q183" s="1" t="s">
        <v>30</v>
      </c>
      <c r="R183" s="1" t="s">
        <v>30</v>
      </c>
      <c r="S183" s="1">
        <v>0</v>
      </c>
      <c r="T183" s="1">
        <f>VLOOKUP(IF(R183="无",Q183,Q183&amp;"("&amp;R183&amp;")"),D:J,7,0)*S183</f>
        <v>0</v>
      </c>
      <c r="U183" s="1">
        <f>VLOOKUP(IF(R183="无",Q183,Q183&amp;"("&amp;R183&amp;")"),D:K,8,0)*S183</f>
        <v>0</v>
      </c>
      <c r="V183" s="1" t="s">
        <v>30</v>
      </c>
      <c r="W183" s="1" t="s">
        <v>30</v>
      </c>
      <c r="X183" s="1">
        <v>0</v>
      </c>
      <c r="Y183" s="1">
        <f>VLOOKUP(IF(W183="无",V183,V183&amp;"("&amp;W183&amp;")"),D:J,7,0)*X183</f>
        <v>0</v>
      </c>
      <c r="Z183" s="1">
        <f>VLOOKUP(IF(W183="无",V183,V183&amp;"("&amp;W183&amp;")"),D:K,8,0)*X183</f>
        <v>0</v>
      </c>
    </row>
    <row r="184" spans="1:26" x14ac:dyDescent="0.3">
      <c r="A184" s="10">
        <f t="shared" si="21"/>
        <v>183</v>
      </c>
      <c r="B184" s="1" t="s">
        <v>25</v>
      </c>
      <c r="C184" s="1" t="s">
        <v>191</v>
      </c>
      <c r="D184" s="1" t="s">
        <v>312</v>
      </c>
      <c r="E184" s="1">
        <v>8</v>
      </c>
      <c r="F184" s="1">
        <v>2400</v>
      </c>
      <c r="G184" s="1">
        <v>0</v>
      </c>
      <c r="H184" s="5">
        <f t="shared" si="13"/>
        <v>3546.6666666666665</v>
      </c>
      <c r="I184" s="5">
        <f t="shared" si="14"/>
        <v>0</v>
      </c>
      <c r="J184" s="5">
        <f t="shared" si="15"/>
        <v>443.33333333333331</v>
      </c>
      <c r="K184" s="5">
        <f t="shared" si="16"/>
        <v>0</v>
      </c>
      <c r="L184" s="1" t="s">
        <v>206</v>
      </c>
      <c r="M184" s="1" t="s">
        <v>29</v>
      </c>
      <c r="N184" s="1">
        <v>4</v>
      </c>
      <c r="O184" s="1">
        <f>VLOOKUP(IF(M184="无",L184,L184&amp;"("&amp;M184&amp;")"),D:J,7,0)*N184</f>
        <v>400</v>
      </c>
      <c r="P184" s="1">
        <f>VLOOKUP(IF(M184="无",L184,L184&amp;"("&amp;M184&amp;")"),D:K,8,0)*N184</f>
        <v>0</v>
      </c>
      <c r="Q184" s="1" t="s">
        <v>175</v>
      </c>
      <c r="R184" s="1" t="s">
        <v>176</v>
      </c>
      <c r="S184" s="1">
        <v>16</v>
      </c>
      <c r="T184" s="1">
        <f>VLOOKUP(IF(R184="无",Q184,Q184&amp;"("&amp;R184&amp;")"),D:J,7,0)*S184</f>
        <v>746.66666666666663</v>
      </c>
      <c r="U184" s="1">
        <f>VLOOKUP(IF(R184="无",Q184,Q184&amp;"("&amp;R184&amp;")"),D:K,8,0)*S184</f>
        <v>0</v>
      </c>
      <c r="V184" s="1" t="s">
        <v>30</v>
      </c>
      <c r="W184" s="1" t="s">
        <v>30</v>
      </c>
      <c r="X184" s="1">
        <v>0</v>
      </c>
      <c r="Y184" s="1">
        <f>VLOOKUP(IF(W184="无",V184,V184&amp;"("&amp;W184&amp;")"),D:J,7,0)*X184</f>
        <v>0</v>
      </c>
      <c r="Z184" s="1">
        <f>VLOOKUP(IF(W184="无",V184,V184&amp;"("&amp;W184&amp;")"),D:K,8,0)*X184</f>
        <v>0</v>
      </c>
    </row>
    <row r="185" spans="1:26" x14ac:dyDescent="0.3">
      <c r="A185" s="10">
        <f t="shared" si="21"/>
        <v>184</v>
      </c>
      <c r="B185" s="1" t="s">
        <v>25</v>
      </c>
      <c r="C185" s="1" t="s">
        <v>313</v>
      </c>
      <c r="D185" s="24" t="s">
        <v>587</v>
      </c>
      <c r="E185" s="1">
        <v>5</v>
      </c>
      <c r="F185" s="1">
        <v>600</v>
      </c>
      <c r="G185" s="1">
        <v>0</v>
      </c>
      <c r="H185" s="5">
        <f t="shared" si="13"/>
        <v>740</v>
      </c>
      <c r="I185" s="5">
        <f t="shared" si="14"/>
        <v>0</v>
      </c>
      <c r="J185" s="5">
        <f t="shared" si="15"/>
        <v>148</v>
      </c>
      <c r="K185" s="5">
        <f t="shared" si="16"/>
        <v>0</v>
      </c>
      <c r="L185" s="1" t="s">
        <v>179</v>
      </c>
      <c r="M185" s="1" t="str">
        <f>VLOOKUP(L185,生产选项!$B:$E,3,0)</f>
        <v>大花盆采集</v>
      </c>
      <c r="N185" s="1">
        <v>2</v>
      </c>
      <c r="O185" s="1">
        <f>VLOOKUP(IF(M185="无",L185,L185&amp;"("&amp;M185&amp;")"),D:J,7,0)*N185</f>
        <v>140</v>
      </c>
      <c r="P185" s="1">
        <f>VLOOKUP(IF(M185="无",L185,L185&amp;"("&amp;M185&amp;")"),D:K,8,0)*N185</f>
        <v>0</v>
      </c>
      <c r="Q185" s="1" t="s">
        <v>30</v>
      </c>
      <c r="R185" s="1" t="str">
        <f>VLOOKUP(Q185,生产选项!B:D,2,0)</f>
        <v>无</v>
      </c>
      <c r="S185" s="1">
        <v>0</v>
      </c>
      <c r="T185" s="1">
        <f>VLOOKUP(IF(R185="无",Q185,Q185&amp;"("&amp;R185&amp;")"),D:J,7,0)*S185</f>
        <v>0</v>
      </c>
      <c r="U185" s="1">
        <f>VLOOKUP(IF(R185="无",Q185,Q185&amp;"("&amp;R185&amp;")"),D:K,8,0)*S185</f>
        <v>0</v>
      </c>
      <c r="V185" s="1" t="s">
        <v>30</v>
      </c>
      <c r="W185" s="1" t="s">
        <v>30</v>
      </c>
      <c r="X185" s="1">
        <v>0</v>
      </c>
      <c r="Y185" s="1">
        <f>VLOOKUP(IF(W185="无",V185,V185&amp;"("&amp;W185&amp;")"),D:J,7,0)*X185</f>
        <v>0</v>
      </c>
      <c r="Z185" s="1">
        <f>VLOOKUP(IF(W185="无",V185,V185&amp;"("&amp;W185&amp;")"),D:K,8,0)*X185</f>
        <v>0</v>
      </c>
    </row>
    <row r="186" spans="1:26" x14ac:dyDescent="0.3">
      <c r="A186" s="10">
        <f t="shared" si="21"/>
        <v>185</v>
      </c>
      <c r="B186" s="1" t="s">
        <v>25</v>
      </c>
      <c r="C186" s="1" t="s">
        <v>313</v>
      </c>
      <c r="D186" s="1" t="s">
        <v>315</v>
      </c>
      <c r="E186" s="1">
        <v>4</v>
      </c>
      <c r="F186" s="1">
        <v>600</v>
      </c>
      <c r="G186" s="1">
        <v>0</v>
      </c>
      <c r="H186" s="5">
        <f t="shared" si="13"/>
        <v>740</v>
      </c>
      <c r="I186" s="5">
        <f t="shared" si="14"/>
        <v>0</v>
      </c>
      <c r="J186" s="5">
        <f t="shared" si="15"/>
        <v>185</v>
      </c>
      <c r="K186" s="5">
        <f t="shared" si="16"/>
        <v>0</v>
      </c>
      <c r="L186" s="1" t="s">
        <v>230</v>
      </c>
      <c r="M186" s="1" t="str">
        <f>VLOOKUP(L186,生产选项!$B:$E,3,0)</f>
        <v>大花盆采集</v>
      </c>
      <c r="N186" s="1">
        <v>2</v>
      </c>
      <c r="O186" s="1">
        <f>VLOOKUP(IF(M186="无",L186,L186&amp;"("&amp;M186&amp;")"),D:J,7,0)*N186</f>
        <v>140</v>
      </c>
      <c r="P186" s="1">
        <f>VLOOKUP(IF(M186="无",L186,L186&amp;"("&amp;M186&amp;")"),D:K,8,0)*N186</f>
        <v>0</v>
      </c>
      <c r="Q186" s="1" t="s">
        <v>30</v>
      </c>
      <c r="R186" s="1" t="str">
        <f>VLOOKUP(Q186,生产选项!B:D,2,0)</f>
        <v>无</v>
      </c>
      <c r="S186" s="1">
        <v>0</v>
      </c>
      <c r="T186" s="1">
        <f>VLOOKUP(IF(R186="无",Q186,Q186&amp;"("&amp;R186&amp;")"),D:J,7,0)*S186</f>
        <v>0</v>
      </c>
      <c r="U186" s="1">
        <f>VLOOKUP(IF(R186="无",Q186,Q186&amp;"("&amp;R186&amp;")"),D:K,8,0)*S186</f>
        <v>0</v>
      </c>
      <c r="V186" s="1" t="s">
        <v>30</v>
      </c>
      <c r="W186" s="1" t="s">
        <v>30</v>
      </c>
      <c r="X186" s="1">
        <v>0</v>
      </c>
      <c r="Y186" s="1">
        <f>VLOOKUP(IF(W186="无",V186,V186&amp;"("&amp;W186&amp;")"),D:J,7,0)*X186</f>
        <v>0</v>
      </c>
      <c r="Z186" s="1">
        <f>VLOOKUP(IF(W186="无",V186,V186&amp;"("&amp;W186&amp;")"),D:K,8,0)*X186</f>
        <v>0</v>
      </c>
    </row>
    <row r="187" spans="1:26" x14ac:dyDescent="0.3">
      <c r="A187" s="10">
        <f t="shared" si="21"/>
        <v>186</v>
      </c>
      <c r="B187" s="1" t="s">
        <v>59</v>
      </c>
      <c r="C187" s="1" t="s">
        <v>313</v>
      </c>
      <c r="D187" s="1" t="s">
        <v>316</v>
      </c>
      <c r="E187" s="1">
        <v>3</v>
      </c>
      <c r="F187" s="1">
        <v>600</v>
      </c>
      <c r="G187" s="1">
        <v>0</v>
      </c>
      <c r="H187" s="5">
        <f t="shared" si="13"/>
        <v>700</v>
      </c>
      <c r="I187" s="5">
        <f t="shared" si="14"/>
        <v>0</v>
      </c>
      <c r="J187" s="5">
        <f t="shared" si="15"/>
        <v>233.33333333333334</v>
      </c>
      <c r="K187" s="5">
        <f t="shared" si="16"/>
        <v>0</v>
      </c>
      <c r="L187" s="1" t="s">
        <v>143</v>
      </c>
      <c r="M187" s="1" t="str">
        <f>VLOOKUP(L187,生产选项!B:D,3,0)</f>
        <v>野外采集</v>
      </c>
      <c r="N187" s="1">
        <v>1</v>
      </c>
      <c r="O187" s="1">
        <f>VLOOKUP(IF(M187="无",L187,L187&amp;"("&amp;M187&amp;")"),D:J,7,0)*N187</f>
        <v>0</v>
      </c>
      <c r="P187" s="1">
        <f>VLOOKUP(IF(M187="无",L187,L187&amp;"("&amp;M187&amp;")"),D:K,8,0)*N187</f>
        <v>0</v>
      </c>
      <c r="Q187" s="1" t="s">
        <v>142</v>
      </c>
      <c r="R187" s="1" t="str">
        <f>VLOOKUP(Q187,生产选项!B:D,3,0)</f>
        <v>储水站采集</v>
      </c>
      <c r="S187" s="1">
        <v>1</v>
      </c>
      <c r="T187" s="1">
        <f>VLOOKUP(IF(R187="无",Q187,Q187&amp;"("&amp;R187&amp;")"),D:J,7,0)*S187</f>
        <v>100</v>
      </c>
      <c r="U187" s="1">
        <f>VLOOKUP(IF(R187="无",Q187,Q187&amp;"("&amp;R187&amp;")"),D:K,8,0)*S187</f>
        <v>0</v>
      </c>
      <c r="V187" s="1" t="s">
        <v>30</v>
      </c>
      <c r="W187" s="1" t="s">
        <v>30</v>
      </c>
      <c r="X187" s="1">
        <v>0</v>
      </c>
      <c r="Y187" s="1">
        <f>VLOOKUP(IF(W187="无",V187,V187&amp;"("&amp;W187&amp;")"),D:J,7,0)*X187</f>
        <v>0</v>
      </c>
      <c r="Z187" s="1">
        <f>VLOOKUP(IF(W187="无",V187,V187&amp;"("&amp;W187&amp;")"),D:K,8,0)*X187</f>
        <v>0</v>
      </c>
    </row>
    <row r="188" spans="1:26" x14ac:dyDescent="0.3">
      <c r="A188" s="10">
        <f t="shared" si="21"/>
        <v>187</v>
      </c>
      <c r="B188" s="1" t="s">
        <v>59</v>
      </c>
      <c r="C188" s="1" t="s">
        <v>313</v>
      </c>
      <c r="D188" s="1" t="s">
        <v>317</v>
      </c>
      <c r="E188" s="1">
        <v>3</v>
      </c>
      <c r="F188" s="1">
        <v>600</v>
      </c>
      <c r="G188" s="1">
        <v>0</v>
      </c>
      <c r="H188" s="5">
        <f t="shared" si="13"/>
        <v>600</v>
      </c>
      <c r="I188" s="5">
        <f t="shared" si="14"/>
        <v>0</v>
      </c>
      <c r="J188" s="5">
        <f t="shared" si="15"/>
        <v>200</v>
      </c>
      <c r="K188" s="5">
        <f t="shared" si="16"/>
        <v>0</v>
      </c>
      <c r="L188" s="1" t="s">
        <v>318</v>
      </c>
      <c r="M188" s="1" t="str">
        <f>VLOOKUP(L188,生产选项!B:D,3,0)</f>
        <v>野外采集</v>
      </c>
      <c r="N188" s="1">
        <v>1</v>
      </c>
      <c r="O188" s="1">
        <f>VLOOKUP(IF(M188="无",L188,L188&amp;"("&amp;M188&amp;")"),D:J,7,0)*N188</f>
        <v>0</v>
      </c>
      <c r="P188" s="1">
        <f>VLOOKUP(IF(M188="无",L188,L188&amp;"("&amp;M188&amp;")"),D:K,8,0)*N188</f>
        <v>0</v>
      </c>
      <c r="Q188" s="1" t="s">
        <v>30</v>
      </c>
      <c r="R188" s="1" t="s">
        <v>30</v>
      </c>
      <c r="S188" s="1">
        <v>0</v>
      </c>
      <c r="T188" s="1">
        <f>VLOOKUP(IF(R188="无",Q188,Q188&amp;"("&amp;R188&amp;")"),D:J,7,0)*S188</f>
        <v>0</v>
      </c>
      <c r="U188" s="1">
        <f>VLOOKUP(IF(R188="无",Q188,Q188&amp;"("&amp;R188&amp;")"),D:K,8,0)*S188</f>
        <v>0</v>
      </c>
      <c r="V188" s="1" t="s">
        <v>30</v>
      </c>
      <c r="W188" s="1" t="s">
        <v>30</v>
      </c>
      <c r="X188" s="1">
        <v>0</v>
      </c>
      <c r="Y188" s="1">
        <f>VLOOKUP(IF(W188="无",V188,V188&amp;"("&amp;W188&amp;")"),D:J,7,0)*X188</f>
        <v>0</v>
      </c>
      <c r="Z188" s="1">
        <f>VLOOKUP(IF(W188="无",V188,V188&amp;"("&amp;W188&amp;")"),D:K,8,0)*X188</f>
        <v>0</v>
      </c>
    </row>
    <row r="189" spans="1:26" x14ac:dyDescent="0.3">
      <c r="A189" s="10">
        <f t="shared" si="21"/>
        <v>188</v>
      </c>
      <c r="B189" s="1" t="s">
        <v>25</v>
      </c>
      <c r="C189" s="1" t="s">
        <v>319</v>
      </c>
      <c r="D189" s="1" t="s">
        <v>320</v>
      </c>
      <c r="E189" s="1">
        <v>1</v>
      </c>
      <c r="F189" s="1">
        <v>500</v>
      </c>
      <c r="G189" s="1">
        <v>0</v>
      </c>
      <c r="H189" s="5">
        <f t="shared" si="13"/>
        <v>500</v>
      </c>
      <c r="I189" s="5">
        <f t="shared" si="14"/>
        <v>0</v>
      </c>
      <c r="J189" s="5">
        <f t="shared" si="15"/>
        <v>500</v>
      </c>
      <c r="K189" s="5">
        <f t="shared" si="16"/>
        <v>0</v>
      </c>
      <c r="L189" s="1" t="s">
        <v>30</v>
      </c>
      <c r="M189" s="1" t="s">
        <v>30</v>
      </c>
      <c r="N189" s="1">
        <v>0</v>
      </c>
      <c r="O189" s="1">
        <f>VLOOKUP(IF(M189="无",L189,L189&amp;"("&amp;M189&amp;")"),D:J,7,0)*N189</f>
        <v>0</v>
      </c>
      <c r="P189" s="1">
        <f>VLOOKUP(IF(M189="无",L189,L189&amp;"("&amp;M189&amp;")"),D:K,8,0)*N189</f>
        <v>0</v>
      </c>
      <c r="Q189" s="1" t="s">
        <v>30</v>
      </c>
      <c r="R189" s="1" t="s">
        <v>30</v>
      </c>
      <c r="S189" s="1">
        <v>0</v>
      </c>
      <c r="T189" s="1">
        <f>VLOOKUP(IF(R189="无",Q189,Q189&amp;"("&amp;R189&amp;")"),D:J,7,0)*S189</f>
        <v>0</v>
      </c>
      <c r="U189" s="1">
        <f>VLOOKUP(IF(R189="无",Q189,Q189&amp;"("&amp;R189&amp;")"),D:K,8,0)*S189</f>
        <v>0</v>
      </c>
      <c r="V189" s="1" t="s">
        <v>30</v>
      </c>
      <c r="W189" s="1" t="s">
        <v>30</v>
      </c>
      <c r="X189" s="1">
        <v>0</v>
      </c>
      <c r="Y189" s="1">
        <f>VLOOKUP(IF(W189="无",V189,V189&amp;"("&amp;W189&amp;")"),D:J,7,0)*X189</f>
        <v>0</v>
      </c>
      <c r="Z189" s="1">
        <f>VLOOKUP(IF(W189="无",V189,V189&amp;"("&amp;W189&amp;")"),D:K,8,0)*X189</f>
        <v>0</v>
      </c>
    </row>
    <row r="190" spans="1:26" x14ac:dyDescent="0.3">
      <c r="A190" s="10">
        <f t="shared" si="21"/>
        <v>189</v>
      </c>
      <c r="B190" s="1" t="s">
        <v>25</v>
      </c>
      <c r="C190" s="1" t="s">
        <v>319</v>
      </c>
      <c r="D190" s="1" t="s">
        <v>321</v>
      </c>
      <c r="E190" s="1">
        <v>1</v>
      </c>
      <c r="F190" s="1">
        <v>0</v>
      </c>
      <c r="G190" s="1">
        <v>0</v>
      </c>
      <c r="H190" s="5">
        <f t="shared" si="13"/>
        <v>0</v>
      </c>
      <c r="I190" s="5">
        <f t="shared" si="14"/>
        <v>0</v>
      </c>
      <c r="J190" s="5">
        <f t="shared" si="15"/>
        <v>0</v>
      </c>
      <c r="K190" s="5">
        <f t="shared" si="16"/>
        <v>0</v>
      </c>
      <c r="L190" s="1" t="s">
        <v>30</v>
      </c>
      <c r="M190" s="1" t="s">
        <v>30</v>
      </c>
      <c r="N190" s="1">
        <v>0</v>
      </c>
      <c r="O190" s="1">
        <f>VLOOKUP(IF(M190="无",L190,L190&amp;"("&amp;M190&amp;")"),D:J,7,0)*N190</f>
        <v>0</v>
      </c>
      <c r="P190" s="1">
        <f>VLOOKUP(IF(M190="无",L190,L190&amp;"("&amp;M190&amp;")"),D:K,8,0)*N190</f>
        <v>0</v>
      </c>
      <c r="Q190" s="1" t="s">
        <v>30</v>
      </c>
      <c r="R190" s="1" t="s">
        <v>30</v>
      </c>
      <c r="S190" s="1">
        <v>0</v>
      </c>
      <c r="T190" s="1">
        <f>VLOOKUP(IF(R190="无",Q190,Q190&amp;"("&amp;R190&amp;")"),D:J,7,0)*S190</f>
        <v>0</v>
      </c>
      <c r="U190" s="1">
        <f>VLOOKUP(IF(R190="无",Q190,Q190&amp;"("&amp;R190&amp;")"),D:K,8,0)*S190</f>
        <v>0</v>
      </c>
      <c r="V190" s="1" t="s">
        <v>30</v>
      </c>
      <c r="W190" s="1" t="s">
        <v>30</v>
      </c>
      <c r="X190" s="1">
        <v>0</v>
      </c>
      <c r="Y190" s="1">
        <f>VLOOKUP(IF(W190="无",V190,V190&amp;"("&amp;W190&amp;")"),D:J,7,0)*X190</f>
        <v>0</v>
      </c>
      <c r="Z190" s="1">
        <f>VLOOKUP(IF(W190="无",V190,V190&amp;"("&amp;W190&amp;")"),D:K,8,0)*X190</f>
        <v>0</v>
      </c>
    </row>
    <row r="191" spans="1:26" x14ac:dyDescent="0.3">
      <c r="A191" s="10">
        <f t="shared" si="21"/>
        <v>190</v>
      </c>
      <c r="B191" s="1" t="s">
        <v>25</v>
      </c>
      <c r="C191" s="1" t="s">
        <v>319</v>
      </c>
      <c r="D191" s="1" t="s">
        <v>322</v>
      </c>
      <c r="E191" s="1">
        <v>1</v>
      </c>
      <c r="F191" s="1">
        <v>500</v>
      </c>
      <c r="G191" s="1">
        <v>0</v>
      </c>
      <c r="H191" s="5">
        <f t="shared" si="13"/>
        <v>500</v>
      </c>
      <c r="I191" s="5">
        <f t="shared" si="14"/>
        <v>0</v>
      </c>
      <c r="J191" s="5">
        <f t="shared" si="15"/>
        <v>500</v>
      </c>
      <c r="K191" s="5">
        <f t="shared" si="16"/>
        <v>0</v>
      </c>
      <c r="L191" s="1" t="s">
        <v>30</v>
      </c>
      <c r="M191" s="1" t="s">
        <v>30</v>
      </c>
      <c r="N191" s="1">
        <v>0</v>
      </c>
      <c r="O191" s="1">
        <f>VLOOKUP(IF(M191="无",L191,L191&amp;"("&amp;M191&amp;")"),D:J,7,0)*N191</f>
        <v>0</v>
      </c>
      <c r="P191" s="1">
        <f>VLOOKUP(IF(M191="无",L191,L191&amp;"("&amp;M191&amp;")"),D:K,8,0)*N191</f>
        <v>0</v>
      </c>
      <c r="Q191" s="1" t="s">
        <v>30</v>
      </c>
      <c r="R191" s="1" t="s">
        <v>30</v>
      </c>
      <c r="S191" s="1">
        <v>0</v>
      </c>
      <c r="T191" s="1">
        <f>VLOOKUP(IF(R191="无",Q191,Q191&amp;"("&amp;R191&amp;")"),D:J,7,0)*S191</f>
        <v>0</v>
      </c>
      <c r="U191" s="1">
        <f>VLOOKUP(IF(R191="无",Q191,Q191&amp;"("&amp;R191&amp;")"),D:K,8,0)*S191</f>
        <v>0</v>
      </c>
      <c r="V191" s="1" t="s">
        <v>30</v>
      </c>
      <c r="W191" s="1" t="s">
        <v>30</v>
      </c>
      <c r="X191" s="1">
        <v>0</v>
      </c>
      <c r="Y191" s="1">
        <f>VLOOKUP(IF(W191="无",V191,V191&amp;"("&amp;W191&amp;")"),D:J,7,0)*X191</f>
        <v>0</v>
      </c>
      <c r="Z191" s="1">
        <f>VLOOKUP(IF(W191="无",V191,V191&amp;"("&amp;W191&amp;")"),D:K,8,0)*X191</f>
        <v>0</v>
      </c>
    </row>
    <row r="192" spans="1:26" x14ac:dyDescent="0.3">
      <c r="A192" s="10">
        <f t="shared" ref="A192:A201" si="22">ROW()-1</f>
        <v>191</v>
      </c>
      <c r="B192" s="1" t="s">
        <v>25</v>
      </c>
      <c r="C192" s="1" t="s">
        <v>319</v>
      </c>
      <c r="D192" s="1" t="s">
        <v>323</v>
      </c>
      <c r="E192" s="1">
        <v>1</v>
      </c>
      <c r="F192" s="1">
        <v>0</v>
      </c>
      <c r="G192" s="1">
        <v>0</v>
      </c>
      <c r="H192" s="5">
        <f t="shared" si="13"/>
        <v>0</v>
      </c>
      <c r="I192" s="5">
        <f t="shared" si="14"/>
        <v>0</v>
      </c>
      <c r="J192" s="5">
        <f t="shared" si="15"/>
        <v>0</v>
      </c>
      <c r="K192" s="5">
        <f t="shared" si="16"/>
        <v>0</v>
      </c>
      <c r="L192" s="1" t="s">
        <v>30</v>
      </c>
      <c r="M192" s="1" t="s">
        <v>30</v>
      </c>
      <c r="N192" s="1">
        <v>0</v>
      </c>
      <c r="O192" s="1">
        <f>VLOOKUP(IF(M192="无",L192,L192&amp;"("&amp;M192&amp;")"),D:J,7,0)*N192</f>
        <v>0</v>
      </c>
      <c r="P192" s="1">
        <f>VLOOKUP(IF(M192="无",L192,L192&amp;"("&amp;M192&amp;")"),D:K,8,0)*N192</f>
        <v>0</v>
      </c>
      <c r="Q192" s="1" t="s">
        <v>30</v>
      </c>
      <c r="R192" s="1" t="s">
        <v>30</v>
      </c>
      <c r="S192" s="1">
        <v>0</v>
      </c>
      <c r="T192" s="1">
        <f>VLOOKUP(IF(R192="无",Q192,Q192&amp;"("&amp;R192&amp;")"),D:J,7,0)*S192</f>
        <v>0</v>
      </c>
      <c r="U192" s="1">
        <f>VLOOKUP(IF(R192="无",Q192,Q192&amp;"("&amp;R192&amp;")"),D:K,8,0)*S192</f>
        <v>0</v>
      </c>
      <c r="V192" s="1" t="s">
        <v>30</v>
      </c>
      <c r="W192" s="1" t="s">
        <v>30</v>
      </c>
      <c r="X192" s="1">
        <v>0</v>
      </c>
      <c r="Y192" s="1">
        <f>VLOOKUP(IF(W192="无",V192,V192&amp;"("&amp;W192&amp;")"),D:J,7,0)*X192</f>
        <v>0</v>
      </c>
      <c r="Z192" s="1">
        <f>VLOOKUP(IF(W192="无",V192,V192&amp;"("&amp;W192&amp;")"),D:K,8,0)*X192</f>
        <v>0</v>
      </c>
    </row>
    <row r="193" spans="1:26" x14ac:dyDescent="0.3">
      <c r="A193" s="10">
        <f t="shared" si="22"/>
        <v>192</v>
      </c>
      <c r="B193" s="1" t="s">
        <v>25</v>
      </c>
      <c r="C193" s="1" t="s">
        <v>319</v>
      </c>
      <c r="D193" s="1" t="s">
        <v>324</v>
      </c>
      <c r="E193" s="1">
        <v>1</v>
      </c>
      <c r="F193" s="1">
        <v>500</v>
      </c>
      <c r="G193" s="1">
        <v>0</v>
      </c>
      <c r="H193" s="5">
        <f t="shared" si="13"/>
        <v>500</v>
      </c>
      <c r="I193" s="5">
        <f t="shared" si="14"/>
        <v>0</v>
      </c>
      <c r="J193" s="5">
        <f t="shared" si="15"/>
        <v>500</v>
      </c>
      <c r="K193" s="5">
        <f t="shared" si="16"/>
        <v>0</v>
      </c>
      <c r="L193" s="1" t="s">
        <v>30</v>
      </c>
      <c r="M193" s="1" t="s">
        <v>30</v>
      </c>
      <c r="N193" s="1">
        <v>0</v>
      </c>
      <c r="O193" s="1">
        <f>VLOOKUP(IF(M193="无",L193,L193&amp;"("&amp;M193&amp;")"),D:J,7,0)*N193</f>
        <v>0</v>
      </c>
      <c r="P193" s="1">
        <f>VLOOKUP(IF(M193="无",L193,L193&amp;"("&amp;M193&amp;")"),D:K,8,0)*N193</f>
        <v>0</v>
      </c>
      <c r="Q193" s="1" t="s">
        <v>30</v>
      </c>
      <c r="R193" s="1" t="s">
        <v>30</v>
      </c>
      <c r="S193" s="1">
        <v>0</v>
      </c>
      <c r="T193" s="1">
        <f>VLOOKUP(IF(R193="无",Q193,Q193&amp;"("&amp;R193&amp;")"),D:J,7,0)*S193</f>
        <v>0</v>
      </c>
      <c r="U193" s="1">
        <f>VLOOKUP(IF(R193="无",Q193,Q193&amp;"("&amp;R193&amp;")"),D:K,8,0)*S193</f>
        <v>0</v>
      </c>
      <c r="V193" s="1" t="s">
        <v>30</v>
      </c>
      <c r="W193" s="1" t="s">
        <v>30</v>
      </c>
      <c r="X193" s="1">
        <v>0</v>
      </c>
      <c r="Y193" s="1">
        <f>VLOOKUP(IF(W193="无",V193,V193&amp;"("&amp;W193&amp;")"),D:J,7,0)*X193</f>
        <v>0</v>
      </c>
      <c r="Z193" s="1">
        <f>VLOOKUP(IF(W193="无",V193,V193&amp;"("&amp;W193&amp;")"),D:K,8,0)*X193</f>
        <v>0</v>
      </c>
    </row>
    <row r="194" spans="1:26" x14ac:dyDescent="0.3">
      <c r="A194" s="10">
        <f t="shared" si="22"/>
        <v>193</v>
      </c>
      <c r="B194" s="1" t="s">
        <v>25</v>
      </c>
      <c r="C194" s="1" t="s">
        <v>319</v>
      </c>
      <c r="D194" s="1" t="s">
        <v>325</v>
      </c>
      <c r="E194" s="1">
        <v>1</v>
      </c>
      <c r="F194" s="1">
        <v>100</v>
      </c>
      <c r="G194" s="1">
        <v>0</v>
      </c>
      <c r="H194" s="5">
        <f t="shared" ref="H194:H250" si="23">F194+O194+T194+Y194</f>
        <v>100</v>
      </c>
      <c r="I194" s="5">
        <f t="shared" ref="I194:I250" si="24">IF(C194="贸易",G194,P194+U194+Z194)</f>
        <v>0</v>
      </c>
      <c r="J194" s="5">
        <f t="shared" ref="J194:J250" si="25">H194/E194</f>
        <v>100</v>
      </c>
      <c r="K194" s="5">
        <f t="shared" ref="K194:K250" si="26">I194/E194</f>
        <v>0</v>
      </c>
      <c r="L194" s="1" t="s">
        <v>30</v>
      </c>
      <c r="M194" s="1" t="s">
        <v>30</v>
      </c>
      <c r="N194" s="1">
        <v>0</v>
      </c>
      <c r="O194" s="1">
        <f>VLOOKUP(IF(M194="无",L194,L194&amp;"("&amp;M194&amp;")"),D:J,7,0)*N194</f>
        <v>0</v>
      </c>
      <c r="P194" s="1">
        <f>VLOOKUP(IF(M194="无",L194,L194&amp;"("&amp;M194&amp;")"),D:K,8,0)*N194</f>
        <v>0</v>
      </c>
      <c r="Q194" s="1" t="s">
        <v>30</v>
      </c>
      <c r="R194" s="1" t="s">
        <v>30</v>
      </c>
      <c r="S194" s="1">
        <v>0</v>
      </c>
      <c r="T194" s="1">
        <f>VLOOKUP(IF(R194="无",Q194,Q194&amp;"("&amp;R194&amp;")"),D:J,7,0)*S194</f>
        <v>0</v>
      </c>
      <c r="U194" s="1">
        <f>VLOOKUP(IF(R194="无",Q194,Q194&amp;"("&amp;R194&amp;")"),D:K,8,0)*S194</f>
        <v>0</v>
      </c>
      <c r="V194" s="1" t="s">
        <v>30</v>
      </c>
      <c r="W194" s="1" t="s">
        <v>30</v>
      </c>
      <c r="X194" s="1">
        <v>0</v>
      </c>
      <c r="Y194" s="1">
        <f>VLOOKUP(IF(W194="无",V194,V194&amp;"("&amp;W194&amp;")"),D:J,7,0)*X194</f>
        <v>0</v>
      </c>
      <c r="Z194" s="1">
        <f>VLOOKUP(IF(W194="无",V194,V194&amp;"("&amp;W194&amp;")"),D:K,8,0)*X194</f>
        <v>0</v>
      </c>
    </row>
    <row r="195" spans="1:26" x14ac:dyDescent="0.3">
      <c r="A195" s="10">
        <f t="shared" si="22"/>
        <v>194</v>
      </c>
      <c r="B195" s="1" t="s">
        <v>62</v>
      </c>
      <c r="C195" s="1" t="s">
        <v>319</v>
      </c>
      <c r="D195" s="1" t="s">
        <v>326</v>
      </c>
      <c r="E195" s="1">
        <v>1</v>
      </c>
      <c r="F195" s="1">
        <v>100</v>
      </c>
      <c r="G195" s="1">
        <v>0</v>
      </c>
      <c r="H195" s="5">
        <f t="shared" si="23"/>
        <v>100</v>
      </c>
      <c r="I195" s="5">
        <f t="shared" si="24"/>
        <v>0</v>
      </c>
      <c r="J195" s="5">
        <f t="shared" si="25"/>
        <v>100</v>
      </c>
      <c r="K195" s="5">
        <f t="shared" si="26"/>
        <v>0</v>
      </c>
      <c r="L195" s="1" t="s">
        <v>30</v>
      </c>
      <c r="M195" s="1" t="s">
        <v>30</v>
      </c>
      <c r="N195" s="1">
        <v>0</v>
      </c>
      <c r="O195" s="1">
        <f>VLOOKUP(IF(M195="无",L195,L195&amp;"("&amp;M195&amp;")"),D:J,7,0)*N195</f>
        <v>0</v>
      </c>
      <c r="P195" s="1">
        <f>VLOOKUP(IF(M195="无",L195,L195&amp;"("&amp;M195&amp;")"),D:K,8,0)*N195</f>
        <v>0</v>
      </c>
      <c r="Q195" s="1" t="s">
        <v>30</v>
      </c>
      <c r="R195" s="1" t="s">
        <v>30</v>
      </c>
      <c r="S195" s="1">
        <v>0</v>
      </c>
      <c r="T195" s="1">
        <f>VLOOKUP(IF(R195="无",Q195,Q195&amp;"("&amp;R195&amp;")"),D:J,7,0)*S195</f>
        <v>0</v>
      </c>
      <c r="U195" s="1">
        <f>VLOOKUP(IF(R195="无",Q195,Q195&amp;"("&amp;R195&amp;")"),D:K,8,0)*S195</f>
        <v>0</v>
      </c>
      <c r="V195" s="1" t="s">
        <v>30</v>
      </c>
      <c r="W195" s="1" t="s">
        <v>30</v>
      </c>
      <c r="X195" s="1">
        <v>0</v>
      </c>
      <c r="Y195" s="1">
        <f>VLOOKUP(IF(W195="无",V195,V195&amp;"("&amp;W195&amp;")"),D:J,7,0)*X195</f>
        <v>0</v>
      </c>
      <c r="Z195" s="1">
        <f>VLOOKUP(IF(W195="无",V195,V195&amp;"("&amp;W195&amp;")"),D:K,8,0)*X195</f>
        <v>0</v>
      </c>
    </row>
    <row r="196" spans="1:26" x14ac:dyDescent="0.3">
      <c r="A196" s="10">
        <f t="shared" si="22"/>
        <v>195</v>
      </c>
      <c r="B196" s="1" t="s">
        <v>62</v>
      </c>
      <c r="C196" s="1" t="s">
        <v>319</v>
      </c>
      <c r="D196" s="1" t="s">
        <v>327</v>
      </c>
      <c r="E196" s="1">
        <v>1</v>
      </c>
      <c r="F196" s="1">
        <v>100</v>
      </c>
      <c r="G196" s="1">
        <v>0</v>
      </c>
      <c r="H196" s="5">
        <f t="shared" si="23"/>
        <v>100</v>
      </c>
      <c r="I196" s="5">
        <f t="shared" si="24"/>
        <v>0</v>
      </c>
      <c r="J196" s="5">
        <f t="shared" si="25"/>
        <v>100</v>
      </c>
      <c r="K196" s="5">
        <f t="shared" si="26"/>
        <v>0</v>
      </c>
      <c r="L196" s="1" t="s">
        <v>30</v>
      </c>
      <c r="M196" s="1" t="s">
        <v>30</v>
      </c>
      <c r="N196" s="1">
        <v>0</v>
      </c>
      <c r="O196" s="1">
        <f>VLOOKUP(IF(M196="无",L196,L196&amp;"("&amp;M196&amp;")"),D:J,7,0)*N196</f>
        <v>0</v>
      </c>
      <c r="P196" s="1">
        <f>VLOOKUP(IF(M196="无",L196,L196&amp;"("&amp;M196&amp;")"),D:K,8,0)*N196</f>
        <v>0</v>
      </c>
      <c r="Q196" s="1" t="s">
        <v>30</v>
      </c>
      <c r="R196" s="1" t="s">
        <v>30</v>
      </c>
      <c r="S196" s="1">
        <v>0</v>
      </c>
      <c r="T196" s="1">
        <f>VLOOKUP(IF(R196="无",Q196,Q196&amp;"("&amp;R196&amp;")"),D:J,7,0)*S196</f>
        <v>0</v>
      </c>
      <c r="U196" s="1">
        <f>VLOOKUP(IF(R196="无",Q196,Q196&amp;"("&amp;R196&amp;")"),D:K,8,0)*S196</f>
        <v>0</v>
      </c>
      <c r="V196" s="1" t="s">
        <v>30</v>
      </c>
      <c r="W196" s="1" t="s">
        <v>30</v>
      </c>
      <c r="X196" s="1">
        <v>0</v>
      </c>
      <c r="Y196" s="1">
        <f>VLOOKUP(IF(W196="无",V196,V196&amp;"("&amp;W196&amp;")"),D:J,7,0)*X196</f>
        <v>0</v>
      </c>
      <c r="Z196" s="1">
        <f>VLOOKUP(IF(W196="无",V196,V196&amp;"("&amp;W196&amp;")"),D:K,8,0)*X196</f>
        <v>0</v>
      </c>
    </row>
    <row r="197" spans="1:26" x14ac:dyDescent="0.3">
      <c r="A197" s="10">
        <f t="shared" si="22"/>
        <v>196</v>
      </c>
      <c r="B197" s="1" t="s">
        <v>25</v>
      </c>
      <c r="C197" s="1" t="s">
        <v>319</v>
      </c>
      <c r="D197" s="1" t="s">
        <v>328</v>
      </c>
      <c r="E197" s="1">
        <v>1</v>
      </c>
      <c r="F197" s="1">
        <v>0</v>
      </c>
      <c r="G197" s="1">
        <v>0</v>
      </c>
      <c r="H197" s="5">
        <f t="shared" si="23"/>
        <v>0</v>
      </c>
      <c r="I197" s="5">
        <f t="shared" si="24"/>
        <v>0</v>
      </c>
      <c r="J197" s="5">
        <f t="shared" si="25"/>
        <v>0</v>
      </c>
      <c r="K197" s="5">
        <f t="shared" si="26"/>
        <v>0</v>
      </c>
      <c r="L197" s="1" t="s">
        <v>30</v>
      </c>
      <c r="M197" s="1" t="s">
        <v>30</v>
      </c>
      <c r="N197" s="1">
        <v>0</v>
      </c>
      <c r="O197" s="1">
        <f>VLOOKUP(IF(M197="无",L197,L197&amp;"("&amp;M197&amp;")"),D:J,7,0)*N197</f>
        <v>0</v>
      </c>
      <c r="P197" s="1">
        <f>VLOOKUP(IF(M197="无",L197,L197&amp;"("&amp;M197&amp;")"),D:K,8,0)*N197</f>
        <v>0</v>
      </c>
      <c r="Q197" s="1" t="s">
        <v>30</v>
      </c>
      <c r="R197" s="1" t="s">
        <v>30</v>
      </c>
      <c r="S197" s="1">
        <v>0</v>
      </c>
      <c r="T197" s="1">
        <f>VLOOKUP(IF(R197="无",Q197,Q197&amp;"("&amp;R197&amp;")"),D:J,7,0)*S197</f>
        <v>0</v>
      </c>
      <c r="U197" s="1">
        <f>VLOOKUP(IF(R197="无",Q197,Q197&amp;"("&amp;R197&amp;")"),D:K,8,0)*S197</f>
        <v>0</v>
      </c>
      <c r="V197" s="1" t="s">
        <v>30</v>
      </c>
      <c r="W197" s="1" t="s">
        <v>30</v>
      </c>
      <c r="X197" s="1">
        <v>0</v>
      </c>
      <c r="Y197" s="1">
        <f>VLOOKUP(IF(W197="无",V197,V197&amp;"("&amp;W197&amp;")"),D:J,7,0)*X197</f>
        <v>0</v>
      </c>
      <c r="Z197" s="1">
        <f>VLOOKUP(IF(W197="无",V197,V197&amp;"("&amp;W197&amp;")"),D:K,8,0)*X197</f>
        <v>0</v>
      </c>
    </row>
    <row r="198" spans="1:26" x14ac:dyDescent="0.3">
      <c r="A198" s="10">
        <f t="shared" si="22"/>
        <v>197</v>
      </c>
      <c r="B198" s="1" t="s">
        <v>25</v>
      </c>
      <c r="C198" s="1" t="s">
        <v>319</v>
      </c>
      <c r="D198" s="1" t="s">
        <v>329</v>
      </c>
      <c r="E198" s="1">
        <v>1</v>
      </c>
      <c r="F198" s="1">
        <v>100</v>
      </c>
      <c r="G198" s="1">
        <v>0</v>
      </c>
      <c r="H198" s="5">
        <f t="shared" si="23"/>
        <v>100</v>
      </c>
      <c r="I198" s="5">
        <f t="shared" si="24"/>
        <v>0</v>
      </c>
      <c r="J198" s="5">
        <f t="shared" si="25"/>
        <v>100</v>
      </c>
      <c r="K198" s="5">
        <f t="shared" si="26"/>
        <v>0</v>
      </c>
      <c r="L198" s="1" t="s">
        <v>30</v>
      </c>
      <c r="M198" s="1" t="s">
        <v>30</v>
      </c>
      <c r="N198" s="1">
        <v>0</v>
      </c>
      <c r="O198" s="1">
        <f>VLOOKUP(IF(M198="无",L198,L198&amp;"("&amp;M198&amp;")"),D:J,7,0)*N198</f>
        <v>0</v>
      </c>
      <c r="P198" s="1">
        <f>VLOOKUP(IF(M198="无",L198,L198&amp;"("&amp;M198&amp;")"),D:K,8,0)*N198</f>
        <v>0</v>
      </c>
      <c r="Q198" s="1" t="s">
        <v>30</v>
      </c>
      <c r="R198" s="1" t="s">
        <v>30</v>
      </c>
      <c r="S198" s="1">
        <v>0</v>
      </c>
      <c r="T198" s="1">
        <f>VLOOKUP(IF(R198="无",Q198,Q198&amp;"("&amp;R198&amp;")"),D:J,7,0)*S198</f>
        <v>0</v>
      </c>
      <c r="U198" s="1">
        <f>VLOOKUP(IF(R198="无",Q198,Q198&amp;"("&amp;R198&amp;")"),D:K,8,0)*S198</f>
        <v>0</v>
      </c>
      <c r="V198" s="1" t="s">
        <v>30</v>
      </c>
      <c r="W198" s="1" t="s">
        <v>30</v>
      </c>
      <c r="X198" s="1">
        <v>0</v>
      </c>
      <c r="Y198" s="1">
        <f>VLOOKUP(IF(W198="无",V198,V198&amp;"("&amp;W198&amp;")"),D:J,7,0)*X198</f>
        <v>0</v>
      </c>
      <c r="Z198" s="1">
        <f>VLOOKUP(IF(W198="无",V198,V198&amp;"("&amp;W198&amp;")"),D:K,8,0)*X198</f>
        <v>0</v>
      </c>
    </row>
    <row r="199" spans="1:26" x14ac:dyDescent="0.3">
      <c r="A199" s="10">
        <f t="shared" si="22"/>
        <v>198</v>
      </c>
      <c r="B199" s="1" t="s">
        <v>25</v>
      </c>
      <c r="C199" s="1" t="s">
        <v>319</v>
      </c>
      <c r="D199" s="1" t="s">
        <v>330</v>
      </c>
      <c r="E199" s="1">
        <v>1</v>
      </c>
      <c r="F199" s="1">
        <v>100</v>
      </c>
      <c r="G199" s="1">
        <v>0</v>
      </c>
      <c r="H199" s="5">
        <f t="shared" si="23"/>
        <v>100</v>
      </c>
      <c r="I199" s="5">
        <f t="shared" si="24"/>
        <v>0</v>
      </c>
      <c r="J199" s="5">
        <f t="shared" si="25"/>
        <v>100</v>
      </c>
      <c r="K199" s="5">
        <f t="shared" si="26"/>
        <v>0</v>
      </c>
      <c r="L199" s="1" t="s">
        <v>30</v>
      </c>
      <c r="M199" s="1" t="s">
        <v>30</v>
      </c>
      <c r="N199" s="1">
        <v>0</v>
      </c>
      <c r="O199" s="1">
        <f>VLOOKUP(IF(M199="无",L199,L199&amp;"("&amp;M199&amp;")"),D:J,7,0)*N199</f>
        <v>0</v>
      </c>
      <c r="P199" s="1">
        <f>VLOOKUP(IF(M199="无",L199,L199&amp;"("&amp;M199&amp;")"),D:K,8,0)*N199</f>
        <v>0</v>
      </c>
      <c r="Q199" s="1" t="s">
        <v>30</v>
      </c>
      <c r="R199" s="1" t="s">
        <v>30</v>
      </c>
      <c r="S199" s="1">
        <v>0</v>
      </c>
      <c r="T199" s="1">
        <f>VLOOKUP(IF(R199="无",Q199,Q199&amp;"("&amp;R199&amp;")"),D:J,7,0)*S199</f>
        <v>0</v>
      </c>
      <c r="U199" s="1">
        <f>VLOOKUP(IF(R199="无",Q199,Q199&amp;"("&amp;R199&amp;")"),D:K,8,0)*S199</f>
        <v>0</v>
      </c>
      <c r="V199" s="1" t="s">
        <v>30</v>
      </c>
      <c r="W199" s="1" t="s">
        <v>30</v>
      </c>
      <c r="X199" s="1">
        <v>0</v>
      </c>
      <c r="Y199" s="1">
        <f>VLOOKUP(IF(W199="无",V199,V199&amp;"("&amp;W199&amp;")"),D:J,7,0)*X199</f>
        <v>0</v>
      </c>
      <c r="Z199" s="1">
        <f>VLOOKUP(IF(W199="无",V199,V199&amp;"("&amp;W199&amp;")"),D:K,8,0)*X199</f>
        <v>0</v>
      </c>
    </row>
    <row r="200" spans="1:26" x14ac:dyDescent="0.3">
      <c r="A200" s="10">
        <f t="shared" si="22"/>
        <v>199</v>
      </c>
      <c r="B200" s="1" t="s">
        <v>25</v>
      </c>
      <c r="C200" s="1" t="s">
        <v>319</v>
      </c>
      <c r="D200" s="1" t="s">
        <v>331</v>
      </c>
      <c r="E200" s="1">
        <v>1</v>
      </c>
      <c r="F200" s="1">
        <v>100</v>
      </c>
      <c r="G200" s="1">
        <v>0</v>
      </c>
      <c r="H200" s="5">
        <f t="shared" si="23"/>
        <v>100</v>
      </c>
      <c r="I200" s="5">
        <f t="shared" si="24"/>
        <v>0</v>
      </c>
      <c r="J200" s="5">
        <f t="shared" si="25"/>
        <v>100</v>
      </c>
      <c r="K200" s="5">
        <f t="shared" si="26"/>
        <v>0</v>
      </c>
      <c r="L200" s="1" t="s">
        <v>30</v>
      </c>
      <c r="M200" s="1" t="s">
        <v>30</v>
      </c>
      <c r="N200" s="1">
        <v>0</v>
      </c>
      <c r="O200" s="1">
        <f>VLOOKUP(IF(M200="无",L200,L200&amp;"("&amp;M200&amp;")"),D:J,7,0)*N200</f>
        <v>0</v>
      </c>
      <c r="P200" s="1">
        <f>VLOOKUP(IF(M200="无",L200,L200&amp;"("&amp;M200&amp;")"),D:K,8,0)*N200</f>
        <v>0</v>
      </c>
      <c r="Q200" s="1" t="s">
        <v>30</v>
      </c>
      <c r="R200" s="1" t="s">
        <v>30</v>
      </c>
      <c r="S200" s="1">
        <v>0</v>
      </c>
      <c r="T200" s="1">
        <f>VLOOKUP(IF(R200="无",Q200,Q200&amp;"("&amp;R200&amp;")"),D:J,7,0)*S200</f>
        <v>0</v>
      </c>
      <c r="U200" s="1">
        <f>VLOOKUP(IF(R200="无",Q200,Q200&amp;"("&amp;R200&amp;")"),D:K,8,0)*S200</f>
        <v>0</v>
      </c>
      <c r="V200" s="1" t="s">
        <v>30</v>
      </c>
      <c r="W200" s="1" t="s">
        <v>30</v>
      </c>
      <c r="X200" s="1">
        <v>0</v>
      </c>
      <c r="Y200" s="1">
        <f>VLOOKUP(IF(W200="无",V200,V200&amp;"("&amp;W200&amp;")"),D:J,7,0)*X200</f>
        <v>0</v>
      </c>
      <c r="Z200" s="1">
        <f>VLOOKUP(IF(W200="无",V200,V200&amp;"("&amp;W200&amp;")"),D:K,8,0)*X200</f>
        <v>0</v>
      </c>
    </row>
    <row r="201" spans="1:26" x14ac:dyDescent="0.3">
      <c r="A201" s="10">
        <f t="shared" si="22"/>
        <v>200</v>
      </c>
      <c r="B201" s="1" t="s">
        <v>25</v>
      </c>
      <c r="C201" s="1" t="s">
        <v>319</v>
      </c>
      <c r="D201" s="1" t="s">
        <v>332</v>
      </c>
      <c r="E201" s="1">
        <v>1</v>
      </c>
      <c r="F201" s="1">
        <v>500</v>
      </c>
      <c r="G201" s="1">
        <v>0</v>
      </c>
      <c r="H201" s="5">
        <f t="shared" si="23"/>
        <v>500</v>
      </c>
      <c r="I201" s="5">
        <f t="shared" si="24"/>
        <v>0</v>
      </c>
      <c r="J201" s="5">
        <f t="shared" si="25"/>
        <v>500</v>
      </c>
      <c r="K201" s="5">
        <f t="shared" si="26"/>
        <v>0</v>
      </c>
      <c r="L201" s="1" t="s">
        <v>30</v>
      </c>
      <c r="M201" s="1" t="s">
        <v>30</v>
      </c>
      <c r="N201" s="1">
        <v>0</v>
      </c>
      <c r="O201" s="1">
        <f>VLOOKUP(IF(M201="无",L201,L201&amp;"("&amp;M201&amp;")"),D:J,7,0)*N201</f>
        <v>0</v>
      </c>
      <c r="P201" s="1">
        <f>VLOOKUP(IF(M201="无",L201,L201&amp;"("&amp;M201&amp;")"),D:K,8,0)*N201</f>
        <v>0</v>
      </c>
      <c r="Q201" s="1" t="s">
        <v>30</v>
      </c>
      <c r="R201" s="1" t="s">
        <v>30</v>
      </c>
      <c r="S201" s="1">
        <v>0</v>
      </c>
      <c r="T201" s="1">
        <f>VLOOKUP(IF(R201="无",Q201,Q201&amp;"("&amp;R201&amp;")"),D:J,7,0)*S201</f>
        <v>0</v>
      </c>
      <c r="U201" s="1">
        <f>VLOOKUP(IF(R201="无",Q201,Q201&amp;"("&amp;R201&amp;")"),D:K,8,0)*S201</f>
        <v>0</v>
      </c>
      <c r="V201" s="1" t="s">
        <v>30</v>
      </c>
      <c r="W201" s="1" t="s">
        <v>30</v>
      </c>
      <c r="X201" s="1">
        <v>0</v>
      </c>
      <c r="Y201" s="1">
        <f>VLOOKUP(IF(W201="无",V201,V201&amp;"("&amp;W201&amp;")"),D:J,7,0)*X201</f>
        <v>0</v>
      </c>
      <c r="Z201" s="1">
        <f>VLOOKUP(IF(W201="无",V201,V201&amp;"("&amp;W201&amp;")"),D:K,8,0)*X201</f>
        <v>0</v>
      </c>
    </row>
    <row r="202" spans="1:26" x14ac:dyDescent="0.3">
      <c r="A202" s="10">
        <f t="shared" ref="A202:A211" si="27">ROW()-1</f>
        <v>201</v>
      </c>
      <c r="B202" s="1" t="s">
        <v>25</v>
      </c>
      <c r="C202" s="1" t="s">
        <v>319</v>
      </c>
      <c r="D202" s="1" t="s">
        <v>333</v>
      </c>
      <c r="E202" s="1">
        <v>1</v>
      </c>
      <c r="F202" s="1">
        <v>0</v>
      </c>
      <c r="G202" s="1">
        <v>0</v>
      </c>
      <c r="H202" s="5">
        <f t="shared" si="23"/>
        <v>0</v>
      </c>
      <c r="I202" s="5">
        <f t="shared" si="24"/>
        <v>0</v>
      </c>
      <c r="J202" s="5">
        <f t="shared" si="25"/>
        <v>0</v>
      </c>
      <c r="K202" s="5">
        <f t="shared" si="26"/>
        <v>0</v>
      </c>
      <c r="L202" s="1" t="s">
        <v>30</v>
      </c>
      <c r="M202" s="1" t="s">
        <v>30</v>
      </c>
      <c r="N202" s="1">
        <v>0</v>
      </c>
      <c r="O202" s="1">
        <f>VLOOKUP(IF(M202="无",L202,L202&amp;"("&amp;M202&amp;")"),D:J,7,0)*N202</f>
        <v>0</v>
      </c>
      <c r="P202" s="1">
        <f>VLOOKUP(IF(M202="无",L202,L202&amp;"("&amp;M202&amp;")"),D:K,8,0)*N202</f>
        <v>0</v>
      </c>
      <c r="Q202" s="1" t="s">
        <v>30</v>
      </c>
      <c r="R202" s="1" t="s">
        <v>30</v>
      </c>
      <c r="S202" s="1">
        <v>0</v>
      </c>
      <c r="T202" s="1">
        <f>VLOOKUP(IF(R202="无",Q202,Q202&amp;"("&amp;R202&amp;")"),D:J,7,0)*S202</f>
        <v>0</v>
      </c>
      <c r="U202" s="1">
        <f>VLOOKUP(IF(R202="无",Q202,Q202&amp;"("&amp;R202&amp;")"),D:K,8,0)*S202</f>
        <v>0</v>
      </c>
      <c r="V202" s="1" t="s">
        <v>30</v>
      </c>
      <c r="W202" s="1" t="s">
        <v>30</v>
      </c>
      <c r="X202" s="1">
        <v>0</v>
      </c>
      <c r="Y202" s="1">
        <f>VLOOKUP(IF(W202="无",V202,V202&amp;"("&amp;W202&amp;")"),D:J,7,0)*X202</f>
        <v>0</v>
      </c>
      <c r="Z202" s="1">
        <f>VLOOKUP(IF(W202="无",V202,V202&amp;"("&amp;W202&amp;")"),D:K,8,0)*X202</f>
        <v>0</v>
      </c>
    </row>
    <row r="203" spans="1:26" x14ac:dyDescent="0.3">
      <c r="A203" s="10">
        <f t="shared" si="27"/>
        <v>202</v>
      </c>
      <c r="B203" s="1" t="s">
        <v>25</v>
      </c>
      <c r="C203" s="1" t="s">
        <v>319</v>
      </c>
      <c r="D203" s="1" t="s">
        <v>334</v>
      </c>
      <c r="E203" s="1">
        <v>1</v>
      </c>
      <c r="F203" s="1">
        <v>70</v>
      </c>
      <c r="G203" s="1">
        <v>0</v>
      </c>
      <c r="H203" s="5">
        <f t="shared" si="23"/>
        <v>70</v>
      </c>
      <c r="I203" s="5">
        <f t="shared" si="24"/>
        <v>0</v>
      </c>
      <c r="J203" s="5">
        <f t="shared" si="25"/>
        <v>70</v>
      </c>
      <c r="K203" s="5">
        <f t="shared" si="26"/>
        <v>0</v>
      </c>
      <c r="L203" s="1" t="s">
        <v>30</v>
      </c>
      <c r="M203" s="1" t="s">
        <v>30</v>
      </c>
      <c r="N203" s="1">
        <v>0</v>
      </c>
      <c r="O203" s="1">
        <f>VLOOKUP(IF(M203="无",L203,L203&amp;"("&amp;M203&amp;")"),D:J,7,0)*N203</f>
        <v>0</v>
      </c>
      <c r="P203" s="1">
        <f>VLOOKUP(IF(M203="无",L203,L203&amp;"("&amp;M203&amp;")"),D:K,8,0)*N203</f>
        <v>0</v>
      </c>
      <c r="Q203" s="1" t="s">
        <v>30</v>
      </c>
      <c r="R203" s="1" t="s">
        <v>30</v>
      </c>
      <c r="S203" s="1">
        <v>0</v>
      </c>
      <c r="T203" s="1">
        <f>VLOOKUP(IF(R203="无",Q203,Q203&amp;"("&amp;R203&amp;")"),D:J,7,0)*S203</f>
        <v>0</v>
      </c>
      <c r="U203" s="1">
        <f>VLOOKUP(IF(R203="无",Q203,Q203&amp;"("&amp;R203&amp;")"),D:K,8,0)*S203</f>
        <v>0</v>
      </c>
      <c r="V203" s="1" t="s">
        <v>30</v>
      </c>
      <c r="W203" s="1" t="s">
        <v>30</v>
      </c>
      <c r="X203" s="1">
        <v>0</v>
      </c>
      <c r="Y203" s="1">
        <f>VLOOKUP(IF(W203="无",V203,V203&amp;"("&amp;W203&amp;")"),D:J,7,0)*X203</f>
        <v>0</v>
      </c>
      <c r="Z203" s="1">
        <f>VLOOKUP(IF(W203="无",V203,V203&amp;"("&amp;W203&amp;")"),D:K,8,0)*X203</f>
        <v>0</v>
      </c>
    </row>
    <row r="204" spans="1:26" x14ac:dyDescent="0.3">
      <c r="A204" s="10">
        <f t="shared" si="27"/>
        <v>203</v>
      </c>
      <c r="B204" s="1" t="s">
        <v>25</v>
      </c>
      <c r="C204" s="1" t="s">
        <v>319</v>
      </c>
      <c r="D204" s="1" t="s">
        <v>335</v>
      </c>
      <c r="E204" s="1">
        <v>1</v>
      </c>
      <c r="F204" s="1">
        <v>200</v>
      </c>
      <c r="G204" s="1">
        <v>0</v>
      </c>
      <c r="H204" s="5">
        <f t="shared" si="23"/>
        <v>200</v>
      </c>
      <c r="I204" s="5">
        <f t="shared" si="24"/>
        <v>0</v>
      </c>
      <c r="J204" s="5">
        <f t="shared" si="25"/>
        <v>200</v>
      </c>
      <c r="K204" s="5">
        <f t="shared" si="26"/>
        <v>0</v>
      </c>
      <c r="L204" s="1" t="s">
        <v>30</v>
      </c>
      <c r="M204" s="1" t="s">
        <v>30</v>
      </c>
      <c r="N204" s="1">
        <v>0</v>
      </c>
      <c r="O204" s="1">
        <f>VLOOKUP(IF(M204="无",L204,L204&amp;"("&amp;M204&amp;")"),D:J,7,0)*N204</f>
        <v>0</v>
      </c>
      <c r="P204" s="1">
        <f>VLOOKUP(IF(M204="无",L204,L204&amp;"("&amp;M204&amp;")"),D:K,8,0)*N204</f>
        <v>0</v>
      </c>
      <c r="Q204" s="1" t="s">
        <v>30</v>
      </c>
      <c r="R204" s="1" t="s">
        <v>30</v>
      </c>
      <c r="S204" s="1">
        <v>0</v>
      </c>
      <c r="T204" s="1">
        <f>VLOOKUP(IF(R204="无",Q204,Q204&amp;"("&amp;R204&amp;")"),D:J,7,0)*S204</f>
        <v>0</v>
      </c>
      <c r="U204" s="1">
        <f>VLOOKUP(IF(R204="无",Q204,Q204&amp;"("&amp;R204&amp;")"),D:K,8,0)*S204</f>
        <v>0</v>
      </c>
      <c r="V204" s="1" t="s">
        <v>30</v>
      </c>
      <c r="W204" s="1" t="s">
        <v>30</v>
      </c>
      <c r="X204" s="1">
        <v>0</v>
      </c>
      <c r="Y204" s="1">
        <f>VLOOKUP(IF(W204="无",V204,V204&amp;"("&amp;W204&amp;")"),D:J,7,0)*X204</f>
        <v>0</v>
      </c>
      <c r="Z204" s="1">
        <f>VLOOKUP(IF(W204="无",V204,V204&amp;"("&amp;W204&amp;")"),D:K,8,0)*X204</f>
        <v>0</v>
      </c>
    </row>
    <row r="205" spans="1:26" x14ac:dyDescent="0.3">
      <c r="A205" s="10">
        <f t="shared" si="27"/>
        <v>204</v>
      </c>
      <c r="B205" s="1" t="s">
        <v>62</v>
      </c>
      <c r="C205" s="1" t="s">
        <v>319</v>
      </c>
      <c r="D205" s="1" t="s">
        <v>336</v>
      </c>
      <c r="E205" s="1">
        <v>1</v>
      </c>
      <c r="F205" s="1">
        <v>100</v>
      </c>
      <c r="G205" s="1">
        <v>0</v>
      </c>
      <c r="H205" s="5">
        <f t="shared" si="23"/>
        <v>100</v>
      </c>
      <c r="I205" s="5">
        <f t="shared" si="24"/>
        <v>0</v>
      </c>
      <c r="J205" s="5">
        <f t="shared" si="25"/>
        <v>100</v>
      </c>
      <c r="K205" s="5">
        <f t="shared" si="26"/>
        <v>0</v>
      </c>
      <c r="L205" s="1" t="s">
        <v>30</v>
      </c>
      <c r="M205" s="1" t="s">
        <v>30</v>
      </c>
      <c r="N205" s="1">
        <v>0</v>
      </c>
      <c r="O205" s="1">
        <f>VLOOKUP(IF(M205="无",L205,L205&amp;"("&amp;M205&amp;")"),D:J,7,0)*N205</f>
        <v>0</v>
      </c>
      <c r="P205" s="1">
        <f>VLOOKUP(IF(M205="无",L205,L205&amp;"("&amp;M205&amp;")"),D:K,8,0)*N205</f>
        <v>0</v>
      </c>
      <c r="Q205" s="1" t="s">
        <v>30</v>
      </c>
      <c r="R205" s="1" t="s">
        <v>30</v>
      </c>
      <c r="S205" s="1">
        <v>0</v>
      </c>
      <c r="T205" s="1">
        <f>VLOOKUP(IF(R205="无",Q205,Q205&amp;"("&amp;R205&amp;")"),D:J,7,0)*S205</f>
        <v>0</v>
      </c>
      <c r="U205" s="1">
        <f>VLOOKUP(IF(R205="无",Q205,Q205&amp;"("&amp;R205&amp;")"),D:K,8,0)*S205</f>
        <v>0</v>
      </c>
      <c r="V205" s="1" t="s">
        <v>30</v>
      </c>
      <c r="W205" s="1" t="s">
        <v>30</v>
      </c>
      <c r="X205" s="1">
        <v>0</v>
      </c>
      <c r="Y205" s="1">
        <f>VLOOKUP(IF(W205="无",V205,V205&amp;"("&amp;W205&amp;")"),D:J,7,0)*X205</f>
        <v>0</v>
      </c>
      <c r="Z205" s="1">
        <f>VLOOKUP(IF(W205="无",V205,V205&amp;"("&amp;W205&amp;")"),D:K,8,0)*X205</f>
        <v>0</v>
      </c>
    </row>
    <row r="206" spans="1:26" x14ac:dyDescent="0.3">
      <c r="A206" s="10">
        <f t="shared" si="27"/>
        <v>205</v>
      </c>
      <c r="B206" s="1" t="s">
        <v>62</v>
      </c>
      <c r="C206" s="1" t="s">
        <v>319</v>
      </c>
      <c r="D206" s="1" t="s">
        <v>337</v>
      </c>
      <c r="E206" s="1">
        <v>1</v>
      </c>
      <c r="F206" s="1">
        <v>100</v>
      </c>
      <c r="G206" s="1">
        <v>0</v>
      </c>
      <c r="H206" s="5">
        <f t="shared" si="23"/>
        <v>100</v>
      </c>
      <c r="I206" s="5">
        <f t="shared" si="24"/>
        <v>0</v>
      </c>
      <c r="J206" s="5">
        <f t="shared" si="25"/>
        <v>100</v>
      </c>
      <c r="K206" s="5">
        <f t="shared" si="26"/>
        <v>0</v>
      </c>
      <c r="L206" s="1" t="s">
        <v>30</v>
      </c>
      <c r="M206" s="1" t="s">
        <v>30</v>
      </c>
      <c r="N206" s="1">
        <v>0</v>
      </c>
      <c r="O206" s="1">
        <f>VLOOKUP(IF(M206="无",L206,L206&amp;"("&amp;M206&amp;")"),D:J,7,0)*N206</f>
        <v>0</v>
      </c>
      <c r="P206" s="1">
        <f>VLOOKUP(IF(M206="无",L206,L206&amp;"("&amp;M206&amp;")"),D:K,8,0)*N206</f>
        <v>0</v>
      </c>
      <c r="Q206" s="1" t="s">
        <v>30</v>
      </c>
      <c r="R206" s="1" t="s">
        <v>30</v>
      </c>
      <c r="S206" s="1">
        <v>0</v>
      </c>
      <c r="T206" s="1">
        <f>VLOOKUP(IF(R206="无",Q206,Q206&amp;"("&amp;R206&amp;")"),D:J,7,0)*S206</f>
        <v>0</v>
      </c>
      <c r="U206" s="1">
        <f>VLOOKUP(IF(R206="无",Q206,Q206&amp;"("&amp;R206&amp;")"),D:K,8,0)*S206</f>
        <v>0</v>
      </c>
      <c r="V206" s="1" t="s">
        <v>30</v>
      </c>
      <c r="W206" s="1" t="s">
        <v>30</v>
      </c>
      <c r="X206" s="1">
        <v>0</v>
      </c>
      <c r="Y206" s="1">
        <f>VLOOKUP(IF(W206="无",V206,V206&amp;"("&amp;W206&amp;")"),D:J,7,0)*X206</f>
        <v>0</v>
      </c>
      <c r="Z206" s="1">
        <f>VLOOKUP(IF(W206="无",V206,V206&amp;"("&amp;W206&amp;")"),D:K,8,0)*X206</f>
        <v>0</v>
      </c>
    </row>
    <row r="207" spans="1:26" x14ac:dyDescent="0.3">
      <c r="A207" s="10">
        <f t="shared" si="27"/>
        <v>206</v>
      </c>
      <c r="B207" s="1" t="s">
        <v>62</v>
      </c>
      <c r="C207" s="1" t="s">
        <v>319</v>
      </c>
      <c r="D207" s="1" t="s">
        <v>338</v>
      </c>
      <c r="E207" s="1">
        <v>1</v>
      </c>
      <c r="F207" s="1">
        <v>100</v>
      </c>
      <c r="G207" s="1">
        <v>0</v>
      </c>
      <c r="H207" s="5">
        <f t="shared" si="23"/>
        <v>100</v>
      </c>
      <c r="I207" s="5">
        <f t="shared" si="24"/>
        <v>0</v>
      </c>
      <c r="J207" s="5">
        <f t="shared" si="25"/>
        <v>100</v>
      </c>
      <c r="K207" s="5">
        <f t="shared" si="26"/>
        <v>0</v>
      </c>
      <c r="L207" s="1" t="s">
        <v>30</v>
      </c>
      <c r="M207" s="1" t="s">
        <v>30</v>
      </c>
      <c r="N207" s="1">
        <v>0</v>
      </c>
      <c r="O207" s="1">
        <f>VLOOKUP(IF(M207="无",L207,L207&amp;"("&amp;M207&amp;")"),D:J,7,0)*N207</f>
        <v>0</v>
      </c>
      <c r="P207" s="1">
        <f>VLOOKUP(IF(M207="无",L207,L207&amp;"("&amp;M207&amp;")"),D:K,8,0)*N207</f>
        <v>0</v>
      </c>
      <c r="Q207" s="1" t="s">
        <v>30</v>
      </c>
      <c r="R207" s="1" t="s">
        <v>30</v>
      </c>
      <c r="S207" s="1">
        <v>0</v>
      </c>
      <c r="T207" s="1">
        <f>VLOOKUP(IF(R207="无",Q207,Q207&amp;"("&amp;R207&amp;")"),D:J,7,0)*S207</f>
        <v>0</v>
      </c>
      <c r="U207" s="1">
        <f>VLOOKUP(IF(R207="无",Q207,Q207&amp;"("&amp;R207&amp;")"),D:K,8,0)*S207</f>
        <v>0</v>
      </c>
      <c r="V207" s="1" t="s">
        <v>30</v>
      </c>
      <c r="W207" s="1" t="s">
        <v>30</v>
      </c>
      <c r="X207" s="1">
        <v>0</v>
      </c>
      <c r="Y207" s="1">
        <f>VLOOKUP(IF(W207="无",V207,V207&amp;"("&amp;W207&amp;")"),D:J,7,0)*X207</f>
        <v>0</v>
      </c>
      <c r="Z207" s="1">
        <f>VLOOKUP(IF(W207="无",V207,V207&amp;"("&amp;W207&amp;")"),D:K,8,0)*X207</f>
        <v>0</v>
      </c>
    </row>
    <row r="208" spans="1:26" x14ac:dyDescent="0.3">
      <c r="A208" s="10">
        <f t="shared" si="27"/>
        <v>207</v>
      </c>
      <c r="B208" s="1" t="s">
        <v>62</v>
      </c>
      <c r="C208" s="1" t="s">
        <v>319</v>
      </c>
      <c r="D208" s="1" t="s">
        <v>339</v>
      </c>
      <c r="E208" s="1">
        <v>1</v>
      </c>
      <c r="F208" s="1">
        <v>100</v>
      </c>
      <c r="G208" s="1">
        <v>0</v>
      </c>
      <c r="H208" s="5">
        <f t="shared" si="23"/>
        <v>100</v>
      </c>
      <c r="I208" s="5">
        <f t="shared" si="24"/>
        <v>0</v>
      </c>
      <c r="J208" s="5">
        <f t="shared" si="25"/>
        <v>100</v>
      </c>
      <c r="K208" s="5">
        <f t="shared" si="26"/>
        <v>0</v>
      </c>
      <c r="L208" s="1" t="s">
        <v>30</v>
      </c>
      <c r="M208" s="1" t="s">
        <v>30</v>
      </c>
      <c r="N208" s="1">
        <v>0</v>
      </c>
      <c r="O208" s="1">
        <f>VLOOKUP(IF(M208="无",L208,L208&amp;"("&amp;M208&amp;")"),D:J,7,0)*N208</f>
        <v>0</v>
      </c>
      <c r="P208" s="1">
        <f>VLOOKUP(IF(M208="无",L208,L208&amp;"("&amp;M208&amp;")"),D:K,8,0)*N208</f>
        <v>0</v>
      </c>
      <c r="Q208" s="1" t="s">
        <v>30</v>
      </c>
      <c r="R208" s="1" t="s">
        <v>30</v>
      </c>
      <c r="S208" s="1">
        <v>0</v>
      </c>
      <c r="T208" s="1">
        <f>VLOOKUP(IF(R208="无",Q208,Q208&amp;"("&amp;R208&amp;")"),D:J,7,0)*S208</f>
        <v>0</v>
      </c>
      <c r="U208" s="1">
        <f>VLOOKUP(IF(R208="无",Q208,Q208&amp;"("&amp;R208&amp;")"),D:K,8,0)*S208</f>
        <v>0</v>
      </c>
      <c r="V208" s="1" t="s">
        <v>30</v>
      </c>
      <c r="W208" s="1" t="s">
        <v>30</v>
      </c>
      <c r="X208" s="1">
        <v>0</v>
      </c>
      <c r="Y208" s="1">
        <f>VLOOKUP(IF(W208="无",V208,V208&amp;"("&amp;W208&amp;")"),D:J,7,0)*X208</f>
        <v>0</v>
      </c>
      <c r="Z208" s="1">
        <f>VLOOKUP(IF(W208="无",V208,V208&amp;"("&amp;W208&amp;")"),D:K,8,0)*X208</f>
        <v>0</v>
      </c>
    </row>
    <row r="209" spans="1:26" x14ac:dyDescent="0.3">
      <c r="A209" s="10">
        <f t="shared" si="27"/>
        <v>208</v>
      </c>
      <c r="B209" s="1" t="s">
        <v>25</v>
      </c>
      <c r="C209" s="1" t="s">
        <v>319</v>
      </c>
      <c r="D209" s="1" t="s">
        <v>340</v>
      </c>
      <c r="E209" s="1">
        <v>1</v>
      </c>
      <c r="F209" s="1">
        <v>70</v>
      </c>
      <c r="G209" s="1">
        <v>0</v>
      </c>
      <c r="H209" s="5">
        <f t="shared" si="23"/>
        <v>70</v>
      </c>
      <c r="I209" s="5">
        <f t="shared" si="24"/>
        <v>0</v>
      </c>
      <c r="J209" s="5">
        <f t="shared" si="25"/>
        <v>70</v>
      </c>
      <c r="K209" s="5">
        <f t="shared" si="26"/>
        <v>0</v>
      </c>
      <c r="L209" s="1" t="s">
        <v>30</v>
      </c>
      <c r="M209" s="1" t="s">
        <v>30</v>
      </c>
      <c r="N209" s="1">
        <v>0</v>
      </c>
      <c r="O209" s="1">
        <f>VLOOKUP(IF(M209="无",L209,L209&amp;"("&amp;M209&amp;")"),D:J,7,0)*N209</f>
        <v>0</v>
      </c>
      <c r="P209" s="1">
        <f>VLOOKUP(IF(M209="无",L209,L209&amp;"("&amp;M209&amp;")"),D:K,8,0)*N209</f>
        <v>0</v>
      </c>
      <c r="Q209" s="1" t="s">
        <v>30</v>
      </c>
      <c r="R209" s="1" t="s">
        <v>30</v>
      </c>
      <c r="S209" s="1">
        <v>0</v>
      </c>
      <c r="T209" s="1">
        <f>VLOOKUP(IF(R209="无",Q209,Q209&amp;"("&amp;R209&amp;")"),D:J,7,0)*S209</f>
        <v>0</v>
      </c>
      <c r="U209" s="1">
        <f>VLOOKUP(IF(R209="无",Q209,Q209&amp;"("&amp;R209&amp;")"),D:K,8,0)*S209</f>
        <v>0</v>
      </c>
      <c r="V209" s="1" t="s">
        <v>30</v>
      </c>
      <c r="W209" s="1" t="s">
        <v>30</v>
      </c>
      <c r="X209" s="1">
        <v>0</v>
      </c>
      <c r="Y209" s="1">
        <f>VLOOKUP(IF(W209="无",V209,V209&amp;"("&amp;W209&amp;")"),D:J,7,0)*X209</f>
        <v>0</v>
      </c>
      <c r="Z209" s="1">
        <f>VLOOKUP(IF(W209="无",V209,V209&amp;"("&amp;W209&amp;")"),D:K,8,0)*X209</f>
        <v>0</v>
      </c>
    </row>
    <row r="210" spans="1:26" x14ac:dyDescent="0.3">
      <c r="A210" s="10">
        <f t="shared" si="27"/>
        <v>209</v>
      </c>
      <c r="B210" s="1" t="s">
        <v>25</v>
      </c>
      <c r="C210" s="1" t="s">
        <v>319</v>
      </c>
      <c r="D210" s="1" t="s">
        <v>341</v>
      </c>
      <c r="E210" s="1">
        <v>1</v>
      </c>
      <c r="F210" s="1">
        <v>0</v>
      </c>
      <c r="G210" s="1">
        <v>0</v>
      </c>
      <c r="H210" s="5">
        <f t="shared" si="23"/>
        <v>0</v>
      </c>
      <c r="I210" s="5">
        <f t="shared" si="24"/>
        <v>0</v>
      </c>
      <c r="J210" s="5">
        <f t="shared" si="25"/>
        <v>0</v>
      </c>
      <c r="K210" s="5">
        <f t="shared" si="26"/>
        <v>0</v>
      </c>
      <c r="L210" s="1" t="s">
        <v>30</v>
      </c>
      <c r="M210" s="1" t="s">
        <v>30</v>
      </c>
      <c r="N210" s="1">
        <v>0</v>
      </c>
      <c r="O210" s="1">
        <f>VLOOKUP(IF(M210="无",L210,L210&amp;"("&amp;M210&amp;")"),D:J,7,0)*N210</f>
        <v>0</v>
      </c>
      <c r="P210" s="1">
        <f>VLOOKUP(IF(M210="无",L210,L210&amp;"("&amp;M210&amp;")"),D:K,8,0)*N210</f>
        <v>0</v>
      </c>
      <c r="Q210" s="1" t="s">
        <v>30</v>
      </c>
      <c r="R210" s="1" t="s">
        <v>30</v>
      </c>
      <c r="S210" s="1">
        <v>0</v>
      </c>
      <c r="T210" s="1">
        <f>VLOOKUP(IF(R210="无",Q210,Q210&amp;"("&amp;R210&amp;")"),D:J,7,0)*S210</f>
        <v>0</v>
      </c>
      <c r="U210" s="1">
        <f>VLOOKUP(IF(R210="无",Q210,Q210&amp;"("&amp;R210&amp;")"),D:K,8,0)*S210</f>
        <v>0</v>
      </c>
      <c r="V210" s="1" t="s">
        <v>30</v>
      </c>
      <c r="W210" s="1" t="s">
        <v>30</v>
      </c>
      <c r="X210" s="1">
        <v>0</v>
      </c>
      <c r="Y210" s="1">
        <f>VLOOKUP(IF(W210="无",V210,V210&amp;"("&amp;W210&amp;")"),D:J,7,0)*X210</f>
        <v>0</v>
      </c>
      <c r="Z210" s="1">
        <f>VLOOKUP(IF(W210="无",V210,V210&amp;"("&amp;W210&amp;")"),D:K,8,0)*X210</f>
        <v>0</v>
      </c>
    </row>
    <row r="211" spans="1:26" x14ac:dyDescent="0.3">
      <c r="A211" s="10">
        <f t="shared" si="27"/>
        <v>210</v>
      </c>
      <c r="B211" s="1" t="s">
        <v>25</v>
      </c>
      <c r="C211" s="1" t="s">
        <v>319</v>
      </c>
      <c r="D211" s="1" t="s">
        <v>342</v>
      </c>
      <c r="E211" s="1">
        <v>1</v>
      </c>
      <c r="F211" s="1">
        <v>0</v>
      </c>
      <c r="G211" s="1">
        <v>0</v>
      </c>
      <c r="H211" s="5">
        <f t="shared" si="23"/>
        <v>0</v>
      </c>
      <c r="I211" s="5">
        <f t="shared" si="24"/>
        <v>0</v>
      </c>
      <c r="J211" s="5">
        <f t="shared" si="25"/>
        <v>0</v>
      </c>
      <c r="K211" s="5">
        <f t="shared" si="26"/>
        <v>0</v>
      </c>
      <c r="L211" s="1" t="s">
        <v>30</v>
      </c>
      <c r="M211" s="1" t="s">
        <v>30</v>
      </c>
      <c r="N211" s="1">
        <v>0</v>
      </c>
      <c r="O211" s="1">
        <f>VLOOKUP(IF(M211="无",L211,L211&amp;"("&amp;M211&amp;")"),D:J,7,0)*N211</f>
        <v>0</v>
      </c>
      <c r="P211" s="1">
        <f>VLOOKUP(IF(M211="无",L211,L211&amp;"("&amp;M211&amp;")"),D:K,8,0)*N211</f>
        <v>0</v>
      </c>
      <c r="Q211" s="1" t="s">
        <v>30</v>
      </c>
      <c r="R211" s="1" t="s">
        <v>30</v>
      </c>
      <c r="S211" s="1">
        <v>0</v>
      </c>
      <c r="T211" s="1">
        <f>VLOOKUP(IF(R211="无",Q211,Q211&amp;"("&amp;R211&amp;")"),D:J,7,0)*S211</f>
        <v>0</v>
      </c>
      <c r="U211" s="1">
        <f>VLOOKUP(IF(R211="无",Q211,Q211&amp;"("&amp;R211&amp;")"),D:K,8,0)*S211</f>
        <v>0</v>
      </c>
      <c r="V211" s="1" t="s">
        <v>30</v>
      </c>
      <c r="W211" s="1" t="s">
        <v>30</v>
      </c>
      <c r="X211" s="1">
        <v>0</v>
      </c>
      <c r="Y211" s="1">
        <f>VLOOKUP(IF(W211="无",V211,V211&amp;"("&amp;W211&amp;")"),D:J,7,0)*X211</f>
        <v>0</v>
      </c>
      <c r="Z211" s="1">
        <f>VLOOKUP(IF(W211="无",V211,V211&amp;"("&amp;W211&amp;")"),D:K,8,0)*X211</f>
        <v>0</v>
      </c>
    </row>
    <row r="212" spans="1:26" x14ac:dyDescent="0.3">
      <c r="A212" s="10">
        <f t="shared" ref="A212:A221" si="28">ROW()-1</f>
        <v>211</v>
      </c>
      <c r="B212" s="1" t="s">
        <v>25</v>
      </c>
      <c r="C212" s="1" t="s">
        <v>319</v>
      </c>
      <c r="D212" s="1" t="s">
        <v>343</v>
      </c>
      <c r="E212" s="1">
        <v>1</v>
      </c>
      <c r="F212" s="1">
        <v>0</v>
      </c>
      <c r="G212" s="1">
        <v>0</v>
      </c>
      <c r="H212" s="5">
        <f t="shared" si="23"/>
        <v>0</v>
      </c>
      <c r="I212" s="5">
        <f t="shared" si="24"/>
        <v>0</v>
      </c>
      <c r="J212" s="5">
        <f t="shared" si="25"/>
        <v>0</v>
      </c>
      <c r="K212" s="5">
        <f t="shared" si="26"/>
        <v>0</v>
      </c>
      <c r="L212" s="1" t="s">
        <v>30</v>
      </c>
      <c r="M212" s="1" t="s">
        <v>30</v>
      </c>
      <c r="N212" s="1">
        <v>0</v>
      </c>
      <c r="O212" s="1">
        <f>VLOOKUP(IF(M212="无",L212,L212&amp;"("&amp;M212&amp;")"),D:J,7,0)*N212</f>
        <v>0</v>
      </c>
      <c r="P212" s="1">
        <f>VLOOKUP(IF(M212="无",L212,L212&amp;"("&amp;M212&amp;")"),D:K,8,0)*N212</f>
        <v>0</v>
      </c>
      <c r="Q212" s="1" t="s">
        <v>30</v>
      </c>
      <c r="R212" s="1" t="s">
        <v>30</v>
      </c>
      <c r="S212" s="1">
        <v>0</v>
      </c>
      <c r="T212" s="1">
        <f>VLOOKUP(IF(R212="无",Q212,Q212&amp;"("&amp;R212&amp;")"),D:J,7,0)*S212</f>
        <v>0</v>
      </c>
      <c r="U212" s="1">
        <f>VLOOKUP(IF(R212="无",Q212,Q212&amp;"("&amp;R212&amp;")"),D:K,8,0)*S212</f>
        <v>0</v>
      </c>
      <c r="V212" s="1" t="s">
        <v>30</v>
      </c>
      <c r="W212" s="1" t="s">
        <v>30</v>
      </c>
      <c r="X212" s="1">
        <v>0</v>
      </c>
      <c r="Y212" s="1">
        <f>VLOOKUP(IF(W212="无",V212,V212&amp;"("&amp;W212&amp;")"),D:J,7,0)*X212</f>
        <v>0</v>
      </c>
      <c r="Z212" s="1">
        <f>VLOOKUP(IF(W212="无",V212,V212&amp;"("&amp;W212&amp;")"),D:K,8,0)*X212</f>
        <v>0</v>
      </c>
    </row>
    <row r="213" spans="1:26" x14ac:dyDescent="0.3">
      <c r="A213" s="10">
        <f t="shared" si="28"/>
        <v>212</v>
      </c>
      <c r="B213" s="1" t="s">
        <v>25</v>
      </c>
      <c r="C213" s="1" t="s">
        <v>319</v>
      </c>
      <c r="D213" s="1" t="s">
        <v>344</v>
      </c>
      <c r="E213" s="1">
        <v>1</v>
      </c>
      <c r="F213" s="1">
        <v>500</v>
      </c>
      <c r="G213" s="1">
        <v>0</v>
      </c>
      <c r="H213" s="5">
        <f t="shared" si="23"/>
        <v>500</v>
      </c>
      <c r="I213" s="5">
        <f t="shared" si="24"/>
        <v>0</v>
      </c>
      <c r="J213" s="5">
        <f t="shared" si="25"/>
        <v>500</v>
      </c>
      <c r="K213" s="5">
        <f t="shared" si="26"/>
        <v>0</v>
      </c>
      <c r="L213" s="1" t="s">
        <v>30</v>
      </c>
      <c r="M213" s="1" t="s">
        <v>30</v>
      </c>
      <c r="N213" s="1">
        <v>0</v>
      </c>
      <c r="O213" s="1">
        <f>VLOOKUP(IF(M213="无",L213,L213&amp;"("&amp;M213&amp;")"),D:J,7,0)*N213</f>
        <v>0</v>
      </c>
      <c r="P213" s="1">
        <f>VLOOKUP(IF(M213="无",L213,L213&amp;"("&amp;M213&amp;")"),D:K,8,0)*N213</f>
        <v>0</v>
      </c>
      <c r="Q213" s="1" t="s">
        <v>30</v>
      </c>
      <c r="R213" s="1" t="s">
        <v>30</v>
      </c>
      <c r="S213" s="1">
        <v>0</v>
      </c>
      <c r="T213" s="1">
        <f>VLOOKUP(IF(R213="无",Q213,Q213&amp;"("&amp;R213&amp;")"),D:J,7,0)*S213</f>
        <v>0</v>
      </c>
      <c r="U213" s="1">
        <f>VLOOKUP(IF(R213="无",Q213,Q213&amp;"("&amp;R213&amp;")"),D:K,8,0)*S213</f>
        <v>0</v>
      </c>
      <c r="V213" s="1" t="s">
        <v>30</v>
      </c>
      <c r="W213" s="1" t="s">
        <v>30</v>
      </c>
      <c r="X213" s="1">
        <v>0</v>
      </c>
      <c r="Y213" s="1">
        <f>VLOOKUP(IF(W213="无",V213,V213&amp;"("&amp;W213&amp;")"),D:J,7,0)*X213</f>
        <v>0</v>
      </c>
      <c r="Z213" s="1">
        <f>VLOOKUP(IF(W213="无",V213,V213&amp;"("&amp;W213&amp;")"),D:K,8,0)*X213</f>
        <v>0</v>
      </c>
    </row>
    <row r="214" spans="1:26" x14ac:dyDescent="0.3">
      <c r="A214" s="10">
        <f t="shared" si="28"/>
        <v>213</v>
      </c>
      <c r="B214" s="1" t="s">
        <v>25</v>
      </c>
      <c r="C214" s="1" t="s">
        <v>319</v>
      </c>
      <c r="D214" s="1" t="s">
        <v>345</v>
      </c>
      <c r="E214" s="1">
        <v>1</v>
      </c>
      <c r="F214" s="1">
        <v>0</v>
      </c>
      <c r="G214" s="1">
        <v>0</v>
      </c>
      <c r="H214" s="5">
        <f t="shared" si="23"/>
        <v>0</v>
      </c>
      <c r="I214" s="5">
        <f t="shared" si="24"/>
        <v>0</v>
      </c>
      <c r="J214" s="5">
        <f t="shared" si="25"/>
        <v>0</v>
      </c>
      <c r="K214" s="5">
        <f t="shared" si="26"/>
        <v>0</v>
      </c>
      <c r="L214" s="1" t="s">
        <v>30</v>
      </c>
      <c r="M214" s="1" t="s">
        <v>30</v>
      </c>
      <c r="N214" s="1">
        <v>0</v>
      </c>
      <c r="O214" s="1">
        <f>VLOOKUP(IF(M214="无",L214,L214&amp;"("&amp;M214&amp;")"),D:J,7,0)*N214</f>
        <v>0</v>
      </c>
      <c r="P214" s="1">
        <f>VLOOKUP(IF(M214="无",L214,L214&amp;"("&amp;M214&amp;")"),D:K,8,0)*N214</f>
        <v>0</v>
      </c>
      <c r="Q214" s="1" t="s">
        <v>30</v>
      </c>
      <c r="R214" s="1" t="s">
        <v>30</v>
      </c>
      <c r="S214" s="1">
        <v>0</v>
      </c>
      <c r="T214" s="1">
        <f>VLOOKUP(IF(R214="无",Q214,Q214&amp;"("&amp;R214&amp;")"),D:J,7,0)*S214</f>
        <v>0</v>
      </c>
      <c r="U214" s="1">
        <f>VLOOKUP(IF(R214="无",Q214,Q214&amp;"("&amp;R214&amp;")"),D:K,8,0)*S214</f>
        <v>0</v>
      </c>
      <c r="V214" s="1" t="s">
        <v>30</v>
      </c>
      <c r="W214" s="1" t="s">
        <v>30</v>
      </c>
      <c r="X214" s="1">
        <v>0</v>
      </c>
      <c r="Y214" s="1">
        <f>VLOOKUP(IF(W214="无",V214,V214&amp;"("&amp;W214&amp;")"),D:J,7,0)*X214</f>
        <v>0</v>
      </c>
      <c r="Z214" s="1">
        <f>VLOOKUP(IF(W214="无",V214,V214&amp;"("&amp;W214&amp;")"),D:K,8,0)*X214</f>
        <v>0</v>
      </c>
    </row>
    <row r="215" spans="1:26" x14ac:dyDescent="0.3">
      <c r="A215" s="10">
        <f t="shared" si="28"/>
        <v>214</v>
      </c>
      <c r="B215" s="1" t="s">
        <v>25</v>
      </c>
      <c r="C215" s="1" t="s">
        <v>319</v>
      </c>
      <c r="D215" s="1" t="s">
        <v>346</v>
      </c>
      <c r="E215" s="1">
        <v>1</v>
      </c>
      <c r="F215" s="1">
        <v>500</v>
      </c>
      <c r="G215" s="1">
        <v>0</v>
      </c>
      <c r="H215" s="5">
        <f t="shared" si="23"/>
        <v>500</v>
      </c>
      <c r="I215" s="5">
        <f t="shared" si="24"/>
        <v>0</v>
      </c>
      <c r="J215" s="5">
        <f t="shared" si="25"/>
        <v>500</v>
      </c>
      <c r="K215" s="5">
        <f t="shared" si="26"/>
        <v>0</v>
      </c>
      <c r="L215" s="1" t="s">
        <v>30</v>
      </c>
      <c r="M215" s="1" t="s">
        <v>30</v>
      </c>
      <c r="N215" s="1">
        <v>0</v>
      </c>
      <c r="O215" s="1">
        <f>VLOOKUP(IF(M215="无",L215,L215&amp;"("&amp;M215&amp;")"),D:J,7,0)*N215</f>
        <v>0</v>
      </c>
      <c r="P215" s="1">
        <f>VLOOKUP(IF(M215="无",L215,L215&amp;"("&amp;M215&amp;")"),D:K,8,0)*N215</f>
        <v>0</v>
      </c>
      <c r="Q215" s="1" t="s">
        <v>30</v>
      </c>
      <c r="R215" s="1" t="s">
        <v>30</v>
      </c>
      <c r="S215" s="1">
        <v>0</v>
      </c>
      <c r="T215" s="1">
        <f>VLOOKUP(IF(R215="无",Q215,Q215&amp;"("&amp;R215&amp;")"),D:J,7,0)*S215</f>
        <v>0</v>
      </c>
      <c r="U215" s="1">
        <f>VLOOKUP(IF(R215="无",Q215,Q215&amp;"("&amp;R215&amp;")"),D:K,8,0)*S215</f>
        <v>0</v>
      </c>
      <c r="V215" s="1" t="s">
        <v>30</v>
      </c>
      <c r="W215" s="1" t="s">
        <v>30</v>
      </c>
      <c r="X215" s="1">
        <v>0</v>
      </c>
      <c r="Y215" s="1">
        <f>VLOOKUP(IF(W215="无",V215,V215&amp;"("&amp;W215&amp;")"),D:J,7,0)*X215</f>
        <v>0</v>
      </c>
      <c r="Z215" s="1">
        <f>VLOOKUP(IF(W215="无",V215,V215&amp;"("&amp;W215&amp;")"),D:K,8,0)*X215</f>
        <v>0</v>
      </c>
    </row>
    <row r="216" spans="1:26" x14ac:dyDescent="0.3">
      <c r="A216" s="10">
        <f t="shared" si="28"/>
        <v>215</v>
      </c>
      <c r="B216" s="1" t="s">
        <v>25</v>
      </c>
      <c r="C216" s="1" t="s">
        <v>319</v>
      </c>
      <c r="D216" s="1" t="s">
        <v>347</v>
      </c>
      <c r="E216" s="1">
        <v>1</v>
      </c>
      <c r="F216" s="1">
        <v>0</v>
      </c>
      <c r="G216" s="1">
        <v>0</v>
      </c>
      <c r="H216" s="5">
        <f t="shared" si="23"/>
        <v>0</v>
      </c>
      <c r="I216" s="5">
        <f t="shared" si="24"/>
        <v>0</v>
      </c>
      <c r="J216" s="5">
        <f t="shared" si="25"/>
        <v>0</v>
      </c>
      <c r="K216" s="5">
        <f t="shared" si="26"/>
        <v>0</v>
      </c>
      <c r="L216" s="1" t="s">
        <v>30</v>
      </c>
      <c r="M216" s="1" t="s">
        <v>30</v>
      </c>
      <c r="N216" s="1">
        <v>0</v>
      </c>
      <c r="O216" s="1">
        <f>VLOOKUP(IF(M216="无",L216,L216&amp;"("&amp;M216&amp;")"),D:J,7,0)*N216</f>
        <v>0</v>
      </c>
      <c r="P216" s="1">
        <f>VLOOKUP(IF(M216="无",L216,L216&amp;"("&amp;M216&amp;")"),D:K,8,0)*N216</f>
        <v>0</v>
      </c>
      <c r="Q216" s="1" t="s">
        <v>30</v>
      </c>
      <c r="R216" s="1" t="s">
        <v>30</v>
      </c>
      <c r="S216" s="1">
        <v>0</v>
      </c>
      <c r="T216" s="1">
        <f>VLOOKUP(IF(R216="无",Q216,Q216&amp;"("&amp;R216&amp;")"),D:J,7,0)*S216</f>
        <v>0</v>
      </c>
      <c r="U216" s="1">
        <f>VLOOKUP(IF(R216="无",Q216,Q216&amp;"("&amp;R216&amp;")"),D:K,8,0)*S216</f>
        <v>0</v>
      </c>
      <c r="V216" s="1" t="s">
        <v>30</v>
      </c>
      <c r="W216" s="1" t="s">
        <v>30</v>
      </c>
      <c r="X216" s="1">
        <v>0</v>
      </c>
      <c r="Y216" s="1">
        <f>VLOOKUP(IF(W216="无",V216,V216&amp;"("&amp;W216&amp;")"),D:J,7,0)*X216</f>
        <v>0</v>
      </c>
      <c r="Z216" s="1">
        <f>VLOOKUP(IF(W216="无",V216,V216&amp;"("&amp;W216&amp;")"),D:K,8,0)*X216</f>
        <v>0</v>
      </c>
    </row>
    <row r="217" spans="1:26" x14ac:dyDescent="0.3">
      <c r="A217" s="10">
        <f t="shared" si="28"/>
        <v>216</v>
      </c>
      <c r="B217" s="1" t="s">
        <v>25</v>
      </c>
      <c r="C217" s="1" t="s">
        <v>319</v>
      </c>
      <c r="D217" s="1" t="s">
        <v>348</v>
      </c>
      <c r="E217" s="1">
        <v>1</v>
      </c>
      <c r="F217" s="1">
        <v>0</v>
      </c>
      <c r="G217" s="1">
        <v>0</v>
      </c>
      <c r="H217" s="5">
        <f t="shared" si="23"/>
        <v>0</v>
      </c>
      <c r="I217" s="5">
        <f t="shared" si="24"/>
        <v>0</v>
      </c>
      <c r="J217" s="5">
        <f t="shared" si="25"/>
        <v>0</v>
      </c>
      <c r="K217" s="5">
        <f t="shared" si="26"/>
        <v>0</v>
      </c>
      <c r="L217" s="1" t="s">
        <v>30</v>
      </c>
      <c r="M217" s="1" t="s">
        <v>30</v>
      </c>
      <c r="N217" s="1">
        <v>0</v>
      </c>
      <c r="O217" s="1">
        <f>VLOOKUP(IF(M217="无",L217,L217&amp;"("&amp;M217&amp;")"),D:J,7,0)*N217</f>
        <v>0</v>
      </c>
      <c r="P217" s="1">
        <f>VLOOKUP(IF(M217="无",L217,L217&amp;"("&amp;M217&amp;")"),D:K,8,0)*N217</f>
        <v>0</v>
      </c>
      <c r="Q217" s="1" t="s">
        <v>30</v>
      </c>
      <c r="R217" s="1" t="s">
        <v>30</v>
      </c>
      <c r="S217" s="1">
        <v>0</v>
      </c>
      <c r="T217" s="1">
        <f>VLOOKUP(IF(R217="无",Q217,Q217&amp;"("&amp;R217&amp;")"),D:J,7,0)*S217</f>
        <v>0</v>
      </c>
      <c r="U217" s="1">
        <f>VLOOKUP(IF(R217="无",Q217,Q217&amp;"("&amp;R217&amp;")"),D:K,8,0)*S217</f>
        <v>0</v>
      </c>
      <c r="V217" s="1" t="s">
        <v>30</v>
      </c>
      <c r="W217" s="1" t="s">
        <v>30</v>
      </c>
      <c r="X217" s="1">
        <v>0</v>
      </c>
      <c r="Y217" s="1">
        <f>VLOOKUP(IF(W217="无",V217,V217&amp;"("&amp;W217&amp;")"),D:J,7,0)*X217</f>
        <v>0</v>
      </c>
      <c r="Z217" s="1">
        <f>VLOOKUP(IF(W217="无",V217,V217&amp;"("&amp;W217&amp;")"),D:K,8,0)*X217</f>
        <v>0</v>
      </c>
    </row>
    <row r="218" spans="1:26" x14ac:dyDescent="0.3">
      <c r="A218" s="10">
        <f t="shared" si="28"/>
        <v>217</v>
      </c>
      <c r="B218" s="1" t="s">
        <v>25</v>
      </c>
      <c r="C218" s="1" t="s">
        <v>319</v>
      </c>
      <c r="D218" s="1" t="s">
        <v>349</v>
      </c>
      <c r="E218" s="1">
        <v>1</v>
      </c>
      <c r="F218" s="1">
        <v>100</v>
      </c>
      <c r="G218" s="1">
        <v>0</v>
      </c>
      <c r="H218" s="5">
        <f t="shared" si="23"/>
        <v>100</v>
      </c>
      <c r="I218" s="5">
        <f t="shared" si="24"/>
        <v>0</v>
      </c>
      <c r="J218" s="5">
        <f t="shared" si="25"/>
        <v>100</v>
      </c>
      <c r="K218" s="5">
        <f t="shared" si="26"/>
        <v>0</v>
      </c>
      <c r="L218" s="1" t="s">
        <v>30</v>
      </c>
      <c r="M218" s="1" t="s">
        <v>30</v>
      </c>
      <c r="N218" s="1">
        <v>0</v>
      </c>
      <c r="O218" s="1">
        <f>VLOOKUP(IF(M218="无",L218,L218&amp;"("&amp;M218&amp;")"),D:J,7,0)*N218</f>
        <v>0</v>
      </c>
      <c r="P218" s="1">
        <f>VLOOKUP(IF(M218="无",L218,L218&amp;"("&amp;M218&amp;")"),D:K,8,0)*N218</f>
        <v>0</v>
      </c>
      <c r="Q218" s="1" t="s">
        <v>30</v>
      </c>
      <c r="R218" s="1" t="s">
        <v>30</v>
      </c>
      <c r="S218" s="1">
        <v>0</v>
      </c>
      <c r="T218" s="1">
        <f>VLOOKUP(IF(R218="无",Q218,Q218&amp;"("&amp;R218&amp;")"),D:J,7,0)*S218</f>
        <v>0</v>
      </c>
      <c r="U218" s="1">
        <f>VLOOKUP(IF(R218="无",Q218,Q218&amp;"("&amp;R218&amp;")"),D:K,8,0)*S218</f>
        <v>0</v>
      </c>
      <c r="V218" s="1" t="s">
        <v>30</v>
      </c>
      <c r="W218" s="1" t="s">
        <v>30</v>
      </c>
      <c r="X218" s="1">
        <v>0</v>
      </c>
      <c r="Y218" s="1">
        <f>VLOOKUP(IF(W218="无",V218,V218&amp;"("&amp;W218&amp;")"),D:J,7,0)*X218</f>
        <v>0</v>
      </c>
      <c r="Z218" s="1">
        <f>VLOOKUP(IF(W218="无",V218,V218&amp;"("&amp;W218&amp;")"),D:K,8,0)*X218</f>
        <v>0</v>
      </c>
    </row>
    <row r="219" spans="1:26" x14ac:dyDescent="0.3">
      <c r="A219" s="10">
        <f t="shared" si="28"/>
        <v>218</v>
      </c>
      <c r="B219" s="1" t="s">
        <v>25</v>
      </c>
      <c r="C219" s="1" t="s">
        <v>319</v>
      </c>
      <c r="D219" s="1" t="s">
        <v>350</v>
      </c>
      <c r="E219" s="1">
        <v>1</v>
      </c>
      <c r="F219" s="1">
        <v>70</v>
      </c>
      <c r="G219" s="1">
        <v>0</v>
      </c>
      <c r="H219" s="5">
        <f t="shared" si="23"/>
        <v>70</v>
      </c>
      <c r="I219" s="5">
        <f t="shared" si="24"/>
        <v>0</v>
      </c>
      <c r="J219" s="5">
        <f t="shared" si="25"/>
        <v>70</v>
      </c>
      <c r="K219" s="5">
        <f t="shared" si="26"/>
        <v>0</v>
      </c>
      <c r="L219" s="1" t="s">
        <v>30</v>
      </c>
      <c r="M219" s="1" t="s">
        <v>30</v>
      </c>
      <c r="N219" s="1">
        <v>0</v>
      </c>
      <c r="O219" s="1">
        <f>VLOOKUP(IF(M219="无",L219,L219&amp;"("&amp;M219&amp;")"),D:J,7,0)*N219</f>
        <v>0</v>
      </c>
      <c r="P219" s="1">
        <f>VLOOKUP(IF(M219="无",L219,L219&amp;"("&amp;M219&amp;")"),D:K,8,0)*N219</f>
        <v>0</v>
      </c>
      <c r="Q219" s="1" t="s">
        <v>30</v>
      </c>
      <c r="R219" s="1" t="s">
        <v>30</v>
      </c>
      <c r="S219" s="1">
        <v>0</v>
      </c>
      <c r="T219" s="1">
        <f>VLOOKUP(IF(R219="无",Q219,Q219&amp;"("&amp;R219&amp;")"),D:J,7,0)*S219</f>
        <v>0</v>
      </c>
      <c r="U219" s="1">
        <f>VLOOKUP(IF(R219="无",Q219,Q219&amp;"("&amp;R219&amp;")"),D:K,8,0)*S219</f>
        <v>0</v>
      </c>
      <c r="V219" s="1" t="s">
        <v>30</v>
      </c>
      <c r="W219" s="1" t="s">
        <v>30</v>
      </c>
      <c r="X219" s="1">
        <v>0</v>
      </c>
      <c r="Y219" s="1">
        <f>VLOOKUP(IF(W219="无",V219,V219&amp;"("&amp;W219&amp;")"),D:J,7,0)*X219</f>
        <v>0</v>
      </c>
      <c r="Z219" s="1">
        <f>VLOOKUP(IF(W219="无",V219,V219&amp;"("&amp;W219&amp;")"),D:K,8,0)*X219</f>
        <v>0</v>
      </c>
    </row>
    <row r="220" spans="1:26" x14ac:dyDescent="0.3">
      <c r="A220" s="10">
        <f t="shared" si="28"/>
        <v>219</v>
      </c>
      <c r="B220" s="1" t="s">
        <v>25</v>
      </c>
      <c r="C220" s="1" t="s">
        <v>319</v>
      </c>
      <c r="D220" s="1" t="s">
        <v>351</v>
      </c>
      <c r="E220" s="1">
        <v>1</v>
      </c>
      <c r="F220" s="1">
        <v>0</v>
      </c>
      <c r="G220" s="1">
        <v>0</v>
      </c>
      <c r="H220" s="5">
        <f t="shared" si="23"/>
        <v>0</v>
      </c>
      <c r="I220" s="5">
        <f t="shared" si="24"/>
        <v>0</v>
      </c>
      <c r="J220" s="5">
        <f t="shared" si="25"/>
        <v>0</v>
      </c>
      <c r="K220" s="5">
        <f t="shared" si="26"/>
        <v>0</v>
      </c>
      <c r="L220" s="1" t="s">
        <v>30</v>
      </c>
      <c r="M220" s="1" t="s">
        <v>30</v>
      </c>
      <c r="N220" s="1">
        <v>0</v>
      </c>
      <c r="O220" s="1">
        <f>VLOOKUP(IF(M220="无",L220,L220&amp;"("&amp;M220&amp;")"),D:J,7,0)*N220</f>
        <v>0</v>
      </c>
      <c r="P220" s="1">
        <f>VLOOKUP(IF(M220="无",L220,L220&amp;"("&amp;M220&amp;")"),D:K,8,0)*N220</f>
        <v>0</v>
      </c>
      <c r="Q220" s="1" t="s">
        <v>30</v>
      </c>
      <c r="R220" s="1" t="s">
        <v>30</v>
      </c>
      <c r="S220" s="1">
        <v>0</v>
      </c>
      <c r="T220" s="1">
        <f>VLOOKUP(IF(R220="无",Q220,Q220&amp;"("&amp;R220&amp;")"),D:J,7,0)*S220</f>
        <v>0</v>
      </c>
      <c r="U220" s="1">
        <f>VLOOKUP(IF(R220="无",Q220,Q220&amp;"("&amp;R220&amp;")"),D:K,8,0)*S220</f>
        <v>0</v>
      </c>
      <c r="V220" s="1" t="s">
        <v>30</v>
      </c>
      <c r="W220" s="1" t="s">
        <v>30</v>
      </c>
      <c r="X220" s="1">
        <v>0</v>
      </c>
      <c r="Y220" s="1">
        <f>VLOOKUP(IF(W220="无",V220,V220&amp;"("&amp;W220&amp;")"),D:J,7,0)*X220</f>
        <v>0</v>
      </c>
      <c r="Z220" s="1">
        <f>VLOOKUP(IF(W220="无",V220,V220&amp;"("&amp;W220&amp;")"),D:K,8,0)*X220</f>
        <v>0</v>
      </c>
    </row>
    <row r="221" spans="1:26" x14ac:dyDescent="0.3">
      <c r="A221" s="10">
        <f t="shared" si="28"/>
        <v>220</v>
      </c>
      <c r="B221" s="1" t="s">
        <v>25</v>
      </c>
      <c r="C221" s="1" t="s">
        <v>319</v>
      </c>
      <c r="D221" s="1" t="s">
        <v>352</v>
      </c>
      <c r="E221" s="1">
        <v>1</v>
      </c>
      <c r="F221" s="1">
        <v>0</v>
      </c>
      <c r="G221" s="1">
        <v>0</v>
      </c>
      <c r="H221" s="5">
        <f t="shared" si="23"/>
        <v>0</v>
      </c>
      <c r="I221" s="5">
        <f t="shared" si="24"/>
        <v>0</v>
      </c>
      <c r="J221" s="5">
        <f t="shared" si="25"/>
        <v>0</v>
      </c>
      <c r="K221" s="5">
        <f t="shared" si="26"/>
        <v>0</v>
      </c>
      <c r="L221" s="1" t="s">
        <v>30</v>
      </c>
      <c r="M221" s="1" t="s">
        <v>30</v>
      </c>
      <c r="N221" s="1">
        <v>0</v>
      </c>
      <c r="O221" s="1">
        <f>VLOOKUP(IF(M221="无",L221,L221&amp;"("&amp;M221&amp;")"),D:J,7,0)*N221</f>
        <v>0</v>
      </c>
      <c r="P221" s="1">
        <f>VLOOKUP(IF(M221="无",L221,L221&amp;"("&amp;M221&amp;")"),D:K,8,0)*N221</f>
        <v>0</v>
      </c>
      <c r="Q221" s="1" t="s">
        <v>30</v>
      </c>
      <c r="R221" s="1" t="s">
        <v>30</v>
      </c>
      <c r="S221" s="1">
        <v>0</v>
      </c>
      <c r="T221" s="1">
        <f>VLOOKUP(IF(R221="无",Q221,Q221&amp;"("&amp;R221&amp;")"),D:J,7,0)*S221</f>
        <v>0</v>
      </c>
      <c r="U221" s="1">
        <f>VLOOKUP(IF(R221="无",Q221,Q221&amp;"("&amp;R221&amp;")"),D:K,8,0)*S221</f>
        <v>0</v>
      </c>
      <c r="V221" s="1" t="s">
        <v>30</v>
      </c>
      <c r="W221" s="1" t="s">
        <v>30</v>
      </c>
      <c r="X221" s="1">
        <v>0</v>
      </c>
      <c r="Y221" s="1">
        <f>VLOOKUP(IF(W221="无",V221,V221&amp;"("&amp;W221&amp;")"),D:J,7,0)*X221</f>
        <v>0</v>
      </c>
      <c r="Z221" s="1">
        <f>VLOOKUP(IF(W221="无",V221,V221&amp;"("&amp;W221&amp;")"),D:K,8,0)*X221</f>
        <v>0</v>
      </c>
    </row>
    <row r="222" spans="1:26" x14ac:dyDescent="0.3">
      <c r="A222" s="10">
        <f t="shared" ref="A222:A231" si="29">ROW()-1</f>
        <v>221</v>
      </c>
      <c r="B222" s="1" t="s">
        <v>25</v>
      </c>
      <c r="C222" s="1" t="s">
        <v>319</v>
      </c>
      <c r="D222" s="1" t="s">
        <v>353</v>
      </c>
      <c r="E222" s="1">
        <v>1</v>
      </c>
      <c r="F222" s="1">
        <v>200</v>
      </c>
      <c r="G222" s="1">
        <v>0</v>
      </c>
      <c r="H222" s="5">
        <f t="shared" si="23"/>
        <v>200</v>
      </c>
      <c r="I222" s="5">
        <f t="shared" si="24"/>
        <v>0</v>
      </c>
      <c r="J222" s="5">
        <f t="shared" si="25"/>
        <v>200</v>
      </c>
      <c r="K222" s="5">
        <f t="shared" si="26"/>
        <v>0</v>
      </c>
      <c r="L222" s="1" t="s">
        <v>30</v>
      </c>
      <c r="M222" s="1" t="s">
        <v>30</v>
      </c>
      <c r="N222" s="1">
        <v>0</v>
      </c>
      <c r="O222" s="1">
        <f>VLOOKUP(IF(M222="无",L222,L222&amp;"("&amp;M222&amp;")"),D:J,7,0)*N222</f>
        <v>0</v>
      </c>
      <c r="P222" s="1">
        <f>VLOOKUP(IF(M222="无",L222,L222&amp;"("&amp;M222&amp;")"),D:K,8,0)*N222</f>
        <v>0</v>
      </c>
      <c r="Q222" s="1" t="s">
        <v>30</v>
      </c>
      <c r="R222" s="1" t="s">
        <v>30</v>
      </c>
      <c r="S222" s="1">
        <v>0</v>
      </c>
      <c r="T222" s="1">
        <f>VLOOKUP(IF(R222="无",Q222,Q222&amp;"("&amp;R222&amp;")"),D:J,7,0)*S222</f>
        <v>0</v>
      </c>
      <c r="U222" s="1">
        <f>VLOOKUP(IF(R222="无",Q222,Q222&amp;"("&amp;R222&amp;")"),D:K,8,0)*S222</f>
        <v>0</v>
      </c>
      <c r="V222" s="1" t="s">
        <v>30</v>
      </c>
      <c r="W222" s="1" t="s">
        <v>30</v>
      </c>
      <c r="X222" s="1">
        <v>0</v>
      </c>
      <c r="Y222" s="1">
        <f>VLOOKUP(IF(W222="无",V222,V222&amp;"("&amp;W222&amp;")"),D:J,7,0)*X222</f>
        <v>0</v>
      </c>
      <c r="Z222" s="1">
        <f>VLOOKUP(IF(W222="无",V222,V222&amp;"("&amp;W222&amp;")"),D:K,8,0)*X222</f>
        <v>0</v>
      </c>
    </row>
    <row r="223" spans="1:26" x14ac:dyDescent="0.3">
      <c r="A223" s="10">
        <f t="shared" si="29"/>
        <v>222</v>
      </c>
      <c r="B223" s="1" t="s">
        <v>25</v>
      </c>
      <c r="C223" s="1" t="s">
        <v>319</v>
      </c>
      <c r="D223" s="1" t="s">
        <v>354</v>
      </c>
      <c r="E223" s="1">
        <v>1</v>
      </c>
      <c r="F223" s="1">
        <v>100</v>
      </c>
      <c r="G223" s="1">
        <v>0</v>
      </c>
      <c r="H223" s="5">
        <f t="shared" si="23"/>
        <v>100</v>
      </c>
      <c r="I223" s="5">
        <f t="shared" si="24"/>
        <v>0</v>
      </c>
      <c r="J223" s="5">
        <f t="shared" si="25"/>
        <v>100</v>
      </c>
      <c r="K223" s="5">
        <f t="shared" si="26"/>
        <v>0</v>
      </c>
      <c r="L223" s="1" t="s">
        <v>30</v>
      </c>
      <c r="M223" s="1" t="s">
        <v>30</v>
      </c>
      <c r="N223" s="1">
        <v>0</v>
      </c>
      <c r="O223" s="1">
        <f>VLOOKUP(IF(M223="无",L223,L223&amp;"("&amp;M223&amp;")"),D:J,7,0)*N223</f>
        <v>0</v>
      </c>
      <c r="P223" s="1">
        <f>VLOOKUP(IF(M223="无",L223,L223&amp;"("&amp;M223&amp;")"),D:K,8,0)*N223</f>
        <v>0</v>
      </c>
      <c r="Q223" s="1" t="s">
        <v>30</v>
      </c>
      <c r="R223" s="1" t="s">
        <v>30</v>
      </c>
      <c r="S223" s="1">
        <v>0</v>
      </c>
      <c r="T223" s="1">
        <f>VLOOKUP(IF(R223="无",Q223,Q223&amp;"("&amp;R223&amp;")"),D:J,7,0)*S223</f>
        <v>0</v>
      </c>
      <c r="U223" s="1">
        <f>VLOOKUP(IF(R223="无",Q223,Q223&amp;"("&amp;R223&amp;")"),D:K,8,0)*S223</f>
        <v>0</v>
      </c>
      <c r="V223" s="1" t="s">
        <v>30</v>
      </c>
      <c r="W223" s="1" t="s">
        <v>30</v>
      </c>
      <c r="X223" s="1">
        <v>0</v>
      </c>
      <c r="Y223" s="1">
        <f>VLOOKUP(IF(W223="无",V223,V223&amp;"("&amp;W223&amp;")"),D:J,7,0)*X223</f>
        <v>0</v>
      </c>
      <c r="Z223" s="1">
        <f>VLOOKUP(IF(W223="无",V223,V223&amp;"("&amp;W223&amp;")"),D:K,8,0)*X223</f>
        <v>0</v>
      </c>
    </row>
    <row r="224" spans="1:26" x14ac:dyDescent="0.3">
      <c r="A224" s="10">
        <f t="shared" si="29"/>
        <v>223</v>
      </c>
      <c r="B224" s="1" t="s">
        <v>25</v>
      </c>
      <c r="C224" s="1" t="s">
        <v>319</v>
      </c>
      <c r="D224" s="1" t="s">
        <v>355</v>
      </c>
      <c r="E224" s="1">
        <v>1</v>
      </c>
      <c r="F224" s="1">
        <v>70</v>
      </c>
      <c r="G224" s="1">
        <v>0</v>
      </c>
      <c r="H224" s="5">
        <f t="shared" si="23"/>
        <v>70</v>
      </c>
      <c r="I224" s="5">
        <f t="shared" si="24"/>
        <v>0</v>
      </c>
      <c r="J224" s="5">
        <f t="shared" si="25"/>
        <v>70</v>
      </c>
      <c r="K224" s="5">
        <f t="shared" si="26"/>
        <v>0</v>
      </c>
      <c r="L224" s="1" t="s">
        <v>30</v>
      </c>
      <c r="M224" s="1" t="s">
        <v>30</v>
      </c>
      <c r="N224" s="1">
        <v>0</v>
      </c>
      <c r="O224" s="1">
        <f>VLOOKUP(IF(M224="无",L224,L224&amp;"("&amp;M224&amp;")"),D:J,7,0)*N224</f>
        <v>0</v>
      </c>
      <c r="P224" s="1">
        <f>VLOOKUP(IF(M224="无",L224,L224&amp;"("&amp;M224&amp;")"),D:K,8,0)*N224</f>
        <v>0</v>
      </c>
      <c r="Q224" s="1" t="s">
        <v>30</v>
      </c>
      <c r="R224" s="1" t="s">
        <v>30</v>
      </c>
      <c r="S224" s="1">
        <v>0</v>
      </c>
      <c r="T224" s="1">
        <f>VLOOKUP(IF(R224="无",Q224,Q224&amp;"("&amp;R224&amp;")"),D:J,7,0)*S224</f>
        <v>0</v>
      </c>
      <c r="U224" s="1">
        <f>VLOOKUP(IF(R224="无",Q224,Q224&amp;"("&amp;R224&amp;")"),D:K,8,0)*S224</f>
        <v>0</v>
      </c>
      <c r="V224" s="1" t="s">
        <v>30</v>
      </c>
      <c r="W224" s="1" t="s">
        <v>30</v>
      </c>
      <c r="X224" s="1">
        <v>0</v>
      </c>
      <c r="Y224" s="1">
        <f>VLOOKUP(IF(W224="无",V224,V224&amp;"("&amp;W224&amp;")"),D:J,7,0)*X224</f>
        <v>0</v>
      </c>
      <c r="Z224" s="1">
        <f>VLOOKUP(IF(W224="无",V224,V224&amp;"("&amp;W224&amp;")"),D:K,8,0)*X224</f>
        <v>0</v>
      </c>
    </row>
    <row r="225" spans="1:26" x14ac:dyDescent="0.3">
      <c r="A225" s="10">
        <f t="shared" si="29"/>
        <v>224</v>
      </c>
      <c r="B225" s="1" t="s">
        <v>25</v>
      </c>
      <c r="C225" s="1" t="s">
        <v>319</v>
      </c>
      <c r="D225" s="1" t="s">
        <v>356</v>
      </c>
      <c r="E225" s="1">
        <v>1</v>
      </c>
      <c r="F225" s="1">
        <v>70</v>
      </c>
      <c r="G225" s="1">
        <v>0</v>
      </c>
      <c r="H225" s="5">
        <f t="shared" si="23"/>
        <v>70</v>
      </c>
      <c r="I225" s="5">
        <f t="shared" si="24"/>
        <v>0</v>
      </c>
      <c r="J225" s="5">
        <f t="shared" si="25"/>
        <v>70</v>
      </c>
      <c r="K225" s="5">
        <f t="shared" si="26"/>
        <v>0</v>
      </c>
      <c r="L225" s="1" t="s">
        <v>30</v>
      </c>
      <c r="M225" s="1" t="s">
        <v>30</v>
      </c>
      <c r="N225" s="1">
        <v>0</v>
      </c>
      <c r="O225" s="1">
        <f>VLOOKUP(IF(M225="无",L225,L225&amp;"("&amp;M225&amp;")"),D:J,7,0)*N225</f>
        <v>0</v>
      </c>
      <c r="P225" s="1">
        <f>VLOOKUP(IF(M225="无",L225,L225&amp;"("&amp;M225&amp;")"),D:K,8,0)*N225</f>
        <v>0</v>
      </c>
      <c r="Q225" s="1" t="s">
        <v>30</v>
      </c>
      <c r="R225" s="1" t="s">
        <v>30</v>
      </c>
      <c r="S225" s="1">
        <v>0</v>
      </c>
      <c r="T225" s="1">
        <f>VLOOKUP(IF(R225="无",Q225,Q225&amp;"("&amp;R225&amp;")"),D:J,7,0)*S225</f>
        <v>0</v>
      </c>
      <c r="U225" s="1">
        <f>VLOOKUP(IF(R225="无",Q225,Q225&amp;"("&amp;R225&amp;")"),D:K,8,0)*S225</f>
        <v>0</v>
      </c>
      <c r="V225" s="1" t="s">
        <v>30</v>
      </c>
      <c r="W225" s="1" t="s">
        <v>30</v>
      </c>
      <c r="X225" s="1">
        <v>0</v>
      </c>
      <c r="Y225" s="1">
        <f>VLOOKUP(IF(W225="无",V225,V225&amp;"("&amp;W225&amp;")"),D:J,7,0)*X225</f>
        <v>0</v>
      </c>
      <c r="Z225" s="1">
        <f>VLOOKUP(IF(W225="无",V225,V225&amp;"("&amp;W225&amp;")"),D:K,8,0)*X225</f>
        <v>0</v>
      </c>
    </row>
    <row r="226" spans="1:26" x14ac:dyDescent="0.3">
      <c r="A226" s="10">
        <f t="shared" si="29"/>
        <v>225</v>
      </c>
      <c r="B226" s="1" t="s">
        <v>25</v>
      </c>
      <c r="C226" s="1" t="s">
        <v>319</v>
      </c>
      <c r="D226" s="1" t="s">
        <v>357</v>
      </c>
      <c r="E226" s="1">
        <v>1</v>
      </c>
      <c r="F226" s="1">
        <v>0</v>
      </c>
      <c r="G226" s="1">
        <v>0</v>
      </c>
      <c r="H226" s="5">
        <f t="shared" si="23"/>
        <v>0</v>
      </c>
      <c r="I226" s="5">
        <f t="shared" si="24"/>
        <v>0</v>
      </c>
      <c r="J226" s="5">
        <f t="shared" si="25"/>
        <v>0</v>
      </c>
      <c r="K226" s="5">
        <f t="shared" si="26"/>
        <v>0</v>
      </c>
      <c r="L226" s="1" t="s">
        <v>30</v>
      </c>
      <c r="M226" s="1" t="s">
        <v>30</v>
      </c>
      <c r="N226" s="1">
        <v>0</v>
      </c>
      <c r="O226" s="1">
        <f>VLOOKUP(IF(M226="无",L226,L226&amp;"("&amp;M226&amp;")"),D:J,7,0)*N226</f>
        <v>0</v>
      </c>
      <c r="P226" s="1">
        <f>VLOOKUP(IF(M226="无",L226,L226&amp;"("&amp;M226&amp;")"),D:K,8,0)*N226</f>
        <v>0</v>
      </c>
      <c r="Q226" s="1" t="s">
        <v>30</v>
      </c>
      <c r="R226" s="1" t="s">
        <v>30</v>
      </c>
      <c r="S226" s="1">
        <v>0</v>
      </c>
      <c r="T226" s="1">
        <f>VLOOKUP(IF(R226="无",Q226,Q226&amp;"("&amp;R226&amp;")"),D:J,7,0)*S226</f>
        <v>0</v>
      </c>
      <c r="U226" s="1">
        <f>VLOOKUP(IF(R226="无",Q226,Q226&amp;"("&amp;R226&amp;")"),D:K,8,0)*S226</f>
        <v>0</v>
      </c>
      <c r="V226" s="1" t="s">
        <v>30</v>
      </c>
      <c r="W226" s="1" t="s">
        <v>30</v>
      </c>
      <c r="X226" s="1">
        <v>0</v>
      </c>
      <c r="Y226" s="1">
        <f>VLOOKUP(IF(W226="无",V226,V226&amp;"("&amp;W226&amp;")"),D:J,7,0)*X226</f>
        <v>0</v>
      </c>
      <c r="Z226" s="1">
        <f>VLOOKUP(IF(W226="无",V226,V226&amp;"("&amp;W226&amp;")"),D:K,8,0)*X226</f>
        <v>0</v>
      </c>
    </row>
    <row r="227" spans="1:26" x14ac:dyDescent="0.3">
      <c r="A227" s="10">
        <f t="shared" si="29"/>
        <v>226</v>
      </c>
      <c r="B227" s="1" t="s">
        <v>25</v>
      </c>
      <c r="C227" s="1" t="s">
        <v>319</v>
      </c>
      <c r="D227" s="1" t="s">
        <v>358</v>
      </c>
      <c r="E227" s="1">
        <v>1</v>
      </c>
      <c r="F227" s="1">
        <v>0</v>
      </c>
      <c r="G227" s="1">
        <v>0</v>
      </c>
      <c r="H227" s="5">
        <f t="shared" si="23"/>
        <v>0</v>
      </c>
      <c r="I227" s="5">
        <f t="shared" si="24"/>
        <v>0</v>
      </c>
      <c r="J227" s="5">
        <f t="shared" si="25"/>
        <v>0</v>
      </c>
      <c r="K227" s="5">
        <f t="shared" si="26"/>
        <v>0</v>
      </c>
      <c r="L227" s="1" t="s">
        <v>30</v>
      </c>
      <c r="M227" s="1" t="s">
        <v>30</v>
      </c>
      <c r="N227" s="1">
        <v>0</v>
      </c>
      <c r="O227" s="1">
        <f>VLOOKUP(IF(M227="无",L227,L227&amp;"("&amp;M227&amp;")"),D:J,7,0)*N227</f>
        <v>0</v>
      </c>
      <c r="P227" s="1">
        <f>VLOOKUP(IF(M227="无",L227,L227&amp;"("&amp;M227&amp;")"),D:K,8,0)*N227</f>
        <v>0</v>
      </c>
      <c r="Q227" s="1" t="s">
        <v>30</v>
      </c>
      <c r="R227" s="1" t="s">
        <v>30</v>
      </c>
      <c r="S227" s="1">
        <v>0</v>
      </c>
      <c r="T227" s="1">
        <f>VLOOKUP(IF(R227="无",Q227,Q227&amp;"("&amp;R227&amp;")"),D:J,7,0)*S227</f>
        <v>0</v>
      </c>
      <c r="U227" s="1">
        <f>VLOOKUP(IF(R227="无",Q227,Q227&amp;"("&amp;R227&amp;")"),D:K,8,0)*S227</f>
        <v>0</v>
      </c>
      <c r="V227" s="1" t="s">
        <v>30</v>
      </c>
      <c r="W227" s="1" t="s">
        <v>30</v>
      </c>
      <c r="X227" s="1">
        <v>0</v>
      </c>
      <c r="Y227" s="1">
        <f>VLOOKUP(IF(W227="无",V227,V227&amp;"("&amp;W227&amp;")"),D:J,7,0)*X227</f>
        <v>0</v>
      </c>
      <c r="Z227" s="1">
        <f>VLOOKUP(IF(W227="无",V227,V227&amp;"("&amp;W227&amp;")"),D:K,8,0)*X227</f>
        <v>0</v>
      </c>
    </row>
    <row r="228" spans="1:26" x14ac:dyDescent="0.3">
      <c r="A228" s="10">
        <f t="shared" si="29"/>
        <v>227</v>
      </c>
      <c r="B228" s="1" t="s">
        <v>25</v>
      </c>
      <c r="C228" s="1" t="s">
        <v>319</v>
      </c>
      <c r="D228" s="1" t="s">
        <v>359</v>
      </c>
      <c r="E228" s="1">
        <v>1</v>
      </c>
      <c r="F228" s="1">
        <v>500</v>
      </c>
      <c r="G228" s="1">
        <v>0</v>
      </c>
      <c r="H228" s="5">
        <f t="shared" si="23"/>
        <v>500</v>
      </c>
      <c r="I228" s="5">
        <f t="shared" si="24"/>
        <v>0</v>
      </c>
      <c r="J228" s="5">
        <f t="shared" si="25"/>
        <v>500</v>
      </c>
      <c r="K228" s="5">
        <f t="shared" si="26"/>
        <v>0</v>
      </c>
      <c r="L228" s="1" t="s">
        <v>30</v>
      </c>
      <c r="M228" s="1" t="s">
        <v>30</v>
      </c>
      <c r="N228" s="1">
        <v>0</v>
      </c>
      <c r="O228" s="1">
        <f>VLOOKUP(IF(M228="无",L228,L228&amp;"("&amp;M228&amp;")"),D:J,7,0)*N228</f>
        <v>0</v>
      </c>
      <c r="P228" s="1">
        <f>VLOOKUP(IF(M228="无",L228,L228&amp;"("&amp;M228&amp;")"),D:K,8,0)*N228</f>
        <v>0</v>
      </c>
      <c r="Q228" s="1" t="s">
        <v>30</v>
      </c>
      <c r="R228" s="1" t="s">
        <v>30</v>
      </c>
      <c r="S228" s="1">
        <v>0</v>
      </c>
      <c r="T228" s="1">
        <f>VLOOKUP(IF(R228="无",Q228,Q228&amp;"("&amp;R228&amp;")"),D:J,7,0)*S228</f>
        <v>0</v>
      </c>
      <c r="U228" s="1">
        <f>VLOOKUP(IF(R228="无",Q228,Q228&amp;"("&amp;R228&amp;")"),D:K,8,0)*S228</f>
        <v>0</v>
      </c>
      <c r="V228" s="1" t="s">
        <v>30</v>
      </c>
      <c r="W228" s="1" t="s">
        <v>30</v>
      </c>
      <c r="X228" s="1">
        <v>0</v>
      </c>
      <c r="Y228" s="1">
        <f>VLOOKUP(IF(W228="无",V228,V228&amp;"("&amp;W228&amp;")"),D:J,7,0)*X228</f>
        <v>0</v>
      </c>
      <c r="Z228" s="1">
        <f>VLOOKUP(IF(W228="无",V228,V228&amp;"("&amp;W228&amp;")"),D:K,8,0)*X228</f>
        <v>0</v>
      </c>
    </row>
    <row r="229" spans="1:26" x14ac:dyDescent="0.3">
      <c r="A229" s="10">
        <f t="shared" si="29"/>
        <v>228</v>
      </c>
      <c r="B229" s="1" t="s">
        <v>25</v>
      </c>
      <c r="C229" s="1" t="s">
        <v>319</v>
      </c>
      <c r="D229" s="1" t="s">
        <v>360</v>
      </c>
      <c r="E229" s="1">
        <v>1</v>
      </c>
      <c r="F229" s="1">
        <v>0</v>
      </c>
      <c r="G229" s="1">
        <v>0</v>
      </c>
      <c r="H229" s="5">
        <f t="shared" si="23"/>
        <v>0</v>
      </c>
      <c r="I229" s="5">
        <f t="shared" si="24"/>
        <v>0</v>
      </c>
      <c r="J229" s="5">
        <f t="shared" si="25"/>
        <v>0</v>
      </c>
      <c r="K229" s="5">
        <f t="shared" si="26"/>
        <v>0</v>
      </c>
      <c r="L229" s="1" t="s">
        <v>30</v>
      </c>
      <c r="M229" s="1" t="s">
        <v>30</v>
      </c>
      <c r="N229" s="1">
        <v>0</v>
      </c>
      <c r="O229" s="1">
        <f>VLOOKUP(IF(M229="无",L229,L229&amp;"("&amp;M229&amp;")"),D:J,7,0)*N229</f>
        <v>0</v>
      </c>
      <c r="P229" s="1">
        <f>VLOOKUP(IF(M229="无",L229,L229&amp;"("&amp;M229&amp;")"),D:K,8,0)*N229</f>
        <v>0</v>
      </c>
      <c r="Q229" s="1" t="s">
        <v>30</v>
      </c>
      <c r="R229" s="1" t="s">
        <v>30</v>
      </c>
      <c r="S229" s="1">
        <v>0</v>
      </c>
      <c r="T229" s="1">
        <f>VLOOKUP(IF(R229="无",Q229,Q229&amp;"("&amp;R229&amp;")"),D:J,7,0)*S229</f>
        <v>0</v>
      </c>
      <c r="U229" s="1">
        <f>VLOOKUP(IF(R229="无",Q229,Q229&amp;"("&amp;R229&amp;")"),D:K,8,0)*S229</f>
        <v>0</v>
      </c>
      <c r="V229" s="1" t="s">
        <v>30</v>
      </c>
      <c r="W229" s="1" t="s">
        <v>30</v>
      </c>
      <c r="X229" s="1">
        <v>0</v>
      </c>
      <c r="Y229" s="1">
        <f>VLOOKUP(IF(W229="无",V229,V229&amp;"("&amp;W229&amp;")"),D:J,7,0)*X229</f>
        <v>0</v>
      </c>
      <c r="Z229" s="1">
        <f>VLOOKUP(IF(W229="无",V229,V229&amp;"("&amp;W229&amp;")"),D:K,8,0)*X229</f>
        <v>0</v>
      </c>
    </row>
    <row r="230" spans="1:26" x14ac:dyDescent="0.3">
      <c r="A230" s="10">
        <f t="shared" si="29"/>
        <v>229</v>
      </c>
      <c r="B230" s="1" t="s">
        <v>25</v>
      </c>
      <c r="C230" s="1" t="s">
        <v>319</v>
      </c>
      <c r="D230" s="1" t="s">
        <v>361</v>
      </c>
      <c r="E230" s="1">
        <v>1</v>
      </c>
      <c r="F230" s="1">
        <v>500</v>
      </c>
      <c r="G230" s="1">
        <v>0</v>
      </c>
      <c r="H230" s="5">
        <f t="shared" si="23"/>
        <v>500</v>
      </c>
      <c r="I230" s="5">
        <f t="shared" si="24"/>
        <v>0</v>
      </c>
      <c r="J230" s="5">
        <f t="shared" si="25"/>
        <v>500</v>
      </c>
      <c r="K230" s="5">
        <f t="shared" si="26"/>
        <v>0</v>
      </c>
      <c r="L230" s="1" t="s">
        <v>30</v>
      </c>
      <c r="M230" s="1" t="s">
        <v>30</v>
      </c>
      <c r="N230" s="1">
        <v>0</v>
      </c>
      <c r="O230" s="1">
        <f>VLOOKUP(IF(M230="无",L230,L230&amp;"("&amp;M230&amp;")"),D:J,7,0)*N230</f>
        <v>0</v>
      </c>
      <c r="P230" s="1">
        <f>VLOOKUP(IF(M230="无",L230,L230&amp;"("&amp;M230&amp;")"),D:K,8,0)*N230</f>
        <v>0</v>
      </c>
      <c r="Q230" s="1" t="s">
        <v>30</v>
      </c>
      <c r="R230" s="1" t="s">
        <v>30</v>
      </c>
      <c r="S230" s="1">
        <v>0</v>
      </c>
      <c r="T230" s="1">
        <f>VLOOKUP(IF(R230="无",Q230,Q230&amp;"("&amp;R230&amp;")"),D:J,7,0)*S230</f>
        <v>0</v>
      </c>
      <c r="U230" s="1">
        <f>VLOOKUP(IF(R230="无",Q230,Q230&amp;"("&amp;R230&amp;")"),D:K,8,0)*S230</f>
        <v>0</v>
      </c>
      <c r="V230" s="1" t="s">
        <v>30</v>
      </c>
      <c r="W230" s="1" t="s">
        <v>30</v>
      </c>
      <c r="X230" s="1">
        <v>0</v>
      </c>
      <c r="Y230" s="1">
        <f>VLOOKUP(IF(W230="无",V230,V230&amp;"("&amp;W230&amp;")"),D:J,7,0)*X230</f>
        <v>0</v>
      </c>
      <c r="Z230" s="1">
        <f>VLOOKUP(IF(W230="无",V230,V230&amp;"("&amp;W230&amp;")"),D:K,8,0)*X230</f>
        <v>0</v>
      </c>
    </row>
    <row r="231" spans="1:26" x14ac:dyDescent="0.3">
      <c r="A231" s="10">
        <f t="shared" si="29"/>
        <v>230</v>
      </c>
      <c r="B231" s="1" t="s">
        <v>25</v>
      </c>
      <c r="C231" s="1" t="s">
        <v>319</v>
      </c>
      <c r="D231" s="1" t="s">
        <v>362</v>
      </c>
      <c r="E231" s="1">
        <v>1</v>
      </c>
      <c r="F231" s="1">
        <v>0</v>
      </c>
      <c r="G231" s="1">
        <v>0</v>
      </c>
      <c r="H231" s="5">
        <f t="shared" si="23"/>
        <v>0</v>
      </c>
      <c r="I231" s="5">
        <f t="shared" si="24"/>
        <v>0</v>
      </c>
      <c r="J231" s="5">
        <f t="shared" si="25"/>
        <v>0</v>
      </c>
      <c r="K231" s="5">
        <f t="shared" si="26"/>
        <v>0</v>
      </c>
      <c r="L231" s="1" t="s">
        <v>30</v>
      </c>
      <c r="M231" s="1" t="s">
        <v>30</v>
      </c>
      <c r="N231" s="1">
        <v>0</v>
      </c>
      <c r="O231" s="1">
        <f>VLOOKUP(IF(M231="无",L231,L231&amp;"("&amp;M231&amp;")"),D:J,7,0)*N231</f>
        <v>0</v>
      </c>
      <c r="P231" s="1">
        <f>VLOOKUP(IF(M231="无",L231,L231&amp;"("&amp;M231&amp;")"),D:K,8,0)*N231</f>
        <v>0</v>
      </c>
      <c r="Q231" s="1" t="s">
        <v>30</v>
      </c>
      <c r="R231" s="1" t="s">
        <v>30</v>
      </c>
      <c r="S231" s="1">
        <v>0</v>
      </c>
      <c r="T231" s="1">
        <f>VLOOKUP(IF(R231="无",Q231,Q231&amp;"("&amp;R231&amp;")"),D:J,7,0)*S231</f>
        <v>0</v>
      </c>
      <c r="U231" s="1">
        <f>VLOOKUP(IF(R231="无",Q231,Q231&amp;"("&amp;R231&amp;")"),D:K,8,0)*S231</f>
        <v>0</v>
      </c>
      <c r="V231" s="1" t="s">
        <v>30</v>
      </c>
      <c r="W231" s="1" t="s">
        <v>30</v>
      </c>
      <c r="X231" s="1">
        <v>0</v>
      </c>
      <c r="Y231" s="1">
        <f>VLOOKUP(IF(W231="无",V231,V231&amp;"("&amp;W231&amp;")"),D:J,7,0)*X231</f>
        <v>0</v>
      </c>
      <c r="Z231" s="1">
        <f>VLOOKUP(IF(W231="无",V231,V231&amp;"("&amp;W231&amp;")"),D:K,8,0)*X231</f>
        <v>0</v>
      </c>
    </row>
    <row r="232" spans="1:26" x14ac:dyDescent="0.3">
      <c r="A232" s="10">
        <f t="shared" ref="A232:A241" si="30">ROW()-1</f>
        <v>231</v>
      </c>
      <c r="B232" s="1" t="s">
        <v>25</v>
      </c>
      <c r="C232" s="1" t="s">
        <v>319</v>
      </c>
      <c r="D232" s="1" t="s">
        <v>363</v>
      </c>
      <c r="E232" s="1">
        <v>1</v>
      </c>
      <c r="F232" s="1">
        <v>100</v>
      </c>
      <c r="G232" s="1">
        <v>0</v>
      </c>
      <c r="H232" s="5">
        <f t="shared" si="23"/>
        <v>100</v>
      </c>
      <c r="I232" s="5">
        <f t="shared" si="24"/>
        <v>0</v>
      </c>
      <c r="J232" s="5">
        <f t="shared" si="25"/>
        <v>100</v>
      </c>
      <c r="K232" s="5">
        <f t="shared" si="26"/>
        <v>0</v>
      </c>
      <c r="L232" s="1" t="s">
        <v>30</v>
      </c>
      <c r="M232" s="1" t="s">
        <v>30</v>
      </c>
      <c r="N232" s="1">
        <v>0</v>
      </c>
      <c r="O232" s="1">
        <f>VLOOKUP(IF(M232="无",L232,L232&amp;"("&amp;M232&amp;")"),D:J,7,0)*N232</f>
        <v>0</v>
      </c>
      <c r="P232" s="1">
        <f>VLOOKUP(IF(M232="无",L232,L232&amp;"("&amp;M232&amp;")"),D:K,8,0)*N232</f>
        <v>0</v>
      </c>
      <c r="Q232" s="1" t="s">
        <v>30</v>
      </c>
      <c r="R232" s="1" t="s">
        <v>30</v>
      </c>
      <c r="S232" s="1">
        <v>0</v>
      </c>
      <c r="T232" s="1">
        <f>VLOOKUP(IF(R232="无",Q232,Q232&amp;"("&amp;R232&amp;")"),D:J,7,0)*S232</f>
        <v>0</v>
      </c>
      <c r="U232" s="1">
        <f>VLOOKUP(IF(R232="无",Q232,Q232&amp;"("&amp;R232&amp;")"),D:K,8,0)*S232</f>
        <v>0</v>
      </c>
      <c r="V232" s="1" t="s">
        <v>30</v>
      </c>
      <c r="W232" s="1" t="s">
        <v>30</v>
      </c>
      <c r="X232" s="1">
        <v>0</v>
      </c>
      <c r="Y232" s="1">
        <f>VLOOKUP(IF(W232="无",V232,V232&amp;"("&amp;W232&amp;")"),D:J,7,0)*X232</f>
        <v>0</v>
      </c>
      <c r="Z232" s="1">
        <f>VLOOKUP(IF(W232="无",V232,V232&amp;"("&amp;W232&amp;")"),D:K,8,0)*X232</f>
        <v>0</v>
      </c>
    </row>
    <row r="233" spans="1:26" x14ac:dyDescent="0.3">
      <c r="A233" s="10">
        <f t="shared" si="30"/>
        <v>232</v>
      </c>
      <c r="B233" s="1" t="s">
        <v>25</v>
      </c>
      <c r="C233" s="1" t="s">
        <v>319</v>
      </c>
      <c r="D233" s="1" t="s">
        <v>364</v>
      </c>
      <c r="E233" s="1">
        <v>1</v>
      </c>
      <c r="F233" s="1">
        <v>200</v>
      </c>
      <c r="G233" s="1">
        <v>0</v>
      </c>
      <c r="H233" s="5">
        <f t="shared" si="23"/>
        <v>200</v>
      </c>
      <c r="I233" s="5">
        <f t="shared" si="24"/>
        <v>0</v>
      </c>
      <c r="J233" s="5">
        <f t="shared" si="25"/>
        <v>200</v>
      </c>
      <c r="K233" s="5">
        <f t="shared" si="26"/>
        <v>0</v>
      </c>
      <c r="L233" s="1" t="s">
        <v>30</v>
      </c>
      <c r="M233" s="1" t="s">
        <v>30</v>
      </c>
      <c r="N233" s="1">
        <v>0</v>
      </c>
      <c r="O233" s="1">
        <f>VLOOKUP(IF(M233="无",L233,L233&amp;"("&amp;M233&amp;")"),D:J,7,0)*N233</f>
        <v>0</v>
      </c>
      <c r="P233" s="1">
        <f>VLOOKUP(IF(M233="无",L233,L233&amp;"("&amp;M233&amp;")"),D:K,8,0)*N233</f>
        <v>0</v>
      </c>
      <c r="Q233" s="1" t="s">
        <v>30</v>
      </c>
      <c r="R233" s="1" t="s">
        <v>30</v>
      </c>
      <c r="S233" s="1">
        <v>0</v>
      </c>
      <c r="T233" s="1">
        <f>VLOOKUP(IF(R233="无",Q233,Q233&amp;"("&amp;R233&amp;")"),D:J,7,0)*S233</f>
        <v>0</v>
      </c>
      <c r="U233" s="1">
        <f>VLOOKUP(IF(R233="无",Q233,Q233&amp;"("&amp;R233&amp;")"),D:K,8,0)*S233</f>
        <v>0</v>
      </c>
      <c r="V233" s="1" t="s">
        <v>30</v>
      </c>
      <c r="W233" s="1" t="s">
        <v>30</v>
      </c>
      <c r="X233" s="1">
        <v>0</v>
      </c>
      <c r="Y233" s="1">
        <f>VLOOKUP(IF(W233="无",V233,V233&amp;"("&amp;W233&amp;")"),D:J,7,0)*X233</f>
        <v>0</v>
      </c>
      <c r="Z233" s="1">
        <f>VLOOKUP(IF(W233="无",V233,V233&amp;"("&amp;W233&amp;")"),D:K,8,0)*X233</f>
        <v>0</v>
      </c>
    </row>
    <row r="234" spans="1:26" x14ac:dyDescent="0.3">
      <c r="A234" s="10">
        <f t="shared" si="30"/>
        <v>233</v>
      </c>
      <c r="B234" s="1" t="s">
        <v>25</v>
      </c>
      <c r="C234" s="1" t="s">
        <v>319</v>
      </c>
      <c r="D234" s="1" t="s">
        <v>365</v>
      </c>
      <c r="E234" s="1">
        <v>1</v>
      </c>
      <c r="F234" s="1">
        <v>0</v>
      </c>
      <c r="G234" s="1">
        <v>0</v>
      </c>
      <c r="H234" s="5">
        <f t="shared" si="23"/>
        <v>0</v>
      </c>
      <c r="I234" s="5">
        <f t="shared" si="24"/>
        <v>0</v>
      </c>
      <c r="J234" s="5">
        <f t="shared" si="25"/>
        <v>0</v>
      </c>
      <c r="K234" s="5">
        <f t="shared" si="26"/>
        <v>0</v>
      </c>
      <c r="L234" s="1" t="s">
        <v>30</v>
      </c>
      <c r="M234" s="1" t="s">
        <v>30</v>
      </c>
      <c r="N234" s="1">
        <v>0</v>
      </c>
      <c r="O234" s="1">
        <f>VLOOKUP(IF(M234="无",L234,L234&amp;"("&amp;M234&amp;")"),D:J,7,0)*N234</f>
        <v>0</v>
      </c>
      <c r="P234" s="1">
        <f>VLOOKUP(IF(M234="无",L234,L234&amp;"("&amp;M234&amp;")"),D:K,8,0)*N234</f>
        <v>0</v>
      </c>
      <c r="Q234" s="1" t="s">
        <v>30</v>
      </c>
      <c r="R234" s="1" t="s">
        <v>30</v>
      </c>
      <c r="S234" s="1">
        <v>0</v>
      </c>
      <c r="T234" s="1">
        <f>VLOOKUP(IF(R234="无",Q234,Q234&amp;"("&amp;R234&amp;")"),D:J,7,0)*S234</f>
        <v>0</v>
      </c>
      <c r="U234" s="1">
        <f>VLOOKUP(IF(R234="无",Q234,Q234&amp;"("&amp;R234&amp;")"),D:K,8,0)*S234</f>
        <v>0</v>
      </c>
      <c r="V234" s="1" t="s">
        <v>30</v>
      </c>
      <c r="W234" s="1" t="s">
        <v>30</v>
      </c>
      <c r="X234" s="1">
        <v>0</v>
      </c>
      <c r="Y234" s="1">
        <f>VLOOKUP(IF(W234="无",V234,V234&amp;"("&amp;W234&amp;")"),D:J,7,0)*X234</f>
        <v>0</v>
      </c>
      <c r="Z234" s="1">
        <f>VLOOKUP(IF(W234="无",V234,V234&amp;"("&amp;W234&amp;")"),D:K,8,0)*X234</f>
        <v>0</v>
      </c>
    </row>
    <row r="235" spans="1:26" x14ac:dyDescent="0.3">
      <c r="A235" s="10">
        <f t="shared" si="30"/>
        <v>234</v>
      </c>
      <c r="B235" s="1" t="s">
        <v>25</v>
      </c>
      <c r="C235" s="1" t="s">
        <v>319</v>
      </c>
      <c r="D235" s="1" t="s">
        <v>366</v>
      </c>
      <c r="E235" s="1">
        <v>1</v>
      </c>
      <c r="F235" s="1">
        <v>0</v>
      </c>
      <c r="G235" s="1">
        <v>0</v>
      </c>
      <c r="H235" s="5">
        <f t="shared" si="23"/>
        <v>0</v>
      </c>
      <c r="I235" s="5">
        <f t="shared" si="24"/>
        <v>0</v>
      </c>
      <c r="J235" s="5">
        <f t="shared" si="25"/>
        <v>0</v>
      </c>
      <c r="K235" s="5">
        <f t="shared" si="26"/>
        <v>0</v>
      </c>
      <c r="L235" s="1" t="s">
        <v>30</v>
      </c>
      <c r="M235" s="1" t="s">
        <v>30</v>
      </c>
      <c r="N235" s="1">
        <v>0</v>
      </c>
      <c r="O235" s="1">
        <f>VLOOKUP(IF(M235="无",L235,L235&amp;"("&amp;M235&amp;")"),D:J,7,0)*N235</f>
        <v>0</v>
      </c>
      <c r="P235" s="1">
        <f>VLOOKUP(IF(M235="无",L235,L235&amp;"("&amp;M235&amp;")"),D:K,8,0)*N235</f>
        <v>0</v>
      </c>
      <c r="Q235" s="1" t="s">
        <v>30</v>
      </c>
      <c r="R235" s="1" t="s">
        <v>30</v>
      </c>
      <c r="S235" s="1">
        <v>0</v>
      </c>
      <c r="T235" s="1">
        <f>VLOOKUP(IF(R235="无",Q235,Q235&amp;"("&amp;R235&amp;")"),D:J,7,0)*S235</f>
        <v>0</v>
      </c>
      <c r="U235" s="1">
        <f>VLOOKUP(IF(R235="无",Q235,Q235&amp;"("&amp;R235&amp;")"),D:K,8,0)*S235</f>
        <v>0</v>
      </c>
      <c r="V235" s="1" t="s">
        <v>30</v>
      </c>
      <c r="W235" s="1" t="s">
        <v>30</v>
      </c>
      <c r="X235" s="1">
        <v>0</v>
      </c>
      <c r="Y235" s="1">
        <f>VLOOKUP(IF(W235="无",V235,V235&amp;"("&amp;W235&amp;")"),D:J,7,0)*X235</f>
        <v>0</v>
      </c>
      <c r="Z235" s="1">
        <f>VLOOKUP(IF(W235="无",V235,V235&amp;"("&amp;W235&amp;")"),D:K,8,0)*X235</f>
        <v>0</v>
      </c>
    </row>
    <row r="236" spans="1:26" x14ac:dyDescent="0.3">
      <c r="A236" s="10">
        <f t="shared" si="30"/>
        <v>235</v>
      </c>
      <c r="B236" s="1" t="s">
        <v>25</v>
      </c>
      <c r="C236" s="1" t="s">
        <v>319</v>
      </c>
      <c r="D236" s="1" t="s">
        <v>367</v>
      </c>
      <c r="E236" s="1">
        <v>1</v>
      </c>
      <c r="F236" s="1">
        <v>100</v>
      </c>
      <c r="G236" s="1">
        <v>0</v>
      </c>
      <c r="H236" s="5">
        <f t="shared" si="23"/>
        <v>100</v>
      </c>
      <c r="I236" s="5">
        <f t="shared" si="24"/>
        <v>0</v>
      </c>
      <c r="J236" s="5">
        <f t="shared" si="25"/>
        <v>100</v>
      </c>
      <c r="K236" s="5">
        <f t="shared" si="26"/>
        <v>0</v>
      </c>
      <c r="L236" s="1" t="s">
        <v>30</v>
      </c>
      <c r="M236" s="1" t="s">
        <v>30</v>
      </c>
      <c r="N236" s="1">
        <v>0</v>
      </c>
      <c r="O236" s="1">
        <f>VLOOKUP(IF(M236="无",L236,L236&amp;"("&amp;M236&amp;")"),D:J,7,0)*N236</f>
        <v>0</v>
      </c>
      <c r="P236" s="1">
        <f>VLOOKUP(IF(M236="无",L236,L236&amp;"("&amp;M236&amp;")"),D:K,8,0)*N236</f>
        <v>0</v>
      </c>
      <c r="Q236" s="1" t="s">
        <v>30</v>
      </c>
      <c r="R236" s="1" t="s">
        <v>30</v>
      </c>
      <c r="S236" s="1">
        <v>0</v>
      </c>
      <c r="T236" s="1">
        <f>VLOOKUP(IF(R236="无",Q236,Q236&amp;"("&amp;R236&amp;")"),D:J,7,0)*S236</f>
        <v>0</v>
      </c>
      <c r="U236" s="1">
        <f>VLOOKUP(IF(R236="无",Q236,Q236&amp;"("&amp;R236&amp;")"),D:K,8,0)*S236</f>
        <v>0</v>
      </c>
      <c r="V236" s="1" t="s">
        <v>30</v>
      </c>
      <c r="W236" s="1" t="s">
        <v>30</v>
      </c>
      <c r="X236" s="1">
        <v>0</v>
      </c>
      <c r="Y236" s="1">
        <f>VLOOKUP(IF(W236="无",V236,V236&amp;"("&amp;W236&amp;")"),D:J,7,0)*X236</f>
        <v>0</v>
      </c>
      <c r="Z236" s="1">
        <f>VLOOKUP(IF(W236="无",V236,V236&amp;"("&amp;W236&amp;")"),D:K,8,0)*X236</f>
        <v>0</v>
      </c>
    </row>
    <row r="237" spans="1:26" x14ac:dyDescent="0.3">
      <c r="A237" s="10">
        <f t="shared" si="30"/>
        <v>236</v>
      </c>
      <c r="B237" s="1" t="s">
        <v>25</v>
      </c>
      <c r="C237" s="1" t="s">
        <v>319</v>
      </c>
      <c r="D237" s="1" t="s">
        <v>368</v>
      </c>
      <c r="E237" s="1">
        <v>1</v>
      </c>
      <c r="F237" s="1">
        <v>500</v>
      </c>
      <c r="G237" s="1">
        <v>0</v>
      </c>
      <c r="H237" s="5">
        <f t="shared" si="23"/>
        <v>500</v>
      </c>
      <c r="I237" s="5">
        <f t="shared" si="24"/>
        <v>0</v>
      </c>
      <c r="J237" s="5">
        <f t="shared" si="25"/>
        <v>500</v>
      </c>
      <c r="K237" s="5">
        <f t="shared" si="26"/>
        <v>0</v>
      </c>
      <c r="L237" s="1" t="s">
        <v>30</v>
      </c>
      <c r="M237" s="1" t="s">
        <v>30</v>
      </c>
      <c r="N237" s="1">
        <v>0</v>
      </c>
      <c r="O237" s="1">
        <f>VLOOKUP(IF(M237="无",L237,L237&amp;"("&amp;M237&amp;")"),D:J,7,0)*N237</f>
        <v>0</v>
      </c>
      <c r="P237" s="1">
        <f>VLOOKUP(IF(M237="无",L237,L237&amp;"("&amp;M237&amp;")"),D:K,8,0)*N237</f>
        <v>0</v>
      </c>
      <c r="Q237" s="1" t="s">
        <v>30</v>
      </c>
      <c r="R237" s="1" t="s">
        <v>30</v>
      </c>
      <c r="S237" s="1">
        <v>0</v>
      </c>
      <c r="T237" s="1">
        <f>VLOOKUP(IF(R237="无",Q237,Q237&amp;"("&amp;R237&amp;")"),D:J,7,0)*S237</f>
        <v>0</v>
      </c>
      <c r="U237" s="1">
        <f>VLOOKUP(IF(R237="无",Q237,Q237&amp;"("&amp;R237&amp;")"),D:K,8,0)*S237</f>
        <v>0</v>
      </c>
      <c r="V237" s="1" t="s">
        <v>30</v>
      </c>
      <c r="W237" s="1" t="s">
        <v>30</v>
      </c>
      <c r="X237" s="1">
        <v>0</v>
      </c>
      <c r="Y237" s="1">
        <f>VLOOKUP(IF(W237="无",V237,V237&amp;"("&amp;W237&amp;")"),D:J,7,0)*X237</f>
        <v>0</v>
      </c>
      <c r="Z237" s="1">
        <f>VLOOKUP(IF(W237="无",V237,V237&amp;"("&amp;W237&amp;")"),D:K,8,0)*X237</f>
        <v>0</v>
      </c>
    </row>
    <row r="238" spans="1:26" x14ac:dyDescent="0.3">
      <c r="A238" s="10">
        <f t="shared" si="30"/>
        <v>237</v>
      </c>
      <c r="B238" s="1" t="s">
        <v>25</v>
      </c>
      <c r="C238" s="1" t="s">
        <v>319</v>
      </c>
      <c r="D238" s="1" t="s">
        <v>369</v>
      </c>
      <c r="E238" s="1">
        <v>1</v>
      </c>
      <c r="F238" s="1">
        <v>0</v>
      </c>
      <c r="G238" s="1">
        <v>0</v>
      </c>
      <c r="H238" s="5">
        <f t="shared" si="23"/>
        <v>0</v>
      </c>
      <c r="I238" s="5">
        <f t="shared" si="24"/>
        <v>0</v>
      </c>
      <c r="J238" s="5">
        <f t="shared" si="25"/>
        <v>0</v>
      </c>
      <c r="K238" s="5">
        <f t="shared" si="26"/>
        <v>0</v>
      </c>
      <c r="L238" s="1" t="s">
        <v>30</v>
      </c>
      <c r="M238" s="1" t="s">
        <v>30</v>
      </c>
      <c r="N238" s="1">
        <v>0</v>
      </c>
      <c r="O238" s="1">
        <f>VLOOKUP(IF(M238="无",L238,L238&amp;"("&amp;M238&amp;")"),D:J,7,0)*N238</f>
        <v>0</v>
      </c>
      <c r="P238" s="1">
        <f>VLOOKUP(IF(M238="无",L238,L238&amp;"("&amp;M238&amp;")"),D:K,8,0)*N238</f>
        <v>0</v>
      </c>
      <c r="Q238" s="1" t="s">
        <v>30</v>
      </c>
      <c r="R238" s="1" t="s">
        <v>30</v>
      </c>
      <c r="S238" s="1">
        <v>0</v>
      </c>
      <c r="T238" s="1">
        <f>VLOOKUP(IF(R238="无",Q238,Q238&amp;"("&amp;R238&amp;")"),D:J,7,0)*S238</f>
        <v>0</v>
      </c>
      <c r="U238" s="1">
        <f>VLOOKUP(IF(R238="无",Q238,Q238&amp;"("&amp;R238&amp;")"),D:K,8,0)*S238</f>
        <v>0</v>
      </c>
      <c r="V238" s="1" t="s">
        <v>30</v>
      </c>
      <c r="W238" s="1" t="s">
        <v>30</v>
      </c>
      <c r="X238" s="1">
        <v>0</v>
      </c>
      <c r="Y238" s="1">
        <f>VLOOKUP(IF(W238="无",V238,V238&amp;"("&amp;W238&amp;")"),D:J,7,0)*X238</f>
        <v>0</v>
      </c>
      <c r="Z238" s="1">
        <f>VLOOKUP(IF(W238="无",V238,V238&amp;"("&amp;W238&amp;")"),D:K,8,0)*X238</f>
        <v>0</v>
      </c>
    </row>
    <row r="239" spans="1:26" x14ac:dyDescent="0.3">
      <c r="A239" s="10">
        <f t="shared" si="30"/>
        <v>238</v>
      </c>
      <c r="B239" s="1" t="s">
        <v>59</v>
      </c>
      <c r="C239" s="1" t="s">
        <v>370</v>
      </c>
      <c r="D239" s="1" t="s">
        <v>371</v>
      </c>
      <c r="E239" s="1">
        <v>6</v>
      </c>
      <c r="F239" s="1">
        <v>1500</v>
      </c>
      <c r="G239" s="1">
        <v>0</v>
      </c>
      <c r="H239" s="5">
        <f t="shared" si="23"/>
        <v>3022.5</v>
      </c>
      <c r="I239" s="5">
        <f t="shared" si="24"/>
        <v>0</v>
      </c>
      <c r="J239" s="5">
        <f t="shared" si="25"/>
        <v>503.75</v>
      </c>
      <c r="K239" s="5">
        <f t="shared" si="26"/>
        <v>0</v>
      </c>
      <c r="L239" s="1" t="s">
        <v>284</v>
      </c>
      <c r="M239" s="1" t="str">
        <f>VLOOKUP(L239,生产选项!B:D,3,0)</f>
        <v>野外采集</v>
      </c>
      <c r="N239" s="1">
        <v>10</v>
      </c>
      <c r="O239" s="1">
        <f>VLOOKUP(IF(M239="无",L239,L239&amp;"("&amp;M239&amp;")"),D:J,7,0)*N239</f>
        <v>1000</v>
      </c>
      <c r="P239" s="1">
        <f>VLOOKUP(IF(M239="无",L239,L239&amp;"("&amp;M239&amp;")"),D:K,8,0)*N239</f>
        <v>0</v>
      </c>
      <c r="Q239" s="1" t="s">
        <v>163</v>
      </c>
      <c r="R239" s="1" t="s">
        <v>157</v>
      </c>
      <c r="S239" s="1">
        <v>1</v>
      </c>
      <c r="T239" s="1">
        <f>VLOOKUP(IF(R239="无",Q239,Q239&amp;"("&amp;R239&amp;")"),D:J,7,0)*S239</f>
        <v>350</v>
      </c>
      <c r="U239" s="1">
        <f>VLOOKUP(IF(R239="无",Q239,Q239&amp;"("&amp;R239&amp;")"),D:K,8,0)*S239</f>
        <v>0</v>
      </c>
      <c r="V239" s="1" t="s">
        <v>253</v>
      </c>
      <c r="W239" s="1" t="s">
        <v>236</v>
      </c>
      <c r="X239" s="1">
        <v>1</v>
      </c>
      <c r="Y239" s="1">
        <f>VLOOKUP(IF(W239="无",V239,V239&amp;"("&amp;W239&amp;")"),D:J,7,0)*X239</f>
        <v>172.5</v>
      </c>
      <c r="Z239" s="1">
        <f>VLOOKUP(IF(W239="无",V239,V239&amp;"("&amp;W239&amp;")"),D:K,8,0)*X239</f>
        <v>0</v>
      </c>
    </row>
    <row r="240" spans="1:26" x14ac:dyDescent="0.3">
      <c r="A240" s="10">
        <f t="shared" si="30"/>
        <v>239</v>
      </c>
      <c r="B240" s="1" t="s">
        <v>59</v>
      </c>
      <c r="C240" s="1" t="s">
        <v>370</v>
      </c>
      <c r="D240" s="1" t="s">
        <v>372</v>
      </c>
      <c r="E240" s="1">
        <v>6</v>
      </c>
      <c r="F240" s="1">
        <v>1500</v>
      </c>
      <c r="G240" s="1">
        <v>0</v>
      </c>
      <c r="H240" s="5">
        <f t="shared" si="23"/>
        <v>2200</v>
      </c>
      <c r="I240" s="5">
        <f t="shared" si="24"/>
        <v>0</v>
      </c>
      <c r="J240" s="5">
        <f t="shared" si="25"/>
        <v>366.66666666666669</v>
      </c>
      <c r="K240" s="5">
        <f t="shared" si="26"/>
        <v>0</v>
      </c>
      <c r="L240" s="1" t="s">
        <v>373</v>
      </c>
      <c r="M240" s="1" t="str">
        <f>VLOOKUP(L240,生产选项!B:D,2,0)</f>
        <v>仓储</v>
      </c>
      <c r="N240" s="1">
        <v>2</v>
      </c>
      <c r="O240" s="1">
        <f>VLOOKUP(IF(M240="无",L240,L240&amp;"("&amp;M240&amp;")"),D:J,7,0)*N240</f>
        <v>0</v>
      </c>
      <c r="P240" s="1">
        <f>VLOOKUP(IF(M240="无",L240,L240&amp;"("&amp;M240&amp;")"),D:K,8,0)*N240</f>
        <v>0</v>
      </c>
      <c r="Q240" s="1" t="s">
        <v>163</v>
      </c>
      <c r="R240" s="1" t="str">
        <f>VLOOKUP(Q240,生产选项!$B:$E,3,0)</f>
        <v>花朵</v>
      </c>
      <c r="S240" s="1">
        <v>2</v>
      </c>
      <c r="T240" s="1">
        <f>VLOOKUP(IF(R240="无",Q240,Q240&amp;"("&amp;R240&amp;")"),D:J,7,0)*S240</f>
        <v>700</v>
      </c>
      <c r="U240" s="1">
        <f>VLOOKUP(IF(R240="无",Q240,Q240&amp;"("&amp;R240&amp;")"),D:K,8,0)*S240</f>
        <v>0</v>
      </c>
      <c r="V240" s="1" t="s">
        <v>253</v>
      </c>
      <c r="W240" s="1" t="s">
        <v>374</v>
      </c>
      <c r="X240" s="1">
        <v>1</v>
      </c>
      <c r="Y240" s="1">
        <f>VLOOKUP(IF(W240="无",V240,V240&amp;"("&amp;W240&amp;")"),D:J,7,0)*X240</f>
        <v>0</v>
      </c>
      <c r="Z240" s="1">
        <f>VLOOKUP(IF(W240="无",V240,V240&amp;"("&amp;W240&amp;")"),D:K,8,0)*X240</f>
        <v>0</v>
      </c>
    </row>
    <row r="241" spans="1:26" x14ac:dyDescent="0.3">
      <c r="A241" s="10">
        <f t="shared" si="30"/>
        <v>240</v>
      </c>
      <c r="B241" s="1" t="s">
        <v>59</v>
      </c>
      <c r="C241" s="1" t="s">
        <v>370</v>
      </c>
      <c r="D241" s="1" t="s">
        <v>375</v>
      </c>
      <c r="E241" s="1">
        <v>6</v>
      </c>
      <c r="F241" s="1">
        <v>1500</v>
      </c>
      <c r="G241" s="1">
        <v>0</v>
      </c>
      <c r="H241" s="5">
        <f t="shared" si="23"/>
        <v>3647.5</v>
      </c>
      <c r="I241" s="5">
        <f t="shared" si="24"/>
        <v>0</v>
      </c>
      <c r="J241" s="5">
        <f t="shared" si="25"/>
        <v>607.91666666666663</v>
      </c>
      <c r="K241" s="5">
        <f t="shared" si="26"/>
        <v>0</v>
      </c>
      <c r="L241" s="1" t="s">
        <v>376</v>
      </c>
      <c r="M241" s="1" t="s">
        <v>251</v>
      </c>
      <c r="N241" s="1">
        <v>5</v>
      </c>
      <c r="O241" s="1">
        <f>VLOOKUP(IF(M241="无",L241,L241&amp;"("&amp;M241&amp;")"),D:J,7,0)*N241</f>
        <v>1625</v>
      </c>
      <c r="P241" s="1">
        <f>VLOOKUP(IF(M241="无",L241,L241&amp;"("&amp;M241&amp;")"),D:K,8,0)*N241</f>
        <v>0</v>
      </c>
      <c r="Q241" s="1" t="s">
        <v>163</v>
      </c>
      <c r="R241" s="1" t="s">
        <v>157</v>
      </c>
      <c r="S241" s="1">
        <v>1</v>
      </c>
      <c r="T241" s="1">
        <f>VLOOKUP(IF(R241="无",Q241,Q241&amp;"("&amp;R241&amp;")"),D:J,7,0)*S241</f>
        <v>350</v>
      </c>
      <c r="U241" s="1">
        <f>VLOOKUP(IF(R241="无",Q241,Q241&amp;"("&amp;R241&amp;")"),D:K,8,0)*S241</f>
        <v>0</v>
      </c>
      <c r="V241" s="1" t="s">
        <v>253</v>
      </c>
      <c r="W241" s="1" t="s">
        <v>236</v>
      </c>
      <c r="X241" s="1">
        <v>1</v>
      </c>
      <c r="Y241" s="1">
        <f>VLOOKUP(IF(W241="无",V241,V241&amp;"("&amp;W241&amp;")"),D:J,7,0)*X241</f>
        <v>172.5</v>
      </c>
      <c r="Z241" s="1">
        <f>VLOOKUP(IF(W241="无",V241,V241&amp;"("&amp;W241&amp;")"),D:K,8,0)*X241</f>
        <v>0</v>
      </c>
    </row>
    <row r="242" spans="1:26" x14ac:dyDescent="0.3">
      <c r="A242" s="10">
        <f t="shared" ref="A242:A250" si="31">ROW()-1</f>
        <v>241</v>
      </c>
      <c r="B242" s="1" t="s">
        <v>133</v>
      </c>
      <c r="C242" s="1" t="s">
        <v>377</v>
      </c>
      <c r="D242" s="1" t="s">
        <v>378</v>
      </c>
      <c r="E242" s="1">
        <v>3</v>
      </c>
      <c r="F242" s="1">
        <v>600</v>
      </c>
      <c r="G242" s="1">
        <v>0</v>
      </c>
      <c r="H242" s="5">
        <f t="shared" si="23"/>
        <v>1290</v>
      </c>
      <c r="I242" s="5">
        <f t="shared" si="24"/>
        <v>0</v>
      </c>
      <c r="J242" s="5">
        <f t="shared" si="25"/>
        <v>430</v>
      </c>
      <c r="K242" s="5">
        <f t="shared" si="26"/>
        <v>0</v>
      </c>
      <c r="L242" s="1" t="s">
        <v>379</v>
      </c>
      <c r="M242" s="1" t="s">
        <v>33</v>
      </c>
      <c r="N242" s="1">
        <v>2</v>
      </c>
      <c r="O242" s="1">
        <f>VLOOKUP(IF(M242="无",L242,L242&amp;"("&amp;M242&amp;")"),D:J,7,0)*N242</f>
        <v>690</v>
      </c>
      <c r="P242" s="1">
        <f>VLOOKUP(IF(M242="无",L242,L242&amp;"("&amp;M242&amp;")"),D:K,8,0)*N242</f>
        <v>0</v>
      </c>
      <c r="Q242" s="1" t="s">
        <v>30</v>
      </c>
      <c r="R242" s="1" t="s">
        <v>30</v>
      </c>
      <c r="S242" s="1">
        <v>0</v>
      </c>
      <c r="T242" s="1">
        <f>VLOOKUP(IF(R242="无",Q242,Q242&amp;"("&amp;R242&amp;")"),D:J,7,0)*S242</f>
        <v>0</v>
      </c>
      <c r="U242" s="1">
        <f>VLOOKUP(IF(R242="无",Q242,Q242&amp;"("&amp;R242&amp;")"),D:K,8,0)*S242</f>
        <v>0</v>
      </c>
      <c r="V242" s="1" t="s">
        <v>30</v>
      </c>
      <c r="W242" s="1" t="s">
        <v>30</v>
      </c>
      <c r="X242" s="1">
        <v>0</v>
      </c>
      <c r="Y242" s="1">
        <f>VLOOKUP(IF(W242="无",V242,V242&amp;"("&amp;W242&amp;")"),D:J,7,0)*X242</f>
        <v>0</v>
      </c>
      <c r="Z242" s="1">
        <f>VLOOKUP(IF(W242="无",V242,V242&amp;"("&amp;W242&amp;")"),D:K,8,0)*X242</f>
        <v>0</v>
      </c>
    </row>
    <row r="243" spans="1:26" x14ac:dyDescent="0.3">
      <c r="A243" s="10">
        <f t="shared" si="31"/>
        <v>242</v>
      </c>
      <c r="B243" s="1" t="s">
        <v>25</v>
      </c>
      <c r="C243" s="1" t="s">
        <v>377</v>
      </c>
      <c r="D243" s="1" t="s">
        <v>380</v>
      </c>
      <c r="E243" s="1">
        <v>2</v>
      </c>
      <c r="F243" s="1">
        <v>600</v>
      </c>
      <c r="G243" s="1">
        <v>0</v>
      </c>
      <c r="H243" s="5">
        <f t="shared" si="23"/>
        <v>600</v>
      </c>
      <c r="I243" s="5">
        <f t="shared" si="24"/>
        <v>0</v>
      </c>
      <c r="J243" s="5">
        <f t="shared" si="25"/>
        <v>300</v>
      </c>
      <c r="K243" s="5">
        <f t="shared" si="26"/>
        <v>0</v>
      </c>
      <c r="L243" s="1" t="s">
        <v>381</v>
      </c>
      <c r="M243" s="1" t="str">
        <f>VLOOKUP(L243,生产选项!B:D,2,0)</f>
        <v>仓储</v>
      </c>
      <c r="N243" s="1">
        <v>1</v>
      </c>
      <c r="O243" s="1">
        <f>VLOOKUP(IF(M243="无",L243,L243&amp;"("&amp;M243&amp;")"),D:J,7,0)*N243</f>
        <v>0</v>
      </c>
      <c r="P243" s="1">
        <f>VLOOKUP(IF(M243="无",L243,L243&amp;"("&amp;M243&amp;")"),D:K,8,0)*N243</f>
        <v>0</v>
      </c>
      <c r="Q243" s="1" t="s">
        <v>189</v>
      </c>
      <c r="R243" s="1" t="str">
        <f>VLOOKUP(Q243,生产选项!B:D,2,0)</f>
        <v>仓储</v>
      </c>
      <c r="S243" s="1">
        <v>2</v>
      </c>
      <c r="T243" s="1">
        <f>VLOOKUP(IF(R243="无",Q243,Q243&amp;"("&amp;R243&amp;")"),D:J,7,0)*S243</f>
        <v>0</v>
      </c>
      <c r="U243" s="1">
        <f>VLOOKUP(IF(R243="无",Q243,Q243&amp;"("&amp;R243&amp;")"),D:K,8,0)*S243</f>
        <v>0</v>
      </c>
      <c r="V243" s="1" t="s">
        <v>30</v>
      </c>
      <c r="W243" s="1" t="s">
        <v>30</v>
      </c>
      <c r="X243" s="1">
        <v>0</v>
      </c>
      <c r="Y243" s="1">
        <f>VLOOKUP(IF(W243="无",V243,V243&amp;"("&amp;W243&amp;")"),D:J,7,0)*X243</f>
        <v>0</v>
      </c>
      <c r="Z243" s="1">
        <f>VLOOKUP(IF(W243="无",V243,V243&amp;"("&amp;W243&amp;")"),D:K,8,0)*X243</f>
        <v>0</v>
      </c>
    </row>
    <row r="244" spans="1:26" x14ac:dyDescent="0.3">
      <c r="A244" s="10">
        <f t="shared" si="31"/>
        <v>243</v>
      </c>
      <c r="B244" s="1" t="s">
        <v>25</v>
      </c>
      <c r="C244" s="1" t="s">
        <v>377</v>
      </c>
      <c r="D244" s="1" t="s">
        <v>382</v>
      </c>
      <c r="E244" s="1">
        <v>2</v>
      </c>
      <c r="F244" s="1">
        <v>600</v>
      </c>
      <c r="G244" s="1">
        <v>0</v>
      </c>
      <c r="H244" s="5">
        <f t="shared" si="23"/>
        <v>700</v>
      </c>
      <c r="I244" s="5">
        <f t="shared" si="24"/>
        <v>0</v>
      </c>
      <c r="J244" s="5">
        <f t="shared" si="25"/>
        <v>350</v>
      </c>
      <c r="K244" s="5">
        <f t="shared" si="26"/>
        <v>0</v>
      </c>
      <c r="L244" s="1" t="s">
        <v>151</v>
      </c>
      <c r="M244" s="1" t="str">
        <f>VLOOKUP(L244,生产选项!B:D,3,0)</f>
        <v>野外采集</v>
      </c>
      <c r="N244" s="1">
        <v>1</v>
      </c>
      <c r="O244" s="1">
        <f>VLOOKUP(IF(M244="无",L244,L244&amp;"("&amp;M244&amp;")"),D:J,7,0)*N244</f>
        <v>100</v>
      </c>
      <c r="P244" s="1">
        <f>VLOOKUP(IF(M244="无",L244,L244&amp;"("&amp;M244&amp;")"),D:K,8,0)*N244</f>
        <v>0</v>
      </c>
      <c r="Q244" s="1" t="s">
        <v>30</v>
      </c>
      <c r="R244" s="1" t="s">
        <v>30</v>
      </c>
      <c r="S244" s="1">
        <v>0</v>
      </c>
      <c r="T244" s="1">
        <f>VLOOKUP(IF(R244="无",Q244,Q244&amp;"("&amp;R244&amp;")"),D:J,7,0)*S244</f>
        <v>0</v>
      </c>
      <c r="U244" s="1">
        <f>VLOOKUP(IF(R244="无",Q244,Q244&amp;"("&amp;R244&amp;")"),D:K,8,0)*S244</f>
        <v>0</v>
      </c>
      <c r="V244" s="1" t="s">
        <v>30</v>
      </c>
      <c r="W244" s="1" t="s">
        <v>30</v>
      </c>
      <c r="X244" s="1">
        <v>0</v>
      </c>
      <c r="Y244" s="1">
        <f>VLOOKUP(IF(W244="无",V244,V244&amp;"("&amp;W244&amp;")"),D:J,7,0)*X244</f>
        <v>0</v>
      </c>
      <c r="Z244" s="1">
        <f>VLOOKUP(IF(W244="无",V244,V244&amp;"("&amp;W244&amp;")"),D:K,8,0)*X244</f>
        <v>0</v>
      </c>
    </row>
    <row r="245" spans="1:26" x14ac:dyDescent="0.3">
      <c r="A245" s="10">
        <f t="shared" si="31"/>
        <v>244</v>
      </c>
      <c r="B245" s="1" t="s">
        <v>25</v>
      </c>
      <c r="C245" s="1" t="s">
        <v>377</v>
      </c>
      <c r="D245" s="1" t="s">
        <v>383</v>
      </c>
      <c r="E245" s="1">
        <v>2</v>
      </c>
      <c r="F245" s="1">
        <v>600</v>
      </c>
      <c r="G245" s="1">
        <v>0</v>
      </c>
      <c r="H245" s="5">
        <f t="shared" si="23"/>
        <v>1041.3333333333335</v>
      </c>
      <c r="I245" s="5">
        <f t="shared" si="24"/>
        <v>0</v>
      </c>
      <c r="J245" s="5">
        <f t="shared" si="25"/>
        <v>520.66666666666674</v>
      </c>
      <c r="K245" s="5">
        <f t="shared" si="26"/>
        <v>0</v>
      </c>
      <c r="L245" s="1" t="s">
        <v>175</v>
      </c>
      <c r="M245" s="1" t="str">
        <f>VLOOKUP(L245,生产选项!$B:$E,3,0)</f>
        <v>草场种植</v>
      </c>
      <c r="N245" s="1">
        <v>2</v>
      </c>
      <c r="O245" s="1">
        <f>VLOOKUP(IF(M245="无",L245,L245&amp;"("&amp;M245&amp;")"),D:J,7,0)*N245</f>
        <v>93.333333333333329</v>
      </c>
      <c r="P245" s="1">
        <f>VLOOKUP(IF(M245="无",L245,L245&amp;"("&amp;M245&amp;")"),D:K,8,0)*N245</f>
        <v>0</v>
      </c>
      <c r="Q245" s="1" t="s">
        <v>157</v>
      </c>
      <c r="R245" s="1" t="str">
        <f>VLOOKUP(Q245,生产选项!$B:$E,3,0)</f>
        <v>花园种植</v>
      </c>
      <c r="S245" s="1">
        <v>2</v>
      </c>
      <c r="T245" s="1">
        <f>VLOOKUP(IF(R245="无",Q245,Q245&amp;"("&amp;R245&amp;")"),D:J,7,0)*S245</f>
        <v>200</v>
      </c>
      <c r="U245" s="1">
        <f>VLOOKUP(IF(R245="无",Q245,Q245&amp;"("&amp;R245&amp;")"),D:K,8,0)*S245</f>
        <v>0</v>
      </c>
      <c r="V245" s="1" t="s">
        <v>156</v>
      </c>
      <c r="W245" s="1" t="s">
        <v>179</v>
      </c>
      <c r="X245" s="1">
        <v>1</v>
      </c>
      <c r="Y245" s="1">
        <f>VLOOKUP(IF(W245="无",V245,V245&amp;"("&amp;W245&amp;")"),D:J,7,0)*X245</f>
        <v>148</v>
      </c>
      <c r="Z245" s="1">
        <f>VLOOKUP(IF(W245="无",V245,V245&amp;"("&amp;W245&amp;")"),D:K,8,0)*X245</f>
        <v>0</v>
      </c>
    </row>
    <row r="246" spans="1:26" x14ac:dyDescent="0.3">
      <c r="A246" s="10">
        <f t="shared" si="31"/>
        <v>245</v>
      </c>
      <c r="B246" s="1" t="s">
        <v>59</v>
      </c>
      <c r="C246" s="1" t="s">
        <v>377</v>
      </c>
      <c r="D246" s="1" t="s">
        <v>384</v>
      </c>
      <c r="E246" s="1">
        <v>3</v>
      </c>
      <c r="F246" s="1">
        <v>900</v>
      </c>
      <c r="G246" s="1">
        <v>0</v>
      </c>
      <c r="H246" s="5">
        <f t="shared" si="23"/>
        <v>1100</v>
      </c>
      <c r="I246" s="5">
        <f t="shared" si="24"/>
        <v>0</v>
      </c>
      <c r="J246" s="5">
        <f t="shared" si="25"/>
        <v>366.66666666666669</v>
      </c>
      <c r="K246" s="5">
        <f t="shared" si="26"/>
        <v>0</v>
      </c>
      <c r="L246" s="1" t="s">
        <v>385</v>
      </c>
      <c r="M246" s="1" t="str">
        <f>VLOOKUP(L246,生产选项!B:D,3,0)</f>
        <v>诺克斯林矿山</v>
      </c>
      <c r="N246" s="1">
        <v>2</v>
      </c>
      <c r="O246" s="1">
        <f>VLOOKUP(IF(M246="无",L246,L246&amp;"("&amp;M246&amp;")"),D:J,7,0)*N246</f>
        <v>0</v>
      </c>
      <c r="P246" s="1">
        <f>VLOOKUP(IF(M246="无",L246,L246&amp;"("&amp;M246&amp;")"),D:K,8,0)*N246</f>
        <v>0</v>
      </c>
      <c r="Q246" s="1" t="s">
        <v>142</v>
      </c>
      <c r="R246" s="1" t="str">
        <f>VLOOKUP(Q246,生产选项!B:D,3,0)</f>
        <v>储水站采集</v>
      </c>
      <c r="S246" s="1">
        <v>2</v>
      </c>
      <c r="T246" s="1">
        <f>VLOOKUP(IF(R246="无",Q246,Q246&amp;"("&amp;R246&amp;")"),D:J,7,0)*S246</f>
        <v>200</v>
      </c>
      <c r="U246" s="1">
        <f>VLOOKUP(IF(R246="无",Q246,Q246&amp;"("&amp;R246&amp;")"),D:K,8,0)*S246</f>
        <v>0</v>
      </c>
      <c r="V246" s="1" t="s">
        <v>30</v>
      </c>
      <c r="W246" s="1" t="s">
        <v>30</v>
      </c>
      <c r="X246" s="1">
        <v>0</v>
      </c>
      <c r="Y246" s="1">
        <f>VLOOKUP(IF(W246="无",V246,V246&amp;"("&amp;W246&amp;")"),D:J,7,0)*X246</f>
        <v>0</v>
      </c>
      <c r="Z246" s="1">
        <f>VLOOKUP(IF(W246="无",V246,V246&amp;"("&amp;W246&amp;")"),D:K,8,0)*X246</f>
        <v>0</v>
      </c>
    </row>
    <row r="247" spans="1:26" x14ac:dyDescent="0.3">
      <c r="A247" s="10">
        <f t="shared" si="31"/>
        <v>246</v>
      </c>
      <c r="B247" s="1" t="s">
        <v>59</v>
      </c>
      <c r="C247" s="1" t="s">
        <v>377</v>
      </c>
      <c r="D247" s="1" t="s">
        <v>386</v>
      </c>
      <c r="E247" s="1">
        <v>3</v>
      </c>
      <c r="F247" s="1">
        <v>900</v>
      </c>
      <c r="G247" s="1">
        <v>0</v>
      </c>
      <c r="H247" s="5">
        <f t="shared" si="23"/>
        <v>1520</v>
      </c>
      <c r="I247" s="5">
        <f t="shared" si="24"/>
        <v>0</v>
      </c>
      <c r="J247" s="5">
        <f t="shared" si="25"/>
        <v>506.66666666666669</v>
      </c>
      <c r="K247" s="5">
        <f t="shared" si="26"/>
        <v>0</v>
      </c>
      <c r="L247" s="1" t="s">
        <v>169</v>
      </c>
      <c r="M247" s="1" t="str">
        <f>VLOOKUP(L247,生产选项!$B:$E,3,0)</f>
        <v>捕猎</v>
      </c>
      <c r="N247" s="1">
        <v>1</v>
      </c>
      <c r="O247" s="1">
        <f>VLOOKUP(IF(M247="无",L247,L247&amp;"("&amp;M247&amp;")"),D:J,7,0)*N247</f>
        <v>500</v>
      </c>
      <c r="P247" s="1">
        <f>VLOOKUP(IF(M247="无",L247,L247&amp;"("&amp;M247&amp;")"),D:K,8,0)*N247</f>
        <v>0</v>
      </c>
      <c r="Q247" s="1" t="s">
        <v>195</v>
      </c>
      <c r="R247" s="1" t="str">
        <f>VLOOKUP(Q247,生产选项!$B:$E,3,0)</f>
        <v>蘑菇农场种植</v>
      </c>
      <c r="S247" s="1">
        <v>1</v>
      </c>
      <c r="T247" s="1">
        <f>VLOOKUP(IF(R247="无",Q247,Q247&amp;"("&amp;R247&amp;")"),D:J,7,0)*S247</f>
        <v>120</v>
      </c>
      <c r="U247" s="1">
        <f>VLOOKUP(IF(R247="无",Q247,Q247&amp;"("&amp;R247&amp;")"),D:K,8,0)*S247</f>
        <v>0</v>
      </c>
      <c r="V247" s="1" t="s">
        <v>142</v>
      </c>
      <c r="W247" s="1" t="s">
        <v>374</v>
      </c>
      <c r="X247" s="1">
        <v>3</v>
      </c>
      <c r="Y247" s="1">
        <f>VLOOKUP(IF(W247="无",V247,V247&amp;"("&amp;W247&amp;")"),D:J,7,0)*X247</f>
        <v>0</v>
      </c>
      <c r="Z247" s="1">
        <f>VLOOKUP(IF(W247="无",V247,V247&amp;"("&amp;W247&amp;")"),D:K,8,0)*X247</f>
        <v>0</v>
      </c>
    </row>
    <row r="248" spans="1:26" x14ac:dyDescent="0.3">
      <c r="A248" s="10">
        <f t="shared" si="31"/>
        <v>247</v>
      </c>
      <c r="B248" s="1" t="s">
        <v>59</v>
      </c>
      <c r="C248" s="1" t="s">
        <v>387</v>
      </c>
      <c r="D248" s="1" t="s">
        <v>388</v>
      </c>
      <c r="E248" s="1">
        <v>3</v>
      </c>
      <c r="F248" s="1">
        <v>850</v>
      </c>
      <c r="G248" s="1">
        <v>0</v>
      </c>
      <c r="H248" s="5">
        <f t="shared" si="23"/>
        <v>1338.8888888888889</v>
      </c>
      <c r="I248" s="5">
        <f t="shared" si="24"/>
        <v>0</v>
      </c>
      <c r="J248" s="5">
        <f t="shared" si="25"/>
        <v>446.2962962962963</v>
      </c>
      <c r="K248" s="5">
        <f t="shared" si="26"/>
        <v>0</v>
      </c>
      <c r="L248" s="1" t="s">
        <v>381</v>
      </c>
      <c r="M248" s="1" t="str">
        <f>VLOOKUP(L248,生产选项!B:D,3,0)</f>
        <v>纺织厂</v>
      </c>
      <c r="N248" s="1">
        <v>2</v>
      </c>
      <c r="O248" s="1">
        <f>VLOOKUP(IF(M248="无",L248,L248&amp;"("&amp;M248&amp;")"),D:J,7,0)*N248</f>
        <v>488.88888888888886</v>
      </c>
      <c r="P248" s="1">
        <f>VLOOKUP(IF(M248="无",L248,L248&amp;"("&amp;M248&amp;")"),D:K,8,0)*N248</f>
        <v>0</v>
      </c>
      <c r="Q248" s="1" t="s">
        <v>30</v>
      </c>
      <c r="R248" s="1" t="s">
        <v>30</v>
      </c>
      <c r="S248" s="1">
        <v>0</v>
      </c>
      <c r="T248" s="1">
        <f>VLOOKUP(IF(R248="无",Q248,Q248&amp;"("&amp;R248&amp;")"),D:J,7,0)*S248</f>
        <v>0</v>
      </c>
      <c r="U248" s="1">
        <f>VLOOKUP(IF(R248="无",Q248,Q248&amp;"("&amp;R248&amp;")"),D:K,8,0)*S248</f>
        <v>0</v>
      </c>
      <c r="V248" s="1" t="s">
        <v>30</v>
      </c>
      <c r="W248" s="1" t="s">
        <v>30</v>
      </c>
      <c r="X248" s="1">
        <v>0</v>
      </c>
      <c r="Y248" s="1">
        <f>VLOOKUP(IF(W248="无",V248,V248&amp;"("&amp;W248&amp;")"),D:J,7,0)*X248</f>
        <v>0</v>
      </c>
      <c r="Z248" s="1">
        <f>VLOOKUP(IF(W248="无",V248,V248&amp;"("&amp;W248&amp;")"),D:K,8,0)*X248</f>
        <v>0</v>
      </c>
    </row>
    <row r="249" spans="1:26" x14ac:dyDescent="0.3">
      <c r="A249" s="10">
        <f t="shared" si="31"/>
        <v>248</v>
      </c>
      <c r="B249" s="1" t="s">
        <v>59</v>
      </c>
      <c r="C249" s="1" t="s">
        <v>387</v>
      </c>
      <c r="D249" s="1" t="s">
        <v>389</v>
      </c>
      <c r="E249" s="1">
        <v>3</v>
      </c>
      <c r="F249" s="1">
        <v>1100</v>
      </c>
      <c r="G249" s="1">
        <v>0</v>
      </c>
      <c r="H249" s="5">
        <f t="shared" si="23"/>
        <v>3585</v>
      </c>
      <c r="I249" s="5">
        <f t="shared" si="24"/>
        <v>0</v>
      </c>
      <c r="J249" s="5">
        <f t="shared" si="25"/>
        <v>1195</v>
      </c>
      <c r="K249" s="5">
        <f t="shared" si="26"/>
        <v>0</v>
      </c>
      <c r="L249" s="1" t="s">
        <v>373</v>
      </c>
      <c r="M249" s="1" t="str">
        <f>VLOOKUP(L249,生产选项!B:D,3,0)</f>
        <v>纺织厂</v>
      </c>
      <c r="N249" s="1">
        <v>3</v>
      </c>
      <c r="O249" s="1">
        <f>VLOOKUP(IF(M249="无",L249,L249&amp;"("&amp;M249&amp;")"),D:J,7,0)*N249</f>
        <v>1785</v>
      </c>
      <c r="P249" s="1">
        <f>VLOOKUP(IF(M249="无",L249,L249&amp;"("&amp;M249&amp;")"),D:K,8,0)*N249</f>
        <v>0</v>
      </c>
      <c r="Q249" s="1" t="s">
        <v>163</v>
      </c>
      <c r="R249" s="1" t="s">
        <v>157</v>
      </c>
      <c r="S249" s="1">
        <v>2</v>
      </c>
      <c r="T249" s="1">
        <f>VLOOKUP(IF(R249="无",Q249,Q249&amp;"("&amp;R249&amp;")"),D:J,7,0)*S249</f>
        <v>700</v>
      </c>
      <c r="U249" s="1">
        <f>VLOOKUP(IF(R249="无",Q249,Q249&amp;"("&amp;R249&amp;")"),D:K,8,0)*S249</f>
        <v>0</v>
      </c>
      <c r="V249" s="1" t="s">
        <v>30</v>
      </c>
      <c r="W249" s="1" t="s">
        <v>30</v>
      </c>
      <c r="X249" s="1">
        <v>0</v>
      </c>
      <c r="Y249" s="1">
        <f>VLOOKUP(IF(W249="无",V249,V249&amp;"("&amp;W249&amp;")"),D:J,7,0)*X249</f>
        <v>0</v>
      </c>
      <c r="Z249" s="1">
        <f>VLOOKUP(IF(W249="无",V249,V249&amp;"("&amp;W249&amp;")"),D:K,8,0)*X249</f>
        <v>0</v>
      </c>
    </row>
    <row r="250" spans="1:26" x14ac:dyDescent="0.3">
      <c r="A250" s="10">
        <f t="shared" si="31"/>
        <v>249</v>
      </c>
      <c r="B250" s="1" t="s">
        <v>25</v>
      </c>
      <c r="C250" s="1" t="s">
        <v>390</v>
      </c>
      <c r="D250" s="1" t="s">
        <v>391</v>
      </c>
      <c r="E250" s="1">
        <v>2</v>
      </c>
      <c r="F250" s="1">
        <v>800</v>
      </c>
      <c r="G250" s="1">
        <v>0</v>
      </c>
      <c r="H250" s="5">
        <f t="shared" si="23"/>
        <v>1042.5</v>
      </c>
      <c r="I250" s="5">
        <f t="shared" si="24"/>
        <v>0</v>
      </c>
      <c r="J250" s="5">
        <f t="shared" si="25"/>
        <v>521.25</v>
      </c>
      <c r="K250" s="5">
        <f t="shared" si="26"/>
        <v>0</v>
      </c>
      <c r="L250" s="1" t="s">
        <v>44</v>
      </c>
      <c r="M250" s="1" t="s">
        <v>45</v>
      </c>
      <c r="N250" s="1">
        <v>1</v>
      </c>
      <c r="O250" s="1">
        <f>VLOOKUP(IF(M250="无",L250,L250&amp;"("&amp;M250&amp;")"),D:J,7,0)*N250</f>
        <v>70</v>
      </c>
      <c r="P250" s="1">
        <f>VLOOKUP(IF(M250="无",L250,L250&amp;"("&amp;M250&amp;")"),D:K,8,0)*N250</f>
        <v>0</v>
      </c>
      <c r="Q250" s="1" t="s">
        <v>253</v>
      </c>
      <c r="R250" s="1" t="str">
        <f>VLOOKUP(Q250,生产选项!B:D,3,0)</f>
        <v>木工厂</v>
      </c>
      <c r="S250" s="1">
        <v>1</v>
      </c>
      <c r="T250" s="1">
        <f>VLOOKUP(IF(R250="无",Q250,Q250&amp;"("&amp;R250&amp;")"),D:J,7,0)*S250</f>
        <v>172.5</v>
      </c>
      <c r="U250" s="1">
        <f>VLOOKUP(IF(R250="无",Q250,Q250&amp;"("&amp;R250&amp;")"),D:K,8,0)*S250</f>
        <v>0</v>
      </c>
      <c r="V250" s="1" t="s">
        <v>30</v>
      </c>
      <c r="W250" s="1" t="s">
        <v>30</v>
      </c>
      <c r="X250" s="1">
        <v>0</v>
      </c>
      <c r="Y250" s="1">
        <f>VLOOKUP(IF(W250="无",V250,V250&amp;"("&amp;W250&amp;")"),D:J,7,0)*X250</f>
        <v>0</v>
      </c>
      <c r="Z250" s="1">
        <f>VLOOKUP(IF(W250="无",V250,V250&amp;"("&amp;W250&amp;")"),D:K,8,0)*X250</f>
        <v>0</v>
      </c>
    </row>
    <row r="251" spans="1:26" x14ac:dyDescent="0.3">
      <c r="A251" s="10">
        <f>ROW()-1</f>
        <v>250</v>
      </c>
      <c r="B251" s="1" t="s">
        <v>25</v>
      </c>
      <c r="C251" s="1" t="s">
        <v>392</v>
      </c>
      <c r="D251" s="1" t="s">
        <v>393</v>
      </c>
      <c r="E251" s="1">
        <v>1</v>
      </c>
      <c r="F251" s="1">
        <v>0</v>
      </c>
      <c r="G251" s="1" t="str">
        <f>IF(ISNUMBER(VLOOKUP(D251,进口贸易表!B:H,7,0)),VLOOKUP(D251,进口贸易表!B:H,7,0)/VLOOKUP(D251,进口贸易表!B:H,6,0),"请在进口贸易表中填写对应产物的进口成本")</f>
        <v>请在进口贸易表中填写对应产物的进口成本</v>
      </c>
      <c r="H251" s="5">
        <f>F251+O251+T251+Y251</f>
        <v>0</v>
      </c>
      <c r="I251" s="5" t="str">
        <f>IF(C251="贸易",G251,P251+U251+Z251)</f>
        <v>请在进口贸易表中填写对应产物的进口成本</v>
      </c>
      <c r="J251" s="5">
        <f>H251/E251</f>
        <v>0</v>
      </c>
      <c r="K251" s="5" t="e">
        <f>I251/E251</f>
        <v>#VALUE!</v>
      </c>
      <c r="L251" s="1" t="s">
        <v>30</v>
      </c>
      <c r="M251" s="1" t="s">
        <v>30</v>
      </c>
      <c r="N251" s="1">
        <v>0</v>
      </c>
      <c r="O251" s="1">
        <f>VLOOKUP(IF(M251="无",L251,L251&amp;"("&amp;M251&amp;")"),D:J,7,0)*N251</f>
        <v>0</v>
      </c>
      <c r="P251" s="1">
        <f>VLOOKUP(IF(M251="无",L251,L251&amp;"("&amp;M251&amp;")"),D:K,8,0)*N251</f>
        <v>0</v>
      </c>
      <c r="Q251" s="1" t="s">
        <v>30</v>
      </c>
      <c r="R251" s="1" t="s">
        <v>30</v>
      </c>
      <c r="S251" s="1">
        <v>0</v>
      </c>
      <c r="T251" s="1">
        <f>VLOOKUP(IF(R251="无",Q251,Q251&amp;"("&amp;R251&amp;")"),D:J,7,0)*S251</f>
        <v>0</v>
      </c>
      <c r="U251" s="1">
        <f>VLOOKUP(IF(R251="无",Q251,Q251&amp;"("&amp;R251&amp;")"),D:K,8,0)*S251</f>
        <v>0</v>
      </c>
      <c r="V251" s="1" t="s">
        <v>30</v>
      </c>
      <c r="W251" s="1" t="s">
        <v>30</v>
      </c>
      <c r="X251" s="1">
        <v>0</v>
      </c>
      <c r="Y251" s="1">
        <f>VLOOKUP(IF(W251="无",V251,V251&amp;"("&amp;W251&amp;")"),D:J,7,0)*X251</f>
        <v>0</v>
      </c>
      <c r="Z251" s="1">
        <f>VLOOKUP(IF(W251="无",V251,V251&amp;"("&amp;W251&amp;")"),D:K,8,0)*X251</f>
        <v>0</v>
      </c>
    </row>
    <row r="252" spans="1:26" x14ac:dyDescent="0.3">
      <c r="A252" s="10">
        <f t="shared" ref="A252:A261" si="32">ROW()-1</f>
        <v>251</v>
      </c>
      <c r="B252" s="1" t="s">
        <v>25</v>
      </c>
      <c r="C252" s="1" t="s">
        <v>392</v>
      </c>
      <c r="D252" s="1" t="s">
        <v>394</v>
      </c>
      <c r="E252" s="1">
        <v>1</v>
      </c>
      <c r="F252" s="1">
        <v>0</v>
      </c>
      <c r="G252" s="1" t="str">
        <f>IF(ISNUMBER(VLOOKUP(D252,进口贸易表!B:H,7,0)),VLOOKUP(D252,进口贸易表!B:H,7,0)/VLOOKUP(D252,进口贸易表!B:H,6,0),"请在进口贸易表中填写对应产物的进口成本")</f>
        <v>请在进口贸易表中填写对应产物的进口成本</v>
      </c>
      <c r="H252" s="5">
        <f t="shared" ref="H252:H283" si="33">F252+O252+T252+Y252</f>
        <v>0</v>
      </c>
      <c r="I252" s="5" t="str">
        <f t="shared" ref="I252:I283" si="34">IF(C252="贸易",G252,P252+U252+Z252)</f>
        <v>请在进口贸易表中填写对应产物的进口成本</v>
      </c>
      <c r="J252" s="5">
        <f t="shared" ref="J252:J283" si="35">H252/E252</f>
        <v>0</v>
      </c>
      <c r="K252" s="5" t="e">
        <f t="shared" ref="K252:K283" si="36">I252/E252</f>
        <v>#VALUE!</v>
      </c>
      <c r="L252" s="1" t="s">
        <v>30</v>
      </c>
      <c r="M252" s="1" t="s">
        <v>30</v>
      </c>
      <c r="N252" s="1">
        <v>0</v>
      </c>
      <c r="O252" s="1">
        <f>VLOOKUP(IF(M252="无",L252,L252&amp;"("&amp;M252&amp;")"),D:J,7,0)*N252</f>
        <v>0</v>
      </c>
      <c r="P252" s="1">
        <f>VLOOKUP(IF(M252="无",L252,L252&amp;"("&amp;M252&amp;")"),D:K,8,0)*N252</f>
        <v>0</v>
      </c>
      <c r="Q252" s="1" t="s">
        <v>30</v>
      </c>
      <c r="R252" s="1" t="s">
        <v>30</v>
      </c>
      <c r="S252" s="1">
        <v>0</v>
      </c>
      <c r="T252" s="1">
        <f>VLOOKUP(IF(R252="无",Q252,Q252&amp;"("&amp;R252&amp;")"),D:J,7,0)*S252</f>
        <v>0</v>
      </c>
      <c r="U252" s="1">
        <f>VLOOKUP(IF(R252="无",Q252,Q252&amp;"("&amp;R252&amp;")"),D:K,8,0)*S252</f>
        <v>0</v>
      </c>
      <c r="V252" s="1" t="s">
        <v>30</v>
      </c>
      <c r="W252" s="1" t="s">
        <v>30</v>
      </c>
      <c r="X252" s="1">
        <v>0</v>
      </c>
      <c r="Y252" s="1">
        <f>VLOOKUP(IF(W252="无",V252,V252&amp;"("&amp;W252&amp;")"),D:J,7,0)*X252</f>
        <v>0</v>
      </c>
      <c r="Z252" s="1">
        <f>VLOOKUP(IF(W252="无",V252,V252&amp;"("&amp;W252&amp;")"),D:K,8,0)*X252</f>
        <v>0</v>
      </c>
    </row>
    <row r="253" spans="1:26" x14ac:dyDescent="0.3">
      <c r="A253" s="10">
        <f t="shared" si="32"/>
        <v>252</v>
      </c>
      <c r="B253" s="1" t="s">
        <v>25</v>
      </c>
      <c r="C253" s="1" t="s">
        <v>392</v>
      </c>
      <c r="D253" s="1" t="s">
        <v>395</v>
      </c>
      <c r="E253" s="1">
        <v>1</v>
      </c>
      <c r="F253" s="1">
        <v>0</v>
      </c>
      <c r="G253" s="1" t="str">
        <f>IF(ISNUMBER(VLOOKUP(D253,进口贸易表!B:H,7,0)),VLOOKUP(D253,进口贸易表!B:H,7,0)/VLOOKUP(D253,进口贸易表!B:H,6,0),"请在进口贸易表中填写对应产物的进口成本")</f>
        <v>请在进口贸易表中填写对应产物的进口成本</v>
      </c>
      <c r="H253" s="5">
        <f t="shared" si="33"/>
        <v>0</v>
      </c>
      <c r="I253" s="5" t="str">
        <f t="shared" si="34"/>
        <v>请在进口贸易表中填写对应产物的进口成本</v>
      </c>
      <c r="J253" s="5">
        <f t="shared" si="35"/>
        <v>0</v>
      </c>
      <c r="K253" s="5" t="e">
        <f t="shared" si="36"/>
        <v>#VALUE!</v>
      </c>
      <c r="L253" s="1" t="s">
        <v>30</v>
      </c>
      <c r="M253" s="1" t="s">
        <v>30</v>
      </c>
      <c r="N253" s="1">
        <v>0</v>
      </c>
      <c r="O253" s="1">
        <f>VLOOKUP(IF(M253="无",L253,L253&amp;"("&amp;M253&amp;")"),D:J,7,0)*N253</f>
        <v>0</v>
      </c>
      <c r="P253" s="1">
        <f>VLOOKUP(IF(M253="无",L253,L253&amp;"("&amp;M253&amp;")"),D:K,8,0)*N253</f>
        <v>0</v>
      </c>
      <c r="Q253" s="1" t="s">
        <v>30</v>
      </c>
      <c r="R253" s="1" t="s">
        <v>30</v>
      </c>
      <c r="S253" s="1">
        <v>0</v>
      </c>
      <c r="T253" s="1">
        <f>VLOOKUP(IF(R253="无",Q253,Q253&amp;"("&amp;R253&amp;")"),D:J,7,0)*S253</f>
        <v>0</v>
      </c>
      <c r="U253" s="1">
        <f>VLOOKUP(IF(R253="无",Q253,Q253&amp;"("&amp;R253&amp;")"),D:K,8,0)*S253</f>
        <v>0</v>
      </c>
      <c r="V253" s="1" t="s">
        <v>30</v>
      </c>
      <c r="W253" s="1" t="s">
        <v>30</v>
      </c>
      <c r="X253" s="1">
        <v>0</v>
      </c>
      <c r="Y253" s="1">
        <f>VLOOKUP(IF(W253="无",V253,V253&amp;"("&amp;W253&amp;")"),D:J,7,0)*X253</f>
        <v>0</v>
      </c>
      <c r="Z253" s="1">
        <f>VLOOKUP(IF(W253="无",V253,V253&amp;"("&amp;W253&amp;")"),D:K,8,0)*X253</f>
        <v>0</v>
      </c>
    </row>
    <row r="254" spans="1:26" x14ac:dyDescent="0.3">
      <c r="A254" s="10">
        <f t="shared" si="32"/>
        <v>253</v>
      </c>
      <c r="B254" s="1" t="s">
        <v>25</v>
      </c>
      <c r="C254" s="1" t="s">
        <v>392</v>
      </c>
      <c r="D254" s="1" t="s">
        <v>396</v>
      </c>
      <c r="E254" s="1">
        <v>1</v>
      </c>
      <c r="F254" s="1">
        <v>0</v>
      </c>
      <c r="G254" s="1" t="str">
        <f>IF(ISNUMBER(VLOOKUP(D254,进口贸易表!B:H,7,0)),VLOOKUP(D254,进口贸易表!B:H,7,0)/VLOOKUP(D254,进口贸易表!B:H,6,0),"请在进口贸易表中填写对应产物的进口成本")</f>
        <v>请在进口贸易表中填写对应产物的进口成本</v>
      </c>
      <c r="H254" s="5">
        <f t="shared" si="33"/>
        <v>0</v>
      </c>
      <c r="I254" s="5" t="str">
        <f t="shared" si="34"/>
        <v>请在进口贸易表中填写对应产物的进口成本</v>
      </c>
      <c r="J254" s="5">
        <f t="shared" si="35"/>
        <v>0</v>
      </c>
      <c r="K254" s="5" t="e">
        <f t="shared" si="36"/>
        <v>#VALUE!</v>
      </c>
      <c r="L254" s="1" t="s">
        <v>30</v>
      </c>
      <c r="M254" s="1" t="s">
        <v>30</v>
      </c>
      <c r="N254" s="1">
        <v>0</v>
      </c>
      <c r="O254" s="1">
        <f>VLOOKUP(IF(M254="无",L254,L254&amp;"("&amp;M254&amp;")"),D:J,7,0)*N254</f>
        <v>0</v>
      </c>
      <c r="P254" s="1">
        <f>VLOOKUP(IF(M254="无",L254,L254&amp;"("&amp;M254&amp;")"),D:K,8,0)*N254</f>
        <v>0</v>
      </c>
      <c r="Q254" s="1" t="s">
        <v>30</v>
      </c>
      <c r="R254" s="1" t="s">
        <v>30</v>
      </c>
      <c r="S254" s="1">
        <v>0</v>
      </c>
      <c r="T254" s="1">
        <f>VLOOKUP(IF(R254="无",Q254,Q254&amp;"("&amp;R254&amp;")"),D:J,7,0)*S254</f>
        <v>0</v>
      </c>
      <c r="U254" s="1">
        <f>VLOOKUP(IF(R254="无",Q254,Q254&amp;"("&amp;R254&amp;")"),D:K,8,0)*S254</f>
        <v>0</v>
      </c>
      <c r="V254" s="1" t="s">
        <v>30</v>
      </c>
      <c r="W254" s="1" t="s">
        <v>30</v>
      </c>
      <c r="X254" s="1">
        <v>0</v>
      </c>
      <c r="Y254" s="1">
        <f>VLOOKUP(IF(W254="无",V254,V254&amp;"("&amp;W254&amp;")"),D:J,7,0)*X254</f>
        <v>0</v>
      </c>
      <c r="Z254" s="1">
        <f>VLOOKUP(IF(W254="无",V254,V254&amp;"("&amp;W254&amp;")"),D:K,8,0)*X254</f>
        <v>0</v>
      </c>
    </row>
    <row r="255" spans="1:26" x14ac:dyDescent="0.3">
      <c r="A255" s="10">
        <f t="shared" si="32"/>
        <v>254</v>
      </c>
      <c r="B255" s="1" t="s">
        <v>62</v>
      </c>
      <c r="C255" s="1" t="s">
        <v>392</v>
      </c>
      <c r="D255" s="1" t="s">
        <v>397</v>
      </c>
      <c r="E255" s="1">
        <v>1</v>
      </c>
      <c r="F255" s="1">
        <v>0</v>
      </c>
      <c r="G255" s="1" t="str">
        <f>IF(ISNUMBER(VLOOKUP(D255,进口贸易表!B:H,7,0)),VLOOKUP(D255,进口贸易表!B:H,7,0)/VLOOKUP(D255,进口贸易表!B:H,6,0),"请在进口贸易表中填写对应产物的进口成本")</f>
        <v>请在进口贸易表中填写对应产物的进口成本</v>
      </c>
      <c r="H255" s="5">
        <f t="shared" si="33"/>
        <v>0</v>
      </c>
      <c r="I255" s="5" t="str">
        <f t="shared" si="34"/>
        <v>请在进口贸易表中填写对应产物的进口成本</v>
      </c>
      <c r="J255" s="5">
        <f t="shared" si="35"/>
        <v>0</v>
      </c>
      <c r="K255" s="5" t="e">
        <f t="shared" si="36"/>
        <v>#VALUE!</v>
      </c>
      <c r="L255" s="1" t="s">
        <v>30</v>
      </c>
      <c r="M255" s="1" t="s">
        <v>30</v>
      </c>
      <c r="N255" s="1">
        <v>0</v>
      </c>
      <c r="O255" s="1">
        <f>VLOOKUP(IF(M255="无",L255,L255&amp;"("&amp;M255&amp;")"),D:J,7,0)*N255</f>
        <v>0</v>
      </c>
      <c r="P255" s="1">
        <f>VLOOKUP(IF(M255="无",L255,L255&amp;"("&amp;M255&amp;")"),D:K,8,0)*N255</f>
        <v>0</v>
      </c>
      <c r="Q255" s="1" t="s">
        <v>30</v>
      </c>
      <c r="R255" s="1" t="s">
        <v>30</v>
      </c>
      <c r="S255" s="1">
        <v>0</v>
      </c>
      <c r="T255" s="1">
        <f>VLOOKUP(IF(R255="无",Q255,Q255&amp;"("&amp;R255&amp;")"),D:J,7,0)*S255</f>
        <v>0</v>
      </c>
      <c r="U255" s="1">
        <f>VLOOKUP(IF(R255="无",Q255,Q255&amp;"("&amp;R255&amp;")"),D:K,8,0)*S255</f>
        <v>0</v>
      </c>
      <c r="V255" s="1" t="s">
        <v>30</v>
      </c>
      <c r="W255" s="1" t="s">
        <v>30</v>
      </c>
      <c r="X255" s="1">
        <v>0</v>
      </c>
      <c r="Y255" s="1">
        <f>VLOOKUP(IF(W255="无",V255,V255&amp;"("&amp;W255&amp;")"),D:J,7,0)*X255</f>
        <v>0</v>
      </c>
      <c r="Z255" s="1">
        <f>VLOOKUP(IF(W255="无",V255,V255&amp;"("&amp;W255&amp;")"),D:K,8,0)*X255</f>
        <v>0</v>
      </c>
    </row>
    <row r="256" spans="1:26" x14ac:dyDescent="0.3">
      <c r="A256" s="10">
        <f t="shared" si="32"/>
        <v>255</v>
      </c>
      <c r="B256" s="1" t="s">
        <v>25</v>
      </c>
      <c r="C256" s="1" t="s">
        <v>392</v>
      </c>
      <c r="D256" s="1" t="s">
        <v>398</v>
      </c>
      <c r="E256" s="1">
        <v>1</v>
      </c>
      <c r="F256" s="1">
        <v>0</v>
      </c>
      <c r="G256" s="1" t="str">
        <f>IF(ISNUMBER(VLOOKUP(D256,进口贸易表!B:H,7,0)),VLOOKUP(D256,进口贸易表!B:H,7,0)/VLOOKUP(D256,进口贸易表!B:H,6,0),"请在进口贸易表中填写对应产物的进口成本")</f>
        <v>请在进口贸易表中填写对应产物的进口成本</v>
      </c>
      <c r="H256" s="5">
        <f t="shared" si="33"/>
        <v>0</v>
      </c>
      <c r="I256" s="5" t="str">
        <f t="shared" si="34"/>
        <v>请在进口贸易表中填写对应产物的进口成本</v>
      </c>
      <c r="J256" s="5">
        <f t="shared" si="35"/>
        <v>0</v>
      </c>
      <c r="K256" s="5" t="e">
        <f t="shared" si="36"/>
        <v>#VALUE!</v>
      </c>
      <c r="L256" s="1" t="s">
        <v>30</v>
      </c>
      <c r="M256" s="1" t="s">
        <v>30</v>
      </c>
      <c r="N256" s="1">
        <v>0</v>
      </c>
      <c r="O256" s="1">
        <f>VLOOKUP(IF(M256="无",L256,L256&amp;"("&amp;M256&amp;")"),D:J,7,0)*N256</f>
        <v>0</v>
      </c>
      <c r="P256" s="1">
        <f>VLOOKUP(IF(M256="无",L256,L256&amp;"("&amp;M256&amp;")"),D:K,8,0)*N256</f>
        <v>0</v>
      </c>
      <c r="Q256" s="1" t="s">
        <v>30</v>
      </c>
      <c r="R256" s="1" t="s">
        <v>30</v>
      </c>
      <c r="S256" s="1">
        <v>0</v>
      </c>
      <c r="T256" s="1">
        <f>VLOOKUP(IF(R256="无",Q256,Q256&amp;"("&amp;R256&amp;")"),D:J,7,0)*S256</f>
        <v>0</v>
      </c>
      <c r="U256" s="1">
        <f>VLOOKUP(IF(R256="无",Q256,Q256&amp;"("&amp;R256&amp;")"),D:K,8,0)*S256</f>
        <v>0</v>
      </c>
      <c r="V256" s="1" t="s">
        <v>30</v>
      </c>
      <c r="W256" s="1" t="s">
        <v>30</v>
      </c>
      <c r="X256" s="1">
        <v>0</v>
      </c>
      <c r="Y256" s="1">
        <f>VLOOKUP(IF(W256="无",V256,V256&amp;"("&amp;W256&amp;")"),D:J,7,0)*X256</f>
        <v>0</v>
      </c>
      <c r="Z256" s="1">
        <f>VLOOKUP(IF(W256="无",V256,V256&amp;"("&amp;W256&amp;")"),D:K,8,0)*X256</f>
        <v>0</v>
      </c>
    </row>
    <row r="257" spans="1:26" x14ac:dyDescent="0.3">
      <c r="A257" s="10">
        <f t="shared" si="32"/>
        <v>256</v>
      </c>
      <c r="B257" s="1" t="s">
        <v>62</v>
      </c>
      <c r="C257" s="1" t="s">
        <v>392</v>
      </c>
      <c r="D257" s="1" t="s">
        <v>399</v>
      </c>
      <c r="E257" s="1">
        <v>1</v>
      </c>
      <c r="F257" s="1">
        <v>0</v>
      </c>
      <c r="G257" s="1" t="str">
        <f>IF(ISNUMBER(VLOOKUP(D257,进口贸易表!B:H,7,0)),VLOOKUP(D257,进口贸易表!B:H,7,0)/VLOOKUP(D257,进口贸易表!B:H,6,0),"请在进口贸易表中填写对应产物的进口成本")</f>
        <v>请在进口贸易表中填写对应产物的进口成本</v>
      </c>
      <c r="H257" s="5">
        <f t="shared" si="33"/>
        <v>0</v>
      </c>
      <c r="I257" s="5" t="str">
        <f t="shared" si="34"/>
        <v>请在进口贸易表中填写对应产物的进口成本</v>
      </c>
      <c r="J257" s="5">
        <f t="shared" si="35"/>
        <v>0</v>
      </c>
      <c r="K257" s="5" t="e">
        <f t="shared" si="36"/>
        <v>#VALUE!</v>
      </c>
      <c r="L257" s="1" t="s">
        <v>30</v>
      </c>
      <c r="M257" s="1" t="s">
        <v>30</v>
      </c>
      <c r="N257" s="1">
        <v>0</v>
      </c>
      <c r="O257" s="1">
        <f>VLOOKUP(IF(M257="无",L257,L257&amp;"("&amp;M257&amp;")"),D:J,7,0)*N257</f>
        <v>0</v>
      </c>
      <c r="P257" s="1">
        <f>VLOOKUP(IF(M257="无",L257,L257&amp;"("&amp;M257&amp;")"),D:K,8,0)*N257</f>
        <v>0</v>
      </c>
      <c r="Q257" s="1" t="s">
        <v>30</v>
      </c>
      <c r="R257" s="1" t="s">
        <v>30</v>
      </c>
      <c r="S257" s="1">
        <v>0</v>
      </c>
      <c r="T257" s="1">
        <f>VLOOKUP(IF(R257="无",Q257,Q257&amp;"("&amp;R257&amp;")"),D:J,7,0)*S257</f>
        <v>0</v>
      </c>
      <c r="U257" s="1">
        <f>VLOOKUP(IF(R257="无",Q257,Q257&amp;"("&amp;R257&amp;")"),D:K,8,0)*S257</f>
        <v>0</v>
      </c>
      <c r="V257" s="1" t="s">
        <v>30</v>
      </c>
      <c r="W257" s="1" t="s">
        <v>30</v>
      </c>
      <c r="X257" s="1">
        <v>0</v>
      </c>
      <c r="Y257" s="1">
        <f>VLOOKUP(IF(W257="无",V257,V257&amp;"("&amp;W257&amp;")"),D:J,7,0)*X257</f>
        <v>0</v>
      </c>
      <c r="Z257" s="1">
        <f>VLOOKUP(IF(W257="无",V257,V257&amp;"("&amp;W257&amp;")"),D:K,8,0)*X257</f>
        <v>0</v>
      </c>
    </row>
    <row r="258" spans="1:26" x14ac:dyDescent="0.3">
      <c r="A258" s="10">
        <f t="shared" si="32"/>
        <v>257</v>
      </c>
      <c r="B258" s="1" t="s">
        <v>62</v>
      </c>
      <c r="C258" s="1" t="s">
        <v>392</v>
      </c>
      <c r="D258" s="1" t="s">
        <v>400</v>
      </c>
      <c r="E258" s="1">
        <v>1</v>
      </c>
      <c r="F258" s="1">
        <v>0</v>
      </c>
      <c r="G258" s="1" t="str">
        <f>IF(ISNUMBER(VLOOKUP(D258,进口贸易表!B:H,7,0)),VLOOKUP(D258,进口贸易表!B:H,7,0)/VLOOKUP(D258,进口贸易表!B:H,6,0),"请在进口贸易表中填写对应产物的进口成本")</f>
        <v>请在进口贸易表中填写对应产物的进口成本</v>
      </c>
      <c r="H258" s="5">
        <f t="shared" si="33"/>
        <v>0</v>
      </c>
      <c r="I258" s="5" t="str">
        <f t="shared" si="34"/>
        <v>请在进口贸易表中填写对应产物的进口成本</v>
      </c>
      <c r="J258" s="5">
        <f t="shared" si="35"/>
        <v>0</v>
      </c>
      <c r="K258" s="5" t="e">
        <f t="shared" si="36"/>
        <v>#VALUE!</v>
      </c>
      <c r="L258" s="1" t="s">
        <v>30</v>
      </c>
      <c r="M258" s="1" t="s">
        <v>30</v>
      </c>
      <c r="N258" s="1">
        <v>0</v>
      </c>
      <c r="O258" s="1">
        <f>VLOOKUP(IF(M258="无",L258,L258&amp;"("&amp;M258&amp;")"),D:J,7,0)*N258</f>
        <v>0</v>
      </c>
      <c r="P258" s="1">
        <f>VLOOKUP(IF(M258="无",L258,L258&amp;"("&amp;M258&amp;")"),D:K,8,0)*N258</f>
        <v>0</v>
      </c>
      <c r="Q258" s="1" t="s">
        <v>30</v>
      </c>
      <c r="R258" s="1" t="s">
        <v>30</v>
      </c>
      <c r="S258" s="1">
        <v>0</v>
      </c>
      <c r="T258" s="1">
        <f>VLOOKUP(IF(R258="无",Q258,Q258&amp;"("&amp;R258&amp;")"),D:J,7,0)*S258</f>
        <v>0</v>
      </c>
      <c r="U258" s="1">
        <f>VLOOKUP(IF(R258="无",Q258,Q258&amp;"("&amp;R258&amp;")"),D:K,8,0)*S258</f>
        <v>0</v>
      </c>
      <c r="V258" s="1" t="s">
        <v>30</v>
      </c>
      <c r="W258" s="1" t="s">
        <v>30</v>
      </c>
      <c r="X258" s="1">
        <v>0</v>
      </c>
      <c r="Y258" s="1">
        <f>VLOOKUP(IF(W258="无",V258,V258&amp;"("&amp;W258&amp;")"),D:J,7,0)*X258</f>
        <v>0</v>
      </c>
      <c r="Z258" s="1">
        <f>VLOOKUP(IF(W258="无",V258,V258&amp;"("&amp;W258&amp;")"),D:K,8,0)*X258</f>
        <v>0</v>
      </c>
    </row>
    <row r="259" spans="1:26" x14ac:dyDescent="0.3">
      <c r="A259" s="10">
        <f t="shared" si="32"/>
        <v>258</v>
      </c>
      <c r="B259" s="1" t="s">
        <v>62</v>
      </c>
      <c r="C259" s="1" t="s">
        <v>392</v>
      </c>
      <c r="D259" s="1" t="s">
        <v>401</v>
      </c>
      <c r="E259" s="1">
        <v>1</v>
      </c>
      <c r="F259" s="1">
        <v>0</v>
      </c>
      <c r="G259" s="1" t="str">
        <f>IF(ISNUMBER(VLOOKUP(D259,进口贸易表!B:H,7,0)),VLOOKUP(D259,进口贸易表!B:H,7,0)/VLOOKUP(D259,进口贸易表!B:H,6,0),"请在进口贸易表中填写对应产物的进口成本")</f>
        <v>请在进口贸易表中填写对应产物的进口成本</v>
      </c>
      <c r="H259" s="5">
        <f t="shared" si="33"/>
        <v>0</v>
      </c>
      <c r="I259" s="5" t="str">
        <f t="shared" si="34"/>
        <v>请在进口贸易表中填写对应产物的进口成本</v>
      </c>
      <c r="J259" s="5">
        <f t="shared" si="35"/>
        <v>0</v>
      </c>
      <c r="K259" s="5" t="e">
        <f t="shared" si="36"/>
        <v>#VALUE!</v>
      </c>
      <c r="L259" s="1" t="s">
        <v>30</v>
      </c>
      <c r="M259" s="1" t="s">
        <v>30</v>
      </c>
      <c r="N259" s="1">
        <v>0</v>
      </c>
      <c r="O259" s="1">
        <f>VLOOKUP(IF(M259="无",L259,L259&amp;"("&amp;M259&amp;")"),D:J,7,0)*N259</f>
        <v>0</v>
      </c>
      <c r="P259" s="1">
        <f>VLOOKUP(IF(M259="无",L259,L259&amp;"("&amp;M259&amp;")"),D:K,8,0)*N259</f>
        <v>0</v>
      </c>
      <c r="Q259" s="1" t="s">
        <v>30</v>
      </c>
      <c r="R259" s="1" t="s">
        <v>30</v>
      </c>
      <c r="S259" s="1">
        <v>0</v>
      </c>
      <c r="T259" s="1">
        <f>VLOOKUP(IF(R259="无",Q259,Q259&amp;"("&amp;R259&amp;")"),D:J,7,0)*S259</f>
        <v>0</v>
      </c>
      <c r="U259" s="1">
        <f>VLOOKUP(IF(R259="无",Q259,Q259&amp;"("&amp;R259&amp;")"),D:K,8,0)*S259</f>
        <v>0</v>
      </c>
      <c r="V259" s="1" t="s">
        <v>30</v>
      </c>
      <c r="W259" s="1" t="s">
        <v>30</v>
      </c>
      <c r="X259" s="1">
        <v>0</v>
      </c>
      <c r="Y259" s="1">
        <f>VLOOKUP(IF(W259="无",V259,V259&amp;"("&amp;W259&amp;")"),D:J,7,0)*X259</f>
        <v>0</v>
      </c>
      <c r="Z259" s="1">
        <f>VLOOKUP(IF(W259="无",V259,V259&amp;"("&amp;W259&amp;")"),D:K,8,0)*X259</f>
        <v>0</v>
      </c>
    </row>
    <row r="260" spans="1:26" x14ac:dyDescent="0.3">
      <c r="A260" s="10">
        <f t="shared" si="32"/>
        <v>259</v>
      </c>
      <c r="B260" s="1" t="s">
        <v>62</v>
      </c>
      <c r="C260" s="1" t="s">
        <v>392</v>
      </c>
      <c r="D260" s="1" t="s">
        <v>402</v>
      </c>
      <c r="E260" s="1">
        <v>1</v>
      </c>
      <c r="F260" s="1">
        <v>0</v>
      </c>
      <c r="G260" s="1" t="str">
        <f>IF(ISNUMBER(VLOOKUP(D260,进口贸易表!B:H,7,0)),VLOOKUP(D260,进口贸易表!B:H,7,0)/VLOOKUP(D260,进口贸易表!B:H,6,0),"请在进口贸易表中填写对应产物的进口成本")</f>
        <v>请在进口贸易表中填写对应产物的进口成本</v>
      </c>
      <c r="H260" s="5">
        <f t="shared" si="33"/>
        <v>0</v>
      </c>
      <c r="I260" s="5" t="str">
        <f t="shared" si="34"/>
        <v>请在进口贸易表中填写对应产物的进口成本</v>
      </c>
      <c r="J260" s="5">
        <f t="shared" si="35"/>
        <v>0</v>
      </c>
      <c r="K260" s="5" t="e">
        <f t="shared" si="36"/>
        <v>#VALUE!</v>
      </c>
      <c r="L260" s="1" t="s">
        <v>30</v>
      </c>
      <c r="M260" s="1" t="s">
        <v>30</v>
      </c>
      <c r="N260" s="1">
        <v>0</v>
      </c>
      <c r="O260" s="1">
        <f>VLOOKUP(IF(M260="无",L260,L260&amp;"("&amp;M260&amp;")"),D:J,7,0)*N260</f>
        <v>0</v>
      </c>
      <c r="P260" s="1">
        <f>VLOOKUP(IF(M260="无",L260,L260&amp;"("&amp;M260&amp;")"),D:K,8,0)*N260</f>
        <v>0</v>
      </c>
      <c r="Q260" s="1" t="s">
        <v>30</v>
      </c>
      <c r="R260" s="1" t="s">
        <v>30</v>
      </c>
      <c r="S260" s="1">
        <v>0</v>
      </c>
      <c r="T260" s="1">
        <f>VLOOKUP(IF(R260="无",Q260,Q260&amp;"("&amp;R260&amp;")"),D:J,7,0)*S260</f>
        <v>0</v>
      </c>
      <c r="U260" s="1">
        <f>VLOOKUP(IF(R260="无",Q260,Q260&amp;"("&amp;R260&amp;")"),D:K,8,0)*S260</f>
        <v>0</v>
      </c>
      <c r="V260" s="1" t="s">
        <v>30</v>
      </c>
      <c r="W260" s="1" t="s">
        <v>30</v>
      </c>
      <c r="X260" s="1">
        <v>0</v>
      </c>
      <c r="Y260" s="1">
        <f>VLOOKUP(IF(W260="无",V260,V260&amp;"("&amp;W260&amp;")"),D:J,7,0)*X260</f>
        <v>0</v>
      </c>
      <c r="Z260" s="1">
        <f>VLOOKUP(IF(W260="无",V260,V260&amp;"("&amp;W260&amp;")"),D:K,8,0)*X260</f>
        <v>0</v>
      </c>
    </row>
    <row r="261" spans="1:26" x14ac:dyDescent="0.3">
      <c r="A261" s="10">
        <f t="shared" si="32"/>
        <v>260</v>
      </c>
      <c r="B261" s="1" t="s">
        <v>62</v>
      </c>
      <c r="C261" s="1" t="s">
        <v>392</v>
      </c>
      <c r="D261" s="1" t="s">
        <v>403</v>
      </c>
      <c r="E261" s="1">
        <v>1</v>
      </c>
      <c r="F261" s="1">
        <v>0</v>
      </c>
      <c r="G261" s="1" t="str">
        <f>IF(ISNUMBER(VLOOKUP(D261,进口贸易表!B:H,7,0)),VLOOKUP(D261,进口贸易表!B:H,7,0)/VLOOKUP(D261,进口贸易表!B:H,6,0),"请在进口贸易表中填写对应产物的进口成本")</f>
        <v>请在进口贸易表中填写对应产物的进口成本</v>
      </c>
      <c r="H261" s="5">
        <f t="shared" si="33"/>
        <v>0</v>
      </c>
      <c r="I261" s="5" t="str">
        <f t="shared" si="34"/>
        <v>请在进口贸易表中填写对应产物的进口成本</v>
      </c>
      <c r="J261" s="5">
        <f t="shared" si="35"/>
        <v>0</v>
      </c>
      <c r="K261" s="5" t="e">
        <f t="shared" si="36"/>
        <v>#VALUE!</v>
      </c>
      <c r="L261" s="1" t="s">
        <v>30</v>
      </c>
      <c r="M261" s="1" t="s">
        <v>30</v>
      </c>
      <c r="N261" s="1">
        <v>0</v>
      </c>
      <c r="O261" s="1">
        <f>VLOOKUP(IF(M261="无",L261,L261&amp;"("&amp;M261&amp;")"),D:J,7,0)*N261</f>
        <v>0</v>
      </c>
      <c r="P261" s="1">
        <f>VLOOKUP(IF(M261="无",L261,L261&amp;"("&amp;M261&amp;")"),D:K,8,0)*N261</f>
        <v>0</v>
      </c>
      <c r="Q261" s="1" t="s">
        <v>30</v>
      </c>
      <c r="R261" s="1" t="s">
        <v>30</v>
      </c>
      <c r="S261" s="1">
        <v>0</v>
      </c>
      <c r="T261" s="1">
        <f>VLOOKUP(IF(R261="无",Q261,Q261&amp;"("&amp;R261&amp;")"),D:J,7,0)*S261</f>
        <v>0</v>
      </c>
      <c r="U261" s="1">
        <f>VLOOKUP(IF(R261="无",Q261,Q261&amp;"("&amp;R261&amp;")"),D:K,8,0)*S261</f>
        <v>0</v>
      </c>
      <c r="V261" s="1" t="s">
        <v>30</v>
      </c>
      <c r="W261" s="1" t="s">
        <v>30</v>
      </c>
      <c r="X261" s="1">
        <v>0</v>
      </c>
      <c r="Y261" s="1">
        <f>VLOOKUP(IF(W261="无",V261,V261&amp;"("&amp;W261&amp;")"),D:J,7,0)*X261</f>
        <v>0</v>
      </c>
      <c r="Z261" s="1">
        <f>VLOOKUP(IF(W261="无",V261,V261&amp;"("&amp;W261&amp;")"),D:K,8,0)*X261</f>
        <v>0</v>
      </c>
    </row>
    <row r="262" spans="1:26" x14ac:dyDescent="0.3">
      <c r="A262" s="10">
        <f t="shared" ref="A262:A271" si="37">ROW()-1</f>
        <v>261</v>
      </c>
      <c r="B262" s="1" t="s">
        <v>62</v>
      </c>
      <c r="C262" s="1" t="s">
        <v>392</v>
      </c>
      <c r="D262" s="1" t="s">
        <v>404</v>
      </c>
      <c r="E262" s="1">
        <v>1</v>
      </c>
      <c r="F262" s="1">
        <v>0</v>
      </c>
      <c r="G262" s="1" t="str">
        <f>IF(ISNUMBER(VLOOKUP(D262,进口贸易表!B:H,7,0)),VLOOKUP(D262,进口贸易表!B:H,7,0)/VLOOKUP(D262,进口贸易表!B:H,6,0),"请在进口贸易表中填写对应产物的进口成本")</f>
        <v>请在进口贸易表中填写对应产物的进口成本</v>
      </c>
      <c r="H262" s="5">
        <f t="shared" si="33"/>
        <v>0</v>
      </c>
      <c r="I262" s="5" t="str">
        <f t="shared" si="34"/>
        <v>请在进口贸易表中填写对应产物的进口成本</v>
      </c>
      <c r="J262" s="5">
        <f t="shared" si="35"/>
        <v>0</v>
      </c>
      <c r="K262" s="5" t="e">
        <f t="shared" si="36"/>
        <v>#VALUE!</v>
      </c>
      <c r="L262" s="1" t="s">
        <v>30</v>
      </c>
      <c r="M262" s="1" t="s">
        <v>30</v>
      </c>
      <c r="N262" s="1">
        <v>0</v>
      </c>
      <c r="O262" s="1">
        <f>VLOOKUP(IF(M262="无",L262,L262&amp;"("&amp;M262&amp;")"),D:J,7,0)*N262</f>
        <v>0</v>
      </c>
      <c r="P262" s="1">
        <f>VLOOKUP(IF(M262="无",L262,L262&amp;"("&amp;M262&amp;")"),D:K,8,0)*N262</f>
        <v>0</v>
      </c>
      <c r="Q262" s="1" t="s">
        <v>30</v>
      </c>
      <c r="R262" s="1" t="s">
        <v>30</v>
      </c>
      <c r="S262" s="1">
        <v>0</v>
      </c>
      <c r="T262" s="1">
        <f>VLOOKUP(IF(R262="无",Q262,Q262&amp;"("&amp;R262&amp;")"),D:J,7,0)*S262</f>
        <v>0</v>
      </c>
      <c r="U262" s="1">
        <f>VLOOKUP(IF(R262="无",Q262,Q262&amp;"("&amp;R262&amp;")"),D:K,8,0)*S262</f>
        <v>0</v>
      </c>
      <c r="V262" s="1" t="s">
        <v>30</v>
      </c>
      <c r="W262" s="1" t="s">
        <v>30</v>
      </c>
      <c r="X262" s="1">
        <v>0</v>
      </c>
      <c r="Y262" s="1">
        <f>VLOOKUP(IF(W262="无",V262,V262&amp;"("&amp;W262&amp;")"),D:J,7,0)*X262</f>
        <v>0</v>
      </c>
      <c r="Z262" s="1">
        <f>VLOOKUP(IF(W262="无",V262,V262&amp;"("&amp;W262&amp;")"),D:K,8,0)*X262</f>
        <v>0</v>
      </c>
    </row>
    <row r="263" spans="1:26" x14ac:dyDescent="0.3">
      <c r="A263" s="10">
        <f t="shared" si="37"/>
        <v>262</v>
      </c>
      <c r="B263" s="1" t="s">
        <v>62</v>
      </c>
      <c r="C263" s="1" t="s">
        <v>392</v>
      </c>
      <c r="D263" s="1" t="s">
        <v>405</v>
      </c>
      <c r="E263" s="1">
        <v>1</v>
      </c>
      <c r="F263" s="1">
        <v>0</v>
      </c>
      <c r="G263" s="1" t="str">
        <f>IF(ISNUMBER(VLOOKUP(D263,进口贸易表!B:H,7,0)),VLOOKUP(D263,进口贸易表!B:H,7,0)/VLOOKUP(D263,进口贸易表!B:H,6,0),"请在进口贸易表中填写对应产物的进口成本")</f>
        <v>请在进口贸易表中填写对应产物的进口成本</v>
      </c>
      <c r="H263" s="5">
        <f t="shared" si="33"/>
        <v>0</v>
      </c>
      <c r="I263" s="5" t="str">
        <f t="shared" si="34"/>
        <v>请在进口贸易表中填写对应产物的进口成本</v>
      </c>
      <c r="J263" s="5">
        <f t="shared" si="35"/>
        <v>0</v>
      </c>
      <c r="K263" s="5" t="e">
        <f t="shared" si="36"/>
        <v>#VALUE!</v>
      </c>
      <c r="L263" s="1" t="s">
        <v>30</v>
      </c>
      <c r="M263" s="1" t="s">
        <v>30</v>
      </c>
      <c r="N263" s="1">
        <v>0</v>
      </c>
      <c r="O263" s="1">
        <f>VLOOKUP(IF(M263="无",L263,L263&amp;"("&amp;M263&amp;")"),D:J,7,0)*N263</f>
        <v>0</v>
      </c>
      <c r="P263" s="1">
        <f>VLOOKUP(IF(M263="无",L263,L263&amp;"("&amp;M263&amp;")"),D:K,8,0)*N263</f>
        <v>0</v>
      </c>
      <c r="Q263" s="1" t="s">
        <v>30</v>
      </c>
      <c r="R263" s="1" t="s">
        <v>30</v>
      </c>
      <c r="S263" s="1">
        <v>0</v>
      </c>
      <c r="T263" s="1">
        <f>VLOOKUP(IF(R263="无",Q263,Q263&amp;"("&amp;R263&amp;")"),D:J,7,0)*S263</f>
        <v>0</v>
      </c>
      <c r="U263" s="1">
        <f>VLOOKUP(IF(R263="无",Q263,Q263&amp;"("&amp;R263&amp;")"),D:K,8,0)*S263</f>
        <v>0</v>
      </c>
      <c r="V263" s="1" t="s">
        <v>30</v>
      </c>
      <c r="W263" s="1" t="s">
        <v>30</v>
      </c>
      <c r="X263" s="1">
        <v>0</v>
      </c>
      <c r="Y263" s="1">
        <f>VLOOKUP(IF(W263="无",V263,V263&amp;"("&amp;W263&amp;")"),D:J,7,0)*X263</f>
        <v>0</v>
      </c>
      <c r="Z263" s="1">
        <f>VLOOKUP(IF(W263="无",V263,V263&amp;"("&amp;W263&amp;")"),D:K,8,0)*X263</f>
        <v>0</v>
      </c>
    </row>
    <row r="264" spans="1:26" x14ac:dyDescent="0.3">
      <c r="A264" s="10">
        <f t="shared" si="37"/>
        <v>263</v>
      </c>
      <c r="B264" s="1" t="s">
        <v>25</v>
      </c>
      <c r="C264" s="1" t="s">
        <v>392</v>
      </c>
      <c r="D264" s="1" t="s">
        <v>406</v>
      </c>
      <c r="E264" s="1">
        <v>1</v>
      </c>
      <c r="F264" s="1">
        <v>0</v>
      </c>
      <c r="G264" s="1" t="str">
        <f>IF(ISNUMBER(VLOOKUP(D264,进口贸易表!B:H,7,0)),VLOOKUP(D264,进口贸易表!B:H,7,0)/VLOOKUP(D264,进口贸易表!B:H,6,0),"请在进口贸易表中填写对应产物的进口成本")</f>
        <v>请在进口贸易表中填写对应产物的进口成本</v>
      </c>
      <c r="H264" s="5">
        <f t="shared" si="33"/>
        <v>0</v>
      </c>
      <c r="I264" s="5" t="str">
        <f t="shared" si="34"/>
        <v>请在进口贸易表中填写对应产物的进口成本</v>
      </c>
      <c r="J264" s="5">
        <f t="shared" si="35"/>
        <v>0</v>
      </c>
      <c r="K264" s="5" t="e">
        <f t="shared" si="36"/>
        <v>#VALUE!</v>
      </c>
      <c r="L264" s="1" t="s">
        <v>30</v>
      </c>
      <c r="M264" s="1" t="s">
        <v>30</v>
      </c>
      <c r="N264" s="1">
        <v>0</v>
      </c>
      <c r="O264" s="1">
        <f>VLOOKUP(IF(M264="无",L264,L264&amp;"("&amp;M264&amp;")"),D:J,7,0)*N264</f>
        <v>0</v>
      </c>
      <c r="P264" s="1">
        <f>VLOOKUP(IF(M264="无",L264,L264&amp;"("&amp;M264&amp;")"),D:K,8,0)*N264</f>
        <v>0</v>
      </c>
      <c r="Q264" s="1" t="s">
        <v>30</v>
      </c>
      <c r="R264" s="1" t="s">
        <v>30</v>
      </c>
      <c r="S264" s="1">
        <v>0</v>
      </c>
      <c r="T264" s="1">
        <f>VLOOKUP(IF(R264="无",Q264,Q264&amp;"("&amp;R264&amp;")"),D:J,7,0)*S264</f>
        <v>0</v>
      </c>
      <c r="U264" s="1">
        <f>VLOOKUP(IF(R264="无",Q264,Q264&amp;"("&amp;R264&amp;")"),D:K,8,0)*S264</f>
        <v>0</v>
      </c>
      <c r="V264" s="1" t="s">
        <v>30</v>
      </c>
      <c r="W264" s="1" t="s">
        <v>30</v>
      </c>
      <c r="X264" s="1">
        <v>0</v>
      </c>
      <c r="Y264" s="1">
        <f>VLOOKUP(IF(W264="无",V264,V264&amp;"("&amp;W264&amp;")"),D:J,7,0)*X264</f>
        <v>0</v>
      </c>
      <c r="Z264" s="1">
        <f>VLOOKUP(IF(W264="无",V264,V264&amp;"("&amp;W264&amp;")"),D:K,8,0)*X264</f>
        <v>0</v>
      </c>
    </row>
    <row r="265" spans="1:26" x14ac:dyDescent="0.3">
      <c r="A265" s="10">
        <f t="shared" si="37"/>
        <v>264</v>
      </c>
      <c r="B265" s="1" t="s">
        <v>25</v>
      </c>
      <c r="C265" s="1" t="s">
        <v>392</v>
      </c>
      <c r="D265" s="1" t="s">
        <v>407</v>
      </c>
      <c r="E265" s="1">
        <v>1</v>
      </c>
      <c r="F265" s="1">
        <v>0</v>
      </c>
      <c r="G265" s="1" t="str">
        <f>IF(ISNUMBER(VLOOKUP(D265,进口贸易表!B:H,7,0)),VLOOKUP(D265,进口贸易表!B:H,7,0)/VLOOKUP(D265,进口贸易表!B:H,6,0),"请在进口贸易表中填写对应产物的进口成本")</f>
        <v>请在进口贸易表中填写对应产物的进口成本</v>
      </c>
      <c r="H265" s="5">
        <f t="shared" si="33"/>
        <v>0</v>
      </c>
      <c r="I265" s="5" t="str">
        <f t="shared" si="34"/>
        <v>请在进口贸易表中填写对应产物的进口成本</v>
      </c>
      <c r="J265" s="5">
        <f t="shared" si="35"/>
        <v>0</v>
      </c>
      <c r="K265" s="5" t="e">
        <f t="shared" si="36"/>
        <v>#VALUE!</v>
      </c>
      <c r="L265" s="1" t="s">
        <v>30</v>
      </c>
      <c r="M265" s="1" t="s">
        <v>30</v>
      </c>
      <c r="N265" s="1">
        <v>0</v>
      </c>
      <c r="O265" s="1">
        <f>VLOOKUP(IF(M265="无",L265,L265&amp;"("&amp;M265&amp;")"),D:J,7,0)*N265</f>
        <v>0</v>
      </c>
      <c r="P265" s="1">
        <f>VLOOKUP(IF(M265="无",L265,L265&amp;"("&amp;M265&amp;")"),D:K,8,0)*N265</f>
        <v>0</v>
      </c>
      <c r="Q265" s="1" t="s">
        <v>30</v>
      </c>
      <c r="R265" s="1" t="s">
        <v>30</v>
      </c>
      <c r="S265" s="1">
        <v>0</v>
      </c>
      <c r="T265" s="1">
        <f>VLOOKUP(IF(R265="无",Q265,Q265&amp;"("&amp;R265&amp;")"),D:J,7,0)*S265</f>
        <v>0</v>
      </c>
      <c r="U265" s="1">
        <f>VLOOKUP(IF(R265="无",Q265,Q265&amp;"("&amp;R265&amp;")"),D:K,8,0)*S265</f>
        <v>0</v>
      </c>
      <c r="V265" s="1" t="s">
        <v>30</v>
      </c>
      <c r="W265" s="1" t="s">
        <v>30</v>
      </c>
      <c r="X265" s="1">
        <v>0</v>
      </c>
      <c r="Y265" s="1">
        <f>VLOOKUP(IF(W265="无",V265,V265&amp;"("&amp;W265&amp;")"),D:J,7,0)*X265</f>
        <v>0</v>
      </c>
      <c r="Z265" s="1">
        <f>VLOOKUP(IF(W265="无",V265,V265&amp;"("&amp;W265&amp;")"),D:K,8,0)*X265</f>
        <v>0</v>
      </c>
    </row>
    <row r="266" spans="1:26" x14ac:dyDescent="0.3">
      <c r="A266" s="10">
        <f t="shared" si="37"/>
        <v>265</v>
      </c>
      <c r="B266" s="1" t="s">
        <v>133</v>
      </c>
      <c r="C266" s="1" t="s">
        <v>392</v>
      </c>
      <c r="D266" s="1" t="s">
        <v>408</v>
      </c>
      <c r="E266" s="1">
        <v>1</v>
      </c>
      <c r="F266" s="1">
        <v>0</v>
      </c>
      <c r="G266" s="1" t="str">
        <f>IF(ISNUMBER(VLOOKUP(D266,进口贸易表!B:H,7,0)),VLOOKUP(D266,进口贸易表!B:H,7,0)/VLOOKUP(D266,进口贸易表!B:H,6,0),"请在进口贸易表中填写对应产物的进口成本")</f>
        <v>请在进口贸易表中填写对应产物的进口成本</v>
      </c>
      <c r="H266" s="5">
        <f t="shared" si="33"/>
        <v>0</v>
      </c>
      <c r="I266" s="5" t="str">
        <f t="shared" si="34"/>
        <v>请在进口贸易表中填写对应产物的进口成本</v>
      </c>
      <c r="J266" s="5">
        <f t="shared" si="35"/>
        <v>0</v>
      </c>
      <c r="K266" s="5" t="e">
        <f t="shared" si="36"/>
        <v>#VALUE!</v>
      </c>
      <c r="L266" s="1" t="s">
        <v>30</v>
      </c>
      <c r="M266" s="1" t="s">
        <v>30</v>
      </c>
      <c r="N266" s="1">
        <v>0</v>
      </c>
      <c r="O266" s="1">
        <f>VLOOKUP(IF(M266="无",L266,L266&amp;"("&amp;M266&amp;")"),D:J,7,0)*N266</f>
        <v>0</v>
      </c>
      <c r="P266" s="1">
        <f>VLOOKUP(IF(M266="无",L266,L266&amp;"("&amp;M266&amp;")"),D:K,8,0)*N266</f>
        <v>0</v>
      </c>
      <c r="Q266" s="1" t="s">
        <v>30</v>
      </c>
      <c r="R266" s="1" t="s">
        <v>30</v>
      </c>
      <c r="S266" s="1">
        <v>0</v>
      </c>
      <c r="T266" s="1">
        <f>VLOOKUP(IF(R266="无",Q266,Q266&amp;"("&amp;R266&amp;")"),D:J,7,0)*S266</f>
        <v>0</v>
      </c>
      <c r="U266" s="1">
        <f>VLOOKUP(IF(R266="无",Q266,Q266&amp;"("&amp;R266&amp;")"),D:K,8,0)*S266</f>
        <v>0</v>
      </c>
      <c r="V266" s="1" t="s">
        <v>30</v>
      </c>
      <c r="W266" s="1" t="s">
        <v>30</v>
      </c>
      <c r="X266" s="1">
        <v>0</v>
      </c>
      <c r="Y266" s="1">
        <f>VLOOKUP(IF(W266="无",V266,V266&amp;"("&amp;W266&amp;")"),D:J,7,0)*X266</f>
        <v>0</v>
      </c>
      <c r="Z266" s="1">
        <f>VLOOKUP(IF(W266="无",V266,V266&amp;"("&amp;W266&amp;")"),D:K,8,0)*X266</f>
        <v>0</v>
      </c>
    </row>
    <row r="267" spans="1:26" x14ac:dyDescent="0.3">
      <c r="A267" s="10">
        <f t="shared" si="37"/>
        <v>266</v>
      </c>
      <c r="B267" s="1" t="s">
        <v>25</v>
      </c>
      <c r="C267" s="1" t="s">
        <v>392</v>
      </c>
      <c r="D267" s="1" t="s">
        <v>409</v>
      </c>
      <c r="E267" s="1">
        <v>1</v>
      </c>
      <c r="F267" s="1">
        <v>0</v>
      </c>
      <c r="G267" s="1" t="str">
        <f>IF(ISNUMBER(VLOOKUP(D267,进口贸易表!B:H,7,0)),VLOOKUP(D267,进口贸易表!B:H,7,0)/VLOOKUP(D267,进口贸易表!B:H,6,0),"请在进口贸易表中填写对应产物的进口成本")</f>
        <v>请在进口贸易表中填写对应产物的进口成本</v>
      </c>
      <c r="H267" s="5">
        <f t="shared" si="33"/>
        <v>0</v>
      </c>
      <c r="I267" s="5" t="str">
        <f t="shared" si="34"/>
        <v>请在进口贸易表中填写对应产物的进口成本</v>
      </c>
      <c r="J267" s="5">
        <f t="shared" si="35"/>
        <v>0</v>
      </c>
      <c r="K267" s="5" t="e">
        <f t="shared" si="36"/>
        <v>#VALUE!</v>
      </c>
      <c r="L267" s="1" t="s">
        <v>30</v>
      </c>
      <c r="M267" s="1" t="s">
        <v>30</v>
      </c>
      <c r="N267" s="1">
        <v>0</v>
      </c>
      <c r="O267" s="1">
        <f>VLOOKUP(IF(M267="无",L267,L267&amp;"("&amp;M267&amp;")"),D:J,7,0)*N267</f>
        <v>0</v>
      </c>
      <c r="P267" s="1">
        <f>VLOOKUP(IF(M267="无",L267,L267&amp;"("&amp;M267&amp;")"),D:K,8,0)*N267</f>
        <v>0</v>
      </c>
      <c r="Q267" s="1" t="s">
        <v>30</v>
      </c>
      <c r="R267" s="1" t="s">
        <v>30</v>
      </c>
      <c r="S267" s="1">
        <v>0</v>
      </c>
      <c r="T267" s="1">
        <f>VLOOKUP(IF(R267="无",Q267,Q267&amp;"("&amp;R267&amp;")"),D:J,7,0)*S267</f>
        <v>0</v>
      </c>
      <c r="U267" s="1">
        <f>VLOOKUP(IF(R267="无",Q267,Q267&amp;"("&amp;R267&amp;")"),D:K,8,0)*S267</f>
        <v>0</v>
      </c>
      <c r="V267" s="1" t="s">
        <v>30</v>
      </c>
      <c r="W267" s="1" t="s">
        <v>30</v>
      </c>
      <c r="X267" s="1">
        <v>0</v>
      </c>
      <c r="Y267" s="1">
        <f>VLOOKUP(IF(W267="无",V267,V267&amp;"("&amp;W267&amp;")"),D:J,7,0)*X267</f>
        <v>0</v>
      </c>
      <c r="Z267" s="1">
        <f>VLOOKUP(IF(W267="无",V267,V267&amp;"("&amp;W267&amp;")"),D:K,8,0)*X267</f>
        <v>0</v>
      </c>
    </row>
    <row r="268" spans="1:26" x14ac:dyDescent="0.3">
      <c r="A268" s="10">
        <f t="shared" si="37"/>
        <v>267</v>
      </c>
      <c r="B268" s="1" t="s">
        <v>96</v>
      </c>
      <c r="C268" s="1" t="s">
        <v>392</v>
      </c>
      <c r="D268" s="1" t="s">
        <v>410</v>
      </c>
      <c r="E268" s="1">
        <v>1</v>
      </c>
      <c r="F268" s="1">
        <v>0</v>
      </c>
      <c r="G268" s="1" t="str">
        <f>IF(ISNUMBER(VLOOKUP(D268,进口贸易表!B:H,7,0)),VLOOKUP(D268,进口贸易表!B:H,7,0)/VLOOKUP(D268,进口贸易表!B:H,6,0),"请在进口贸易表中填写对应产物的进口成本")</f>
        <v>请在进口贸易表中填写对应产物的进口成本</v>
      </c>
      <c r="H268" s="5">
        <f t="shared" si="33"/>
        <v>0</v>
      </c>
      <c r="I268" s="5" t="str">
        <f t="shared" si="34"/>
        <v>请在进口贸易表中填写对应产物的进口成本</v>
      </c>
      <c r="J268" s="5">
        <f t="shared" si="35"/>
        <v>0</v>
      </c>
      <c r="K268" s="5" t="e">
        <f t="shared" si="36"/>
        <v>#VALUE!</v>
      </c>
      <c r="L268" s="1" t="s">
        <v>30</v>
      </c>
      <c r="M268" s="1" t="s">
        <v>30</v>
      </c>
      <c r="N268" s="1">
        <v>0</v>
      </c>
      <c r="O268" s="1">
        <f>VLOOKUP(IF(M268="无",L268,L268&amp;"("&amp;M268&amp;")"),D:J,7,0)*N268</f>
        <v>0</v>
      </c>
      <c r="P268" s="1">
        <f>VLOOKUP(IF(M268="无",L268,L268&amp;"("&amp;M268&amp;")"),D:K,8,0)*N268</f>
        <v>0</v>
      </c>
      <c r="Q268" s="1" t="s">
        <v>30</v>
      </c>
      <c r="R268" s="1" t="s">
        <v>30</v>
      </c>
      <c r="S268" s="1">
        <v>0</v>
      </c>
      <c r="T268" s="1">
        <f>VLOOKUP(IF(R268="无",Q268,Q268&amp;"("&amp;R268&amp;")"),D:J,7,0)*S268</f>
        <v>0</v>
      </c>
      <c r="U268" s="1">
        <f>VLOOKUP(IF(R268="无",Q268,Q268&amp;"("&amp;R268&amp;")"),D:K,8,0)*S268</f>
        <v>0</v>
      </c>
      <c r="V268" s="1" t="s">
        <v>30</v>
      </c>
      <c r="W268" s="1" t="s">
        <v>30</v>
      </c>
      <c r="X268" s="1">
        <v>0</v>
      </c>
      <c r="Y268" s="1">
        <f>VLOOKUP(IF(W268="无",V268,V268&amp;"("&amp;W268&amp;")"),D:J,7,0)*X268</f>
        <v>0</v>
      </c>
      <c r="Z268" s="1">
        <f>VLOOKUP(IF(W268="无",V268,V268&amp;"("&amp;W268&amp;")"),D:K,8,0)*X268</f>
        <v>0</v>
      </c>
    </row>
    <row r="269" spans="1:26" x14ac:dyDescent="0.3">
      <c r="A269" s="10">
        <f t="shared" si="37"/>
        <v>268</v>
      </c>
      <c r="B269" s="1" t="s">
        <v>59</v>
      </c>
      <c r="C269" s="1" t="s">
        <v>392</v>
      </c>
      <c r="D269" s="1" t="s">
        <v>411</v>
      </c>
      <c r="E269" s="1">
        <v>1</v>
      </c>
      <c r="F269" s="1">
        <v>0</v>
      </c>
      <c r="G269" s="1" t="str">
        <f>IF(ISNUMBER(VLOOKUP(D269,进口贸易表!B:H,7,0)),VLOOKUP(D269,进口贸易表!B:H,7,0)/VLOOKUP(D269,进口贸易表!B:H,6,0),"请在进口贸易表中填写对应产物的进口成本")</f>
        <v>请在进口贸易表中填写对应产物的进口成本</v>
      </c>
      <c r="H269" s="5">
        <f t="shared" si="33"/>
        <v>0</v>
      </c>
      <c r="I269" s="5" t="str">
        <f t="shared" si="34"/>
        <v>请在进口贸易表中填写对应产物的进口成本</v>
      </c>
      <c r="J269" s="5">
        <f t="shared" si="35"/>
        <v>0</v>
      </c>
      <c r="K269" s="5" t="e">
        <f t="shared" si="36"/>
        <v>#VALUE!</v>
      </c>
      <c r="L269" s="1" t="s">
        <v>30</v>
      </c>
      <c r="M269" s="1" t="s">
        <v>30</v>
      </c>
      <c r="N269" s="1">
        <v>0</v>
      </c>
      <c r="O269" s="1">
        <f>VLOOKUP(IF(M269="无",L269,L269&amp;"("&amp;M269&amp;")"),D:J,7,0)*N269</f>
        <v>0</v>
      </c>
      <c r="P269" s="1">
        <f>VLOOKUP(IF(M269="无",L269,L269&amp;"("&amp;M269&amp;")"),D:K,8,0)*N269</f>
        <v>0</v>
      </c>
      <c r="Q269" s="1" t="s">
        <v>30</v>
      </c>
      <c r="R269" s="1" t="s">
        <v>30</v>
      </c>
      <c r="S269" s="1">
        <v>0</v>
      </c>
      <c r="T269" s="1">
        <f>VLOOKUP(IF(R269="无",Q269,Q269&amp;"("&amp;R269&amp;")"),D:J,7,0)*S269</f>
        <v>0</v>
      </c>
      <c r="U269" s="1">
        <f>VLOOKUP(IF(R269="无",Q269,Q269&amp;"("&amp;R269&amp;")"),D:K,8,0)*S269</f>
        <v>0</v>
      </c>
      <c r="V269" s="1" t="s">
        <v>30</v>
      </c>
      <c r="W269" s="1" t="s">
        <v>30</v>
      </c>
      <c r="X269" s="1">
        <v>0</v>
      </c>
      <c r="Y269" s="1">
        <f>VLOOKUP(IF(W269="无",V269,V269&amp;"("&amp;W269&amp;")"),D:J,7,0)*X269</f>
        <v>0</v>
      </c>
      <c r="Z269" s="1">
        <f>VLOOKUP(IF(W269="无",V269,V269&amp;"("&amp;W269&amp;")"),D:K,8,0)*X269</f>
        <v>0</v>
      </c>
    </row>
    <row r="270" spans="1:26" x14ac:dyDescent="0.3">
      <c r="A270" s="10">
        <f t="shared" si="37"/>
        <v>269</v>
      </c>
      <c r="B270" s="1" t="s">
        <v>25</v>
      </c>
      <c r="C270" s="1" t="s">
        <v>392</v>
      </c>
      <c r="D270" s="1" t="s">
        <v>412</v>
      </c>
      <c r="E270" s="1">
        <v>1</v>
      </c>
      <c r="F270" s="1">
        <v>0</v>
      </c>
      <c r="G270" s="1" t="str">
        <f>IF(ISNUMBER(VLOOKUP(D270,进口贸易表!B:H,7,0)),VLOOKUP(D270,进口贸易表!B:H,7,0)/VLOOKUP(D270,进口贸易表!B:H,6,0),"请在进口贸易表中填写对应产物的进口成本")</f>
        <v>请在进口贸易表中填写对应产物的进口成本</v>
      </c>
      <c r="H270" s="5">
        <f t="shared" si="33"/>
        <v>0</v>
      </c>
      <c r="I270" s="5" t="str">
        <f t="shared" si="34"/>
        <v>请在进口贸易表中填写对应产物的进口成本</v>
      </c>
      <c r="J270" s="5">
        <f t="shared" si="35"/>
        <v>0</v>
      </c>
      <c r="K270" s="5" t="e">
        <f t="shared" si="36"/>
        <v>#VALUE!</v>
      </c>
      <c r="L270" s="1" t="s">
        <v>30</v>
      </c>
      <c r="M270" s="1" t="s">
        <v>30</v>
      </c>
      <c r="N270" s="1">
        <v>0</v>
      </c>
      <c r="O270" s="1">
        <f>VLOOKUP(IF(M270="无",L270,L270&amp;"("&amp;M270&amp;")"),D:J,7,0)*N270</f>
        <v>0</v>
      </c>
      <c r="P270" s="1">
        <f>VLOOKUP(IF(M270="无",L270,L270&amp;"("&amp;M270&amp;")"),D:K,8,0)*N270</f>
        <v>0</v>
      </c>
      <c r="Q270" s="1" t="s">
        <v>30</v>
      </c>
      <c r="R270" s="1" t="s">
        <v>30</v>
      </c>
      <c r="S270" s="1">
        <v>0</v>
      </c>
      <c r="T270" s="1">
        <f>VLOOKUP(IF(R270="无",Q270,Q270&amp;"("&amp;R270&amp;")"),D:J,7,0)*S270</f>
        <v>0</v>
      </c>
      <c r="U270" s="1">
        <f>VLOOKUP(IF(R270="无",Q270,Q270&amp;"("&amp;R270&amp;")"),D:K,8,0)*S270</f>
        <v>0</v>
      </c>
      <c r="V270" s="1" t="s">
        <v>30</v>
      </c>
      <c r="W270" s="1" t="s">
        <v>30</v>
      </c>
      <c r="X270" s="1">
        <v>0</v>
      </c>
      <c r="Y270" s="1">
        <f>VLOOKUP(IF(W270="无",V270,V270&amp;"("&amp;W270&amp;")"),D:J,7,0)*X270</f>
        <v>0</v>
      </c>
      <c r="Z270" s="1">
        <f>VLOOKUP(IF(W270="无",V270,V270&amp;"("&amp;W270&amp;")"),D:K,8,0)*X270</f>
        <v>0</v>
      </c>
    </row>
    <row r="271" spans="1:26" x14ac:dyDescent="0.3">
      <c r="A271" s="10">
        <f t="shared" si="37"/>
        <v>270</v>
      </c>
      <c r="B271" s="1" t="s">
        <v>25</v>
      </c>
      <c r="C271" s="1" t="s">
        <v>392</v>
      </c>
      <c r="D271" s="1" t="s">
        <v>413</v>
      </c>
      <c r="E271" s="1">
        <v>1</v>
      </c>
      <c r="F271" s="1">
        <v>0</v>
      </c>
      <c r="G271" s="1" t="str">
        <f>IF(ISNUMBER(VLOOKUP(D271,进口贸易表!B:H,7,0)),VLOOKUP(D271,进口贸易表!B:H,7,0)/VLOOKUP(D271,进口贸易表!B:H,6,0),"请在进口贸易表中填写对应产物的进口成本")</f>
        <v>请在进口贸易表中填写对应产物的进口成本</v>
      </c>
      <c r="H271" s="5">
        <f t="shared" si="33"/>
        <v>0</v>
      </c>
      <c r="I271" s="5" t="str">
        <f t="shared" si="34"/>
        <v>请在进口贸易表中填写对应产物的进口成本</v>
      </c>
      <c r="J271" s="5">
        <f t="shared" si="35"/>
        <v>0</v>
      </c>
      <c r="K271" s="5" t="e">
        <f t="shared" si="36"/>
        <v>#VALUE!</v>
      </c>
      <c r="L271" s="1" t="s">
        <v>30</v>
      </c>
      <c r="M271" s="1" t="s">
        <v>30</v>
      </c>
      <c r="N271" s="1">
        <v>0</v>
      </c>
      <c r="O271" s="1">
        <f>VLOOKUP(IF(M271="无",L271,L271&amp;"("&amp;M271&amp;")"),D:J,7,0)*N271</f>
        <v>0</v>
      </c>
      <c r="P271" s="1">
        <f>VLOOKUP(IF(M271="无",L271,L271&amp;"("&amp;M271&amp;")"),D:K,8,0)*N271</f>
        <v>0</v>
      </c>
      <c r="Q271" s="1" t="s">
        <v>30</v>
      </c>
      <c r="R271" s="1" t="s">
        <v>30</v>
      </c>
      <c r="S271" s="1">
        <v>0</v>
      </c>
      <c r="T271" s="1">
        <f>VLOOKUP(IF(R271="无",Q271,Q271&amp;"("&amp;R271&amp;")"),D:J,7,0)*S271</f>
        <v>0</v>
      </c>
      <c r="U271" s="1">
        <f>VLOOKUP(IF(R271="无",Q271,Q271&amp;"("&amp;R271&amp;")"),D:K,8,0)*S271</f>
        <v>0</v>
      </c>
      <c r="V271" s="1" t="s">
        <v>30</v>
      </c>
      <c r="W271" s="1" t="s">
        <v>30</v>
      </c>
      <c r="X271" s="1">
        <v>0</v>
      </c>
      <c r="Y271" s="1">
        <f>VLOOKUP(IF(W271="无",V271,V271&amp;"("&amp;W271&amp;")"),D:J,7,0)*X271</f>
        <v>0</v>
      </c>
      <c r="Z271" s="1">
        <f>VLOOKUP(IF(W271="无",V271,V271&amp;"("&amp;W271&amp;")"),D:K,8,0)*X271</f>
        <v>0</v>
      </c>
    </row>
    <row r="272" spans="1:26" x14ac:dyDescent="0.3">
      <c r="A272" s="10">
        <f t="shared" ref="A272:A281" si="38">ROW()-1</f>
        <v>271</v>
      </c>
      <c r="B272" s="1" t="s">
        <v>59</v>
      </c>
      <c r="C272" s="1" t="s">
        <v>392</v>
      </c>
      <c r="D272" s="1" t="s">
        <v>414</v>
      </c>
      <c r="E272" s="1">
        <v>1</v>
      </c>
      <c r="F272" s="1">
        <v>0</v>
      </c>
      <c r="G272" s="1" t="str">
        <f>IF(ISNUMBER(VLOOKUP(D272,进口贸易表!B:H,7,0)),VLOOKUP(D272,进口贸易表!B:H,7,0)/VLOOKUP(D272,进口贸易表!B:H,6,0),"请在进口贸易表中填写对应产物的进口成本")</f>
        <v>请在进口贸易表中填写对应产物的进口成本</v>
      </c>
      <c r="H272" s="5">
        <f t="shared" si="33"/>
        <v>0</v>
      </c>
      <c r="I272" s="5" t="str">
        <f t="shared" si="34"/>
        <v>请在进口贸易表中填写对应产物的进口成本</v>
      </c>
      <c r="J272" s="5">
        <f t="shared" si="35"/>
        <v>0</v>
      </c>
      <c r="K272" s="5" t="e">
        <f t="shared" si="36"/>
        <v>#VALUE!</v>
      </c>
      <c r="L272" s="1" t="s">
        <v>30</v>
      </c>
      <c r="M272" s="1" t="s">
        <v>30</v>
      </c>
      <c r="N272" s="1">
        <v>0</v>
      </c>
      <c r="O272" s="1">
        <f>VLOOKUP(IF(M272="无",L272,L272&amp;"("&amp;M272&amp;")"),D:J,7,0)*N272</f>
        <v>0</v>
      </c>
      <c r="P272" s="1">
        <f>VLOOKUP(IF(M272="无",L272,L272&amp;"("&amp;M272&amp;")"),D:K,8,0)*N272</f>
        <v>0</v>
      </c>
      <c r="Q272" s="1" t="s">
        <v>30</v>
      </c>
      <c r="R272" s="1" t="s">
        <v>30</v>
      </c>
      <c r="S272" s="1">
        <v>0</v>
      </c>
      <c r="T272" s="1">
        <f>VLOOKUP(IF(R272="无",Q272,Q272&amp;"("&amp;R272&amp;")"),D:J,7,0)*S272</f>
        <v>0</v>
      </c>
      <c r="U272" s="1">
        <f>VLOOKUP(IF(R272="无",Q272,Q272&amp;"("&amp;R272&amp;")"),D:K,8,0)*S272</f>
        <v>0</v>
      </c>
      <c r="V272" s="1" t="s">
        <v>30</v>
      </c>
      <c r="W272" s="1" t="s">
        <v>30</v>
      </c>
      <c r="X272" s="1">
        <v>0</v>
      </c>
      <c r="Y272" s="1">
        <f>VLOOKUP(IF(W272="无",V272,V272&amp;"("&amp;W272&amp;")"),D:J,7,0)*X272</f>
        <v>0</v>
      </c>
      <c r="Z272" s="1">
        <f>VLOOKUP(IF(W272="无",V272,V272&amp;"("&amp;W272&amp;")"),D:K,8,0)*X272</f>
        <v>0</v>
      </c>
    </row>
    <row r="273" spans="1:26" x14ac:dyDescent="0.3">
      <c r="A273" s="10">
        <f t="shared" si="38"/>
        <v>272</v>
      </c>
      <c r="B273" s="1" t="s">
        <v>59</v>
      </c>
      <c r="C273" s="1" t="s">
        <v>392</v>
      </c>
      <c r="D273" s="1" t="s">
        <v>415</v>
      </c>
      <c r="E273" s="1">
        <v>1</v>
      </c>
      <c r="F273" s="1">
        <v>0</v>
      </c>
      <c r="G273" s="1" t="str">
        <f>IF(ISNUMBER(VLOOKUP(D273,进口贸易表!B:H,7,0)),VLOOKUP(D273,进口贸易表!B:H,7,0)/VLOOKUP(D273,进口贸易表!B:H,6,0),"请在进口贸易表中填写对应产物的进口成本")</f>
        <v>请在进口贸易表中填写对应产物的进口成本</v>
      </c>
      <c r="H273" s="5">
        <f t="shared" si="33"/>
        <v>0</v>
      </c>
      <c r="I273" s="5" t="str">
        <f t="shared" si="34"/>
        <v>请在进口贸易表中填写对应产物的进口成本</v>
      </c>
      <c r="J273" s="5">
        <f t="shared" si="35"/>
        <v>0</v>
      </c>
      <c r="K273" s="5" t="e">
        <f t="shared" si="36"/>
        <v>#VALUE!</v>
      </c>
      <c r="L273" s="1" t="s">
        <v>30</v>
      </c>
      <c r="M273" s="1" t="s">
        <v>30</v>
      </c>
      <c r="N273" s="1">
        <v>0</v>
      </c>
      <c r="O273" s="1">
        <f>VLOOKUP(IF(M273="无",L273,L273&amp;"("&amp;M273&amp;")"),D:J,7,0)*N273</f>
        <v>0</v>
      </c>
      <c r="P273" s="1">
        <f>VLOOKUP(IF(M273="无",L273,L273&amp;"("&amp;M273&amp;")"),D:K,8,0)*N273</f>
        <v>0</v>
      </c>
      <c r="Q273" s="1" t="s">
        <v>30</v>
      </c>
      <c r="R273" s="1" t="s">
        <v>30</v>
      </c>
      <c r="S273" s="1">
        <v>0</v>
      </c>
      <c r="T273" s="1">
        <f>VLOOKUP(IF(R273="无",Q273,Q273&amp;"("&amp;R273&amp;")"),D:J,7,0)*S273</f>
        <v>0</v>
      </c>
      <c r="U273" s="1">
        <f>VLOOKUP(IF(R273="无",Q273,Q273&amp;"("&amp;R273&amp;")"),D:K,8,0)*S273</f>
        <v>0</v>
      </c>
      <c r="V273" s="1" t="s">
        <v>30</v>
      </c>
      <c r="W273" s="1" t="s">
        <v>30</v>
      </c>
      <c r="X273" s="1">
        <v>0</v>
      </c>
      <c r="Y273" s="1">
        <f>VLOOKUP(IF(W273="无",V273,V273&amp;"("&amp;W273&amp;")"),D:J,7,0)*X273</f>
        <v>0</v>
      </c>
      <c r="Z273" s="1">
        <f>VLOOKUP(IF(W273="无",V273,V273&amp;"("&amp;W273&amp;")"),D:K,8,0)*X273</f>
        <v>0</v>
      </c>
    </row>
    <row r="274" spans="1:26" x14ac:dyDescent="0.3">
      <c r="A274" s="10">
        <f t="shared" si="38"/>
        <v>273</v>
      </c>
      <c r="B274" s="1" t="s">
        <v>25</v>
      </c>
      <c r="C274" s="1" t="s">
        <v>392</v>
      </c>
      <c r="D274" s="1" t="s">
        <v>416</v>
      </c>
      <c r="E274" s="1">
        <v>1</v>
      </c>
      <c r="F274" s="1">
        <v>0</v>
      </c>
      <c r="G274" s="1" t="str">
        <f>IF(ISNUMBER(VLOOKUP(D274,进口贸易表!B:H,7,0)),VLOOKUP(D274,进口贸易表!B:H,7,0)/VLOOKUP(D274,进口贸易表!B:H,6,0),"请在进口贸易表中填写对应产物的进口成本")</f>
        <v>请在进口贸易表中填写对应产物的进口成本</v>
      </c>
      <c r="H274" s="5">
        <f t="shared" si="33"/>
        <v>0</v>
      </c>
      <c r="I274" s="5" t="str">
        <f t="shared" si="34"/>
        <v>请在进口贸易表中填写对应产物的进口成本</v>
      </c>
      <c r="J274" s="5">
        <f t="shared" si="35"/>
        <v>0</v>
      </c>
      <c r="K274" s="5" t="e">
        <f t="shared" si="36"/>
        <v>#VALUE!</v>
      </c>
      <c r="L274" s="1" t="s">
        <v>30</v>
      </c>
      <c r="M274" s="1" t="s">
        <v>30</v>
      </c>
      <c r="N274" s="1">
        <v>0</v>
      </c>
      <c r="O274" s="1">
        <f>VLOOKUP(IF(M274="无",L274,L274&amp;"("&amp;M274&amp;")"),D:J,7,0)*N274</f>
        <v>0</v>
      </c>
      <c r="P274" s="1">
        <f>VLOOKUP(IF(M274="无",L274,L274&amp;"("&amp;M274&amp;")"),D:K,8,0)*N274</f>
        <v>0</v>
      </c>
      <c r="Q274" s="1" t="s">
        <v>30</v>
      </c>
      <c r="R274" s="1" t="s">
        <v>30</v>
      </c>
      <c r="S274" s="1">
        <v>0</v>
      </c>
      <c r="T274" s="1">
        <f>VLOOKUP(IF(R274="无",Q274,Q274&amp;"("&amp;R274&amp;")"),D:J,7,0)*S274</f>
        <v>0</v>
      </c>
      <c r="U274" s="1">
        <f>VLOOKUP(IF(R274="无",Q274,Q274&amp;"("&amp;R274&amp;")"),D:K,8,0)*S274</f>
        <v>0</v>
      </c>
      <c r="V274" s="1" t="s">
        <v>30</v>
      </c>
      <c r="W274" s="1" t="s">
        <v>30</v>
      </c>
      <c r="X274" s="1">
        <v>0</v>
      </c>
      <c r="Y274" s="1">
        <f>VLOOKUP(IF(W274="无",V274,V274&amp;"("&amp;W274&amp;")"),D:J,7,0)*X274</f>
        <v>0</v>
      </c>
      <c r="Z274" s="1">
        <f>VLOOKUP(IF(W274="无",V274,V274&amp;"("&amp;W274&amp;")"),D:K,8,0)*X274</f>
        <v>0</v>
      </c>
    </row>
    <row r="275" spans="1:26" x14ac:dyDescent="0.3">
      <c r="A275" s="10">
        <f t="shared" si="38"/>
        <v>274</v>
      </c>
      <c r="B275" s="1" t="s">
        <v>25</v>
      </c>
      <c r="C275" s="1" t="s">
        <v>392</v>
      </c>
      <c r="D275" s="1" t="s">
        <v>417</v>
      </c>
      <c r="E275" s="1">
        <v>1</v>
      </c>
      <c r="F275" s="1">
        <v>0</v>
      </c>
      <c r="G275" s="1" t="str">
        <f>IF(ISNUMBER(VLOOKUP(D275,进口贸易表!B:H,7,0)),VLOOKUP(D275,进口贸易表!B:H,7,0)/VLOOKUP(D275,进口贸易表!B:H,6,0),"请在进口贸易表中填写对应产物的进口成本")</f>
        <v>请在进口贸易表中填写对应产物的进口成本</v>
      </c>
      <c r="H275" s="5">
        <f t="shared" si="33"/>
        <v>0</v>
      </c>
      <c r="I275" s="5" t="str">
        <f t="shared" si="34"/>
        <v>请在进口贸易表中填写对应产物的进口成本</v>
      </c>
      <c r="J275" s="5">
        <f t="shared" si="35"/>
        <v>0</v>
      </c>
      <c r="K275" s="5" t="e">
        <f t="shared" si="36"/>
        <v>#VALUE!</v>
      </c>
      <c r="L275" s="1" t="s">
        <v>30</v>
      </c>
      <c r="M275" s="1" t="s">
        <v>30</v>
      </c>
      <c r="N275" s="1">
        <v>0</v>
      </c>
      <c r="O275" s="1">
        <f>VLOOKUP(IF(M275="无",L275,L275&amp;"("&amp;M275&amp;")"),D:J,7,0)*N275</f>
        <v>0</v>
      </c>
      <c r="P275" s="1">
        <f>VLOOKUP(IF(M275="无",L275,L275&amp;"("&amp;M275&amp;")"),D:K,8,0)*N275</f>
        <v>0</v>
      </c>
      <c r="Q275" s="1" t="s">
        <v>30</v>
      </c>
      <c r="R275" s="1" t="s">
        <v>30</v>
      </c>
      <c r="S275" s="1">
        <v>0</v>
      </c>
      <c r="T275" s="1">
        <f>VLOOKUP(IF(R275="无",Q275,Q275&amp;"("&amp;R275&amp;")"),D:J,7,0)*S275</f>
        <v>0</v>
      </c>
      <c r="U275" s="1">
        <f>VLOOKUP(IF(R275="无",Q275,Q275&amp;"("&amp;R275&amp;")"),D:K,8,0)*S275</f>
        <v>0</v>
      </c>
      <c r="V275" s="1" t="s">
        <v>30</v>
      </c>
      <c r="W275" s="1" t="s">
        <v>30</v>
      </c>
      <c r="X275" s="1">
        <v>0</v>
      </c>
      <c r="Y275" s="1">
        <f>VLOOKUP(IF(W275="无",V275,V275&amp;"("&amp;W275&amp;")"),D:J,7,0)*X275</f>
        <v>0</v>
      </c>
      <c r="Z275" s="1">
        <f>VLOOKUP(IF(W275="无",V275,V275&amp;"("&amp;W275&amp;")"),D:K,8,0)*X275</f>
        <v>0</v>
      </c>
    </row>
    <row r="276" spans="1:26" x14ac:dyDescent="0.3">
      <c r="A276" s="10">
        <f t="shared" si="38"/>
        <v>275</v>
      </c>
      <c r="B276" s="1" t="s">
        <v>62</v>
      </c>
      <c r="C276" s="1" t="s">
        <v>392</v>
      </c>
      <c r="D276" s="1" t="s">
        <v>418</v>
      </c>
      <c r="E276" s="1">
        <v>1</v>
      </c>
      <c r="F276" s="1">
        <v>0</v>
      </c>
      <c r="G276" s="1" t="str">
        <f>IF(ISNUMBER(VLOOKUP(D276,进口贸易表!B:H,7,0)),VLOOKUP(D276,进口贸易表!B:H,7,0)/VLOOKUP(D276,进口贸易表!B:H,6,0),"请在进口贸易表中填写对应产物的进口成本")</f>
        <v>请在进口贸易表中填写对应产物的进口成本</v>
      </c>
      <c r="H276" s="5">
        <f t="shared" si="33"/>
        <v>0</v>
      </c>
      <c r="I276" s="5" t="str">
        <f t="shared" si="34"/>
        <v>请在进口贸易表中填写对应产物的进口成本</v>
      </c>
      <c r="J276" s="5">
        <f t="shared" si="35"/>
        <v>0</v>
      </c>
      <c r="K276" s="5" t="e">
        <f t="shared" si="36"/>
        <v>#VALUE!</v>
      </c>
      <c r="L276" s="1" t="s">
        <v>30</v>
      </c>
      <c r="M276" s="1" t="s">
        <v>30</v>
      </c>
      <c r="N276" s="1">
        <v>0</v>
      </c>
      <c r="O276" s="1">
        <f>VLOOKUP(IF(M276="无",L276,L276&amp;"("&amp;M276&amp;")"),D:J,7,0)*N276</f>
        <v>0</v>
      </c>
      <c r="P276" s="1">
        <f>VLOOKUP(IF(M276="无",L276,L276&amp;"("&amp;M276&amp;")"),D:K,8,0)*N276</f>
        <v>0</v>
      </c>
      <c r="Q276" s="1" t="s">
        <v>30</v>
      </c>
      <c r="R276" s="1" t="s">
        <v>30</v>
      </c>
      <c r="S276" s="1">
        <v>0</v>
      </c>
      <c r="T276" s="1">
        <f>VLOOKUP(IF(R276="无",Q276,Q276&amp;"("&amp;R276&amp;")"),D:J,7,0)*S276</f>
        <v>0</v>
      </c>
      <c r="U276" s="1">
        <f>VLOOKUP(IF(R276="无",Q276,Q276&amp;"("&amp;R276&amp;")"),D:K,8,0)*S276</f>
        <v>0</v>
      </c>
      <c r="V276" s="1" t="s">
        <v>30</v>
      </c>
      <c r="W276" s="1" t="s">
        <v>30</v>
      </c>
      <c r="X276" s="1">
        <v>0</v>
      </c>
      <c r="Y276" s="1">
        <f>VLOOKUP(IF(W276="无",V276,V276&amp;"("&amp;W276&amp;")"),D:J,7,0)*X276</f>
        <v>0</v>
      </c>
      <c r="Z276" s="1">
        <f>VLOOKUP(IF(W276="无",V276,V276&amp;"("&amp;W276&amp;")"),D:K,8,0)*X276</f>
        <v>0</v>
      </c>
    </row>
    <row r="277" spans="1:26" x14ac:dyDescent="0.3">
      <c r="A277" s="10">
        <f t="shared" si="38"/>
        <v>276</v>
      </c>
      <c r="B277" s="1" t="s">
        <v>25</v>
      </c>
      <c r="C277" s="1" t="s">
        <v>392</v>
      </c>
      <c r="D277" s="1" t="s">
        <v>419</v>
      </c>
      <c r="E277" s="1">
        <v>1</v>
      </c>
      <c r="F277" s="1">
        <v>0</v>
      </c>
      <c r="G277" s="1" t="str">
        <f>IF(ISNUMBER(VLOOKUP(D277,进口贸易表!B:H,7,0)),VLOOKUP(D277,进口贸易表!B:H,7,0)/VLOOKUP(D277,进口贸易表!B:H,6,0),"请在进口贸易表中填写对应产物的进口成本")</f>
        <v>请在进口贸易表中填写对应产物的进口成本</v>
      </c>
      <c r="H277" s="5">
        <f t="shared" si="33"/>
        <v>0</v>
      </c>
      <c r="I277" s="5" t="str">
        <f t="shared" si="34"/>
        <v>请在进口贸易表中填写对应产物的进口成本</v>
      </c>
      <c r="J277" s="5">
        <f t="shared" si="35"/>
        <v>0</v>
      </c>
      <c r="K277" s="5" t="e">
        <f t="shared" si="36"/>
        <v>#VALUE!</v>
      </c>
      <c r="L277" s="1" t="s">
        <v>30</v>
      </c>
      <c r="M277" s="1" t="s">
        <v>30</v>
      </c>
      <c r="N277" s="1">
        <v>0</v>
      </c>
      <c r="O277" s="1">
        <f>VLOOKUP(IF(M277="无",L277,L277&amp;"("&amp;M277&amp;")"),D:J,7,0)*N277</f>
        <v>0</v>
      </c>
      <c r="P277" s="1">
        <f>VLOOKUP(IF(M277="无",L277,L277&amp;"("&amp;M277&amp;")"),D:K,8,0)*N277</f>
        <v>0</v>
      </c>
      <c r="Q277" s="1" t="s">
        <v>30</v>
      </c>
      <c r="R277" s="1" t="s">
        <v>30</v>
      </c>
      <c r="S277" s="1">
        <v>0</v>
      </c>
      <c r="T277" s="1">
        <f>VLOOKUP(IF(R277="无",Q277,Q277&amp;"("&amp;R277&amp;")"),D:J,7,0)*S277</f>
        <v>0</v>
      </c>
      <c r="U277" s="1">
        <f>VLOOKUP(IF(R277="无",Q277,Q277&amp;"("&amp;R277&amp;")"),D:K,8,0)*S277</f>
        <v>0</v>
      </c>
      <c r="V277" s="1" t="s">
        <v>30</v>
      </c>
      <c r="W277" s="1" t="s">
        <v>30</v>
      </c>
      <c r="X277" s="1">
        <v>0</v>
      </c>
      <c r="Y277" s="1">
        <f>VLOOKUP(IF(W277="无",V277,V277&amp;"("&amp;W277&amp;")"),D:J,7,0)*X277</f>
        <v>0</v>
      </c>
      <c r="Z277" s="1">
        <f>VLOOKUP(IF(W277="无",V277,V277&amp;"("&amp;W277&amp;")"),D:K,8,0)*X277</f>
        <v>0</v>
      </c>
    </row>
    <row r="278" spans="1:26" x14ac:dyDescent="0.3">
      <c r="A278" s="10">
        <f t="shared" si="38"/>
        <v>277</v>
      </c>
      <c r="B278" s="1" t="s">
        <v>25</v>
      </c>
      <c r="C278" s="1" t="s">
        <v>392</v>
      </c>
      <c r="D278" s="1" t="s">
        <v>420</v>
      </c>
      <c r="E278" s="1">
        <v>1</v>
      </c>
      <c r="F278" s="1">
        <v>0</v>
      </c>
      <c r="G278" s="1" t="str">
        <f>IF(ISNUMBER(VLOOKUP(D278,进口贸易表!B:H,7,0)),VLOOKUP(D278,进口贸易表!B:H,7,0)/VLOOKUP(D278,进口贸易表!B:H,6,0),"请在进口贸易表中填写对应产物的进口成本")</f>
        <v>请在进口贸易表中填写对应产物的进口成本</v>
      </c>
      <c r="H278" s="5">
        <f t="shared" si="33"/>
        <v>0</v>
      </c>
      <c r="I278" s="5" t="str">
        <f t="shared" si="34"/>
        <v>请在进口贸易表中填写对应产物的进口成本</v>
      </c>
      <c r="J278" s="5">
        <f t="shared" si="35"/>
        <v>0</v>
      </c>
      <c r="K278" s="5" t="e">
        <f t="shared" si="36"/>
        <v>#VALUE!</v>
      </c>
      <c r="L278" s="1" t="s">
        <v>30</v>
      </c>
      <c r="M278" s="1" t="s">
        <v>30</v>
      </c>
      <c r="N278" s="1">
        <v>0</v>
      </c>
      <c r="O278" s="1">
        <f>VLOOKUP(IF(M278="无",L278,L278&amp;"("&amp;M278&amp;")"),D:J,7,0)*N278</f>
        <v>0</v>
      </c>
      <c r="P278" s="1">
        <f>VLOOKUP(IF(M278="无",L278,L278&amp;"("&amp;M278&amp;")"),D:K,8,0)*N278</f>
        <v>0</v>
      </c>
      <c r="Q278" s="1" t="s">
        <v>30</v>
      </c>
      <c r="R278" s="1" t="s">
        <v>30</v>
      </c>
      <c r="S278" s="1">
        <v>0</v>
      </c>
      <c r="T278" s="1">
        <f>VLOOKUP(IF(R278="无",Q278,Q278&amp;"("&amp;R278&amp;")"),D:J,7,0)*S278</f>
        <v>0</v>
      </c>
      <c r="U278" s="1">
        <f>VLOOKUP(IF(R278="无",Q278,Q278&amp;"("&amp;R278&amp;")"),D:K,8,0)*S278</f>
        <v>0</v>
      </c>
      <c r="V278" s="1" t="s">
        <v>30</v>
      </c>
      <c r="W278" s="1" t="s">
        <v>30</v>
      </c>
      <c r="X278" s="1">
        <v>0</v>
      </c>
      <c r="Y278" s="1">
        <f>VLOOKUP(IF(W278="无",V278,V278&amp;"("&amp;W278&amp;")"),D:J,7,0)*X278</f>
        <v>0</v>
      </c>
      <c r="Z278" s="1">
        <f>VLOOKUP(IF(W278="无",V278,V278&amp;"("&amp;W278&amp;")"),D:K,8,0)*X278</f>
        <v>0</v>
      </c>
    </row>
    <row r="279" spans="1:26" x14ac:dyDescent="0.3">
      <c r="A279" s="10">
        <f t="shared" si="38"/>
        <v>278</v>
      </c>
      <c r="B279" s="1" t="s">
        <v>25</v>
      </c>
      <c r="C279" s="1" t="s">
        <v>392</v>
      </c>
      <c r="D279" s="1" t="s">
        <v>421</v>
      </c>
      <c r="E279" s="1">
        <v>1</v>
      </c>
      <c r="F279" s="1">
        <v>0</v>
      </c>
      <c r="G279" s="1" t="str">
        <f>IF(ISNUMBER(VLOOKUP(D279,进口贸易表!B:H,7,0)),VLOOKUP(D279,进口贸易表!B:H,7,0)/VLOOKUP(D279,进口贸易表!B:H,6,0),"请在进口贸易表中填写对应产物的进口成本")</f>
        <v>请在进口贸易表中填写对应产物的进口成本</v>
      </c>
      <c r="H279" s="5">
        <f t="shared" si="33"/>
        <v>0</v>
      </c>
      <c r="I279" s="5" t="str">
        <f t="shared" si="34"/>
        <v>请在进口贸易表中填写对应产物的进口成本</v>
      </c>
      <c r="J279" s="5">
        <f t="shared" si="35"/>
        <v>0</v>
      </c>
      <c r="K279" s="5" t="e">
        <f t="shared" si="36"/>
        <v>#VALUE!</v>
      </c>
      <c r="L279" s="1" t="s">
        <v>30</v>
      </c>
      <c r="M279" s="1" t="s">
        <v>30</v>
      </c>
      <c r="N279" s="1">
        <v>0</v>
      </c>
      <c r="O279" s="1">
        <f>VLOOKUP(IF(M279="无",L279,L279&amp;"("&amp;M279&amp;")"),D:J,7,0)*N279</f>
        <v>0</v>
      </c>
      <c r="P279" s="1">
        <f>VLOOKUP(IF(M279="无",L279,L279&amp;"("&amp;M279&amp;")"),D:K,8,0)*N279</f>
        <v>0</v>
      </c>
      <c r="Q279" s="1" t="s">
        <v>30</v>
      </c>
      <c r="R279" s="1" t="s">
        <v>30</v>
      </c>
      <c r="S279" s="1">
        <v>0</v>
      </c>
      <c r="T279" s="1">
        <f>VLOOKUP(IF(R279="无",Q279,Q279&amp;"("&amp;R279&amp;")"),D:J,7,0)*S279</f>
        <v>0</v>
      </c>
      <c r="U279" s="1">
        <f>VLOOKUP(IF(R279="无",Q279,Q279&amp;"("&amp;R279&amp;")"),D:K,8,0)*S279</f>
        <v>0</v>
      </c>
      <c r="V279" s="1" t="s">
        <v>30</v>
      </c>
      <c r="W279" s="1" t="s">
        <v>30</v>
      </c>
      <c r="X279" s="1">
        <v>0</v>
      </c>
      <c r="Y279" s="1">
        <f>VLOOKUP(IF(W279="无",V279,V279&amp;"("&amp;W279&amp;")"),D:J,7,0)*X279</f>
        <v>0</v>
      </c>
      <c r="Z279" s="1">
        <f>VLOOKUP(IF(W279="无",V279,V279&amp;"("&amp;W279&amp;")"),D:K,8,0)*X279</f>
        <v>0</v>
      </c>
    </row>
    <row r="280" spans="1:26" x14ac:dyDescent="0.3">
      <c r="A280" s="10">
        <f t="shared" si="38"/>
        <v>279</v>
      </c>
      <c r="B280" s="1" t="s">
        <v>25</v>
      </c>
      <c r="C280" s="1" t="s">
        <v>392</v>
      </c>
      <c r="D280" s="1" t="s">
        <v>422</v>
      </c>
      <c r="E280" s="1">
        <v>1</v>
      </c>
      <c r="F280" s="1">
        <v>0</v>
      </c>
      <c r="G280" s="1" t="str">
        <f>IF(ISNUMBER(VLOOKUP(D280,进口贸易表!B:H,7,0)),VLOOKUP(D280,进口贸易表!B:H,7,0)/VLOOKUP(D280,进口贸易表!B:H,6,0),"请在进口贸易表中填写对应产物的进口成本")</f>
        <v>请在进口贸易表中填写对应产物的进口成本</v>
      </c>
      <c r="H280" s="5">
        <f t="shared" si="33"/>
        <v>0</v>
      </c>
      <c r="I280" s="5" t="str">
        <f t="shared" si="34"/>
        <v>请在进口贸易表中填写对应产物的进口成本</v>
      </c>
      <c r="J280" s="5">
        <f t="shared" si="35"/>
        <v>0</v>
      </c>
      <c r="K280" s="5" t="e">
        <f t="shared" si="36"/>
        <v>#VALUE!</v>
      </c>
      <c r="L280" s="1" t="s">
        <v>30</v>
      </c>
      <c r="M280" s="1" t="s">
        <v>30</v>
      </c>
      <c r="N280" s="1">
        <v>0</v>
      </c>
      <c r="O280" s="1">
        <f>VLOOKUP(IF(M280="无",L280,L280&amp;"("&amp;M280&amp;")"),D:J,7,0)*N280</f>
        <v>0</v>
      </c>
      <c r="P280" s="1">
        <f>VLOOKUP(IF(M280="无",L280,L280&amp;"("&amp;M280&amp;")"),D:K,8,0)*N280</f>
        <v>0</v>
      </c>
      <c r="Q280" s="1" t="s">
        <v>30</v>
      </c>
      <c r="R280" s="1" t="s">
        <v>30</v>
      </c>
      <c r="S280" s="1">
        <v>0</v>
      </c>
      <c r="T280" s="1">
        <f>VLOOKUP(IF(R280="无",Q280,Q280&amp;"("&amp;R280&amp;")"),D:J,7,0)*S280</f>
        <v>0</v>
      </c>
      <c r="U280" s="1">
        <f>VLOOKUP(IF(R280="无",Q280,Q280&amp;"("&amp;R280&amp;")"),D:K,8,0)*S280</f>
        <v>0</v>
      </c>
      <c r="V280" s="1" t="s">
        <v>30</v>
      </c>
      <c r="W280" s="1" t="s">
        <v>30</v>
      </c>
      <c r="X280" s="1">
        <v>0</v>
      </c>
      <c r="Y280" s="1">
        <f>VLOOKUP(IF(W280="无",V280,V280&amp;"("&amp;W280&amp;")"),D:J,7,0)*X280</f>
        <v>0</v>
      </c>
      <c r="Z280" s="1">
        <f>VLOOKUP(IF(W280="无",V280,V280&amp;"("&amp;W280&amp;")"),D:K,8,0)*X280</f>
        <v>0</v>
      </c>
    </row>
    <row r="281" spans="1:26" x14ac:dyDescent="0.3">
      <c r="A281" s="10">
        <f t="shared" si="38"/>
        <v>280</v>
      </c>
      <c r="B281" s="1" t="s">
        <v>25</v>
      </c>
      <c r="C281" s="1" t="s">
        <v>392</v>
      </c>
      <c r="D281" s="1" t="s">
        <v>423</v>
      </c>
      <c r="E281" s="1">
        <v>1</v>
      </c>
      <c r="F281" s="1">
        <v>0</v>
      </c>
      <c r="G281" s="1" t="str">
        <f>IF(ISNUMBER(VLOOKUP(D281,进口贸易表!B:H,7,0)),VLOOKUP(D281,进口贸易表!B:H,7,0)/VLOOKUP(D281,进口贸易表!B:H,6,0),"请在进口贸易表中填写对应产物的进口成本")</f>
        <v>请在进口贸易表中填写对应产物的进口成本</v>
      </c>
      <c r="H281" s="5">
        <f t="shared" si="33"/>
        <v>0</v>
      </c>
      <c r="I281" s="5" t="str">
        <f t="shared" si="34"/>
        <v>请在进口贸易表中填写对应产物的进口成本</v>
      </c>
      <c r="J281" s="5">
        <f t="shared" si="35"/>
        <v>0</v>
      </c>
      <c r="K281" s="5" t="e">
        <f t="shared" si="36"/>
        <v>#VALUE!</v>
      </c>
      <c r="L281" s="1" t="s">
        <v>30</v>
      </c>
      <c r="M281" s="1" t="s">
        <v>30</v>
      </c>
      <c r="N281" s="1">
        <v>0</v>
      </c>
      <c r="O281" s="1">
        <f>VLOOKUP(IF(M281="无",L281,L281&amp;"("&amp;M281&amp;")"),D:J,7,0)*N281</f>
        <v>0</v>
      </c>
      <c r="P281" s="1">
        <f>VLOOKUP(IF(M281="无",L281,L281&amp;"("&amp;M281&amp;")"),D:K,8,0)*N281</f>
        <v>0</v>
      </c>
      <c r="Q281" s="1" t="s">
        <v>30</v>
      </c>
      <c r="R281" s="1" t="s">
        <v>30</v>
      </c>
      <c r="S281" s="1">
        <v>0</v>
      </c>
      <c r="T281" s="1">
        <f>VLOOKUP(IF(R281="无",Q281,Q281&amp;"("&amp;R281&amp;")"),D:J,7,0)*S281</f>
        <v>0</v>
      </c>
      <c r="U281" s="1">
        <f>VLOOKUP(IF(R281="无",Q281,Q281&amp;"("&amp;R281&amp;")"),D:K,8,0)*S281</f>
        <v>0</v>
      </c>
      <c r="V281" s="1" t="s">
        <v>30</v>
      </c>
      <c r="W281" s="1" t="s">
        <v>30</v>
      </c>
      <c r="X281" s="1">
        <v>0</v>
      </c>
      <c r="Y281" s="1">
        <f>VLOOKUP(IF(W281="无",V281,V281&amp;"("&amp;W281&amp;")"),D:J,7,0)*X281</f>
        <v>0</v>
      </c>
      <c r="Z281" s="1">
        <f>VLOOKUP(IF(W281="无",V281,V281&amp;"("&amp;W281&amp;")"),D:K,8,0)*X281</f>
        <v>0</v>
      </c>
    </row>
    <row r="282" spans="1:26" x14ac:dyDescent="0.3">
      <c r="A282" s="10">
        <f t="shared" ref="A282:A291" si="39">ROW()-1</f>
        <v>281</v>
      </c>
      <c r="B282" s="1" t="s">
        <v>25</v>
      </c>
      <c r="C282" s="1" t="s">
        <v>392</v>
      </c>
      <c r="D282" s="1" t="s">
        <v>424</v>
      </c>
      <c r="E282" s="1">
        <v>1</v>
      </c>
      <c r="F282" s="1">
        <v>0</v>
      </c>
      <c r="G282" s="1" t="str">
        <f>IF(ISNUMBER(VLOOKUP(D282,进口贸易表!B:H,7,0)),VLOOKUP(D282,进口贸易表!B:H,7,0)/VLOOKUP(D282,进口贸易表!B:H,6,0),"请在进口贸易表中填写对应产物的进口成本")</f>
        <v>请在进口贸易表中填写对应产物的进口成本</v>
      </c>
      <c r="H282" s="5">
        <f t="shared" si="33"/>
        <v>0</v>
      </c>
      <c r="I282" s="5" t="str">
        <f t="shared" si="34"/>
        <v>请在进口贸易表中填写对应产物的进口成本</v>
      </c>
      <c r="J282" s="5">
        <f t="shared" si="35"/>
        <v>0</v>
      </c>
      <c r="K282" s="5" t="e">
        <f t="shared" si="36"/>
        <v>#VALUE!</v>
      </c>
      <c r="L282" s="1" t="s">
        <v>30</v>
      </c>
      <c r="M282" s="1" t="s">
        <v>30</v>
      </c>
      <c r="N282" s="1">
        <v>0</v>
      </c>
      <c r="O282" s="1">
        <f>VLOOKUP(IF(M282="无",L282,L282&amp;"("&amp;M282&amp;")"),D:J,7,0)*N282</f>
        <v>0</v>
      </c>
      <c r="P282" s="1">
        <f>VLOOKUP(IF(M282="无",L282,L282&amp;"("&amp;M282&amp;")"),D:K,8,0)*N282</f>
        <v>0</v>
      </c>
      <c r="Q282" s="1" t="s">
        <v>30</v>
      </c>
      <c r="R282" s="1" t="s">
        <v>30</v>
      </c>
      <c r="S282" s="1">
        <v>0</v>
      </c>
      <c r="T282" s="1">
        <f>VLOOKUP(IF(R282="无",Q282,Q282&amp;"("&amp;R282&amp;")"),D:J,7,0)*S282</f>
        <v>0</v>
      </c>
      <c r="U282" s="1">
        <f>VLOOKUP(IF(R282="无",Q282,Q282&amp;"("&amp;R282&amp;")"),D:K,8,0)*S282</f>
        <v>0</v>
      </c>
      <c r="V282" s="1" t="s">
        <v>30</v>
      </c>
      <c r="W282" s="1" t="s">
        <v>30</v>
      </c>
      <c r="X282" s="1">
        <v>0</v>
      </c>
      <c r="Y282" s="1">
        <f>VLOOKUP(IF(W282="无",V282,V282&amp;"("&amp;W282&amp;")"),D:J,7,0)*X282</f>
        <v>0</v>
      </c>
      <c r="Z282" s="1">
        <f>VLOOKUP(IF(W282="无",V282,V282&amp;"("&amp;W282&amp;")"),D:K,8,0)*X282</f>
        <v>0</v>
      </c>
    </row>
    <row r="283" spans="1:26" x14ac:dyDescent="0.3">
      <c r="A283" s="10">
        <f t="shared" si="39"/>
        <v>282</v>
      </c>
      <c r="B283" s="1" t="s">
        <v>25</v>
      </c>
      <c r="C283" s="1" t="s">
        <v>392</v>
      </c>
      <c r="D283" s="1" t="s">
        <v>425</v>
      </c>
      <c r="E283" s="1">
        <v>1</v>
      </c>
      <c r="F283" s="1">
        <v>0</v>
      </c>
      <c r="G283" s="1" t="str">
        <f>IF(ISNUMBER(VLOOKUP(D283,进口贸易表!B:H,7,0)),VLOOKUP(D283,进口贸易表!B:H,7,0)/VLOOKUP(D283,进口贸易表!B:H,6,0),"请在进口贸易表中填写对应产物的进口成本")</f>
        <v>请在进口贸易表中填写对应产物的进口成本</v>
      </c>
      <c r="H283" s="5">
        <f t="shared" si="33"/>
        <v>0</v>
      </c>
      <c r="I283" s="5" t="str">
        <f t="shared" si="34"/>
        <v>请在进口贸易表中填写对应产物的进口成本</v>
      </c>
      <c r="J283" s="5">
        <f t="shared" si="35"/>
        <v>0</v>
      </c>
      <c r="K283" s="5" t="e">
        <f t="shared" si="36"/>
        <v>#VALUE!</v>
      </c>
      <c r="L283" s="1" t="s">
        <v>30</v>
      </c>
      <c r="M283" s="1" t="s">
        <v>30</v>
      </c>
      <c r="N283" s="1">
        <v>0</v>
      </c>
      <c r="O283" s="1">
        <f>VLOOKUP(IF(M283="无",L283,L283&amp;"("&amp;M283&amp;")"),D:J,7,0)*N283</f>
        <v>0</v>
      </c>
      <c r="P283" s="1">
        <f>VLOOKUP(IF(M283="无",L283,L283&amp;"("&amp;M283&amp;")"),D:K,8,0)*N283</f>
        <v>0</v>
      </c>
      <c r="Q283" s="1" t="s">
        <v>30</v>
      </c>
      <c r="R283" s="1" t="s">
        <v>30</v>
      </c>
      <c r="S283" s="1">
        <v>0</v>
      </c>
      <c r="T283" s="1">
        <f>VLOOKUP(IF(R283="无",Q283,Q283&amp;"("&amp;R283&amp;")"),D:J,7,0)*S283</f>
        <v>0</v>
      </c>
      <c r="U283" s="1">
        <f>VLOOKUP(IF(R283="无",Q283,Q283&amp;"("&amp;R283&amp;")"),D:K,8,0)*S283</f>
        <v>0</v>
      </c>
      <c r="V283" s="1" t="s">
        <v>30</v>
      </c>
      <c r="W283" s="1" t="s">
        <v>30</v>
      </c>
      <c r="X283" s="1">
        <v>0</v>
      </c>
      <c r="Y283" s="1">
        <f>VLOOKUP(IF(W283="无",V283,V283&amp;"("&amp;W283&amp;")"),D:J,7,0)*X283</f>
        <v>0</v>
      </c>
      <c r="Z283" s="1">
        <f>VLOOKUP(IF(W283="无",V283,V283&amp;"("&amp;W283&amp;")"),D:K,8,0)*X283</f>
        <v>0</v>
      </c>
    </row>
    <row r="284" spans="1:26" x14ac:dyDescent="0.3">
      <c r="A284" s="10">
        <f t="shared" si="39"/>
        <v>283</v>
      </c>
      <c r="B284" s="1" t="s">
        <v>25</v>
      </c>
      <c r="C284" s="1" t="s">
        <v>392</v>
      </c>
      <c r="D284" s="1" t="s">
        <v>426</v>
      </c>
      <c r="E284" s="1">
        <v>1</v>
      </c>
      <c r="F284" s="1">
        <v>0</v>
      </c>
      <c r="G284" s="1" t="str">
        <f>IF(ISNUMBER(VLOOKUP(D284,进口贸易表!B:H,7,0)),VLOOKUP(D284,进口贸易表!B:H,7,0)/VLOOKUP(D284,进口贸易表!B:H,6,0),"请在进口贸易表中填写对应产物的进口成本")</f>
        <v>请在进口贸易表中填写对应产物的进口成本</v>
      </c>
      <c r="H284" s="5">
        <f t="shared" ref="H284:H311" si="40">F284+O284+T284+Y284</f>
        <v>0</v>
      </c>
      <c r="I284" s="5" t="str">
        <f t="shared" ref="I284:I311" si="41">IF(C284="贸易",G284,P284+U284+Z284)</f>
        <v>请在进口贸易表中填写对应产物的进口成本</v>
      </c>
      <c r="J284" s="5">
        <f t="shared" ref="J284:J311" si="42">H284/E284</f>
        <v>0</v>
      </c>
      <c r="K284" s="5" t="e">
        <f t="shared" ref="K284:K311" si="43">I284/E284</f>
        <v>#VALUE!</v>
      </c>
      <c r="L284" s="1" t="s">
        <v>30</v>
      </c>
      <c r="M284" s="1" t="s">
        <v>30</v>
      </c>
      <c r="N284" s="1">
        <v>0</v>
      </c>
      <c r="O284" s="1">
        <f>VLOOKUP(IF(M284="无",L284,L284&amp;"("&amp;M284&amp;")"),D:J,7,0)*N284</f>
        <v>0</v>
      </c>
      <c r="P284" s="1">
        <f>VLOOKUP(IF(M284="无",L284,L284&amp;"("&amp;M284&amp;")"),D:K,8,0)*N284</f>
        <v>0</v>
      </c>
      <c r="Q284" s="1" t="s">
        <v>30</v>
      </c>
      <c r="R284" s="1" t="s">
        <v>30</v>
      </c>
      <c r="S284" s="1">
        <v>0</v>
      </c>
      <c r="T284" s="1">
        <f>VLOOKUP(IF(R284="无",Q284,Q284&amp;"("&amp;R284&amp;")"),D:J,7,0)*S284</f>
        <v>0</v>
      </c>
      <c r="U284" s="1">
        <f>VLOOKUP(IF(R284="无",Q284,Q284&amp;"("&amp;R284&amp;")"),D:K,8,0)*S284</f>
        <v>0</v>
      </c>
      <c r="V284" s="1" t="s">
        <v>30</v>
      </c>
      <c r="W284" s="1" t="s">
        <v>30</v>
      </c>
      <c r="X284" s="1">
        <v>0</v>
      </c>
      <c r="Y284" s="1">
        <f>VLOOKUP(IF(W284="无",V284,V284&amp;"("&amp;W284&amp;")"),D:J,7,0)*X284</f>
        <v>0</v>
      </c>
      <c r="Z284" s="1">
        <f>VLOOKUP(IF(W284="无",V284,V284&amp;"("&amp;W284&amp;")"),D:K,8,0)*X284</f>
        <v>0</v>
      </c>
    </row>
    <row r="285" spans="1:26" x14ac:dyDescent="0.3">
      <c r="A285" s="10">
        <f t="shared" si="39"/>
        <v>284</v>
      </c>
      <c r="B285" s="1" t="s">
        <v>25</v>
      </c>
      <c r="C285" s="1" t="s">
        <v>392</v>
      </c>
      <c r="D285" s="1" t="s">
        <v>427</v>
      </c>
      <c r="E285" s="1">
        <v>1</v>
      </c>
      <c r="F285" s="1">
        <v>0</v>
      </c>
      <c r="G285" s="1" t="str">
        <f>IF(ISNUMBER(VLOOKUP(D285,进口贸易表!B:H,7,0)),VLOOKUP(D285,进口贸易表!B:H,7,0)/VLOOKUP(D285,进口贸易表!B:H,6,0),"请在进口贸易表中填写对应产物的进口成本")</f>
        <v>请在进口贸易表中填写对应产物的进口成本</v>
      </c>
      <c r="H285" s="5">
        <f t="shared" si="40"/>
        <v>0</v>
      </c>
      <c r="I285" s="5" t="str">
        <f t="shared" si="41"/>
        <v>请在进口贸易表中填写对应产物的进口成本</v>
      </c>
      <c r="J285" s="5">
        <f t="shared" si="42"/>
        <v>0</v>
      </c>
      <c r="K285" s="5" t="e">
        <f t="shared" si="43"/>
        <v>#VALUE!</v>
      </c>
      <c r="L285" s="1" t="s">
        <v>30</v>
      </c>
      <c r="M285" s="1" t="s">
        <v>30</v>
      </c>
      <c r="N285" s="1">
        <v>0</v>
      </c>
      <c r="O285" s="1">
        <f>VLOOKUP(IF(M285="无",L285,L285&amp;"("&amp;M285&amp;")"),D:J,7,0)*N285</f>
        <v>0</v>
      </c>
      <c r="P285" s="1">
        <f>VLOOKUP(IF(M285="无",L285,L285&amp;"("&amp;M285&amp;")"),D:K,8,0)*N285</f>
        <v>0</v>
      </c>
      <c r="Q285" s="1" t="s">
        <v>30</v>
      </c>
      <c r="R285" s="1" t="s">
        <v>30</v>
      </c>
      <c r="S285" s="1">
        <v>0</v>
      </c>
      <c r="T285" s="1">
        <f>VLOOKUP(IF(R285="无",Q285,Q285&amp;"("&amp;R285&amp;")"),D:J,7,0)*S285</f>
        <v>0</v>
      </c>
      <c r="U285" s="1">
        <f>VLOOKUP(IF(R285="无",Q285,Q285&amp;"("&amp;R285&amp;")"),D:K,8,0)*S285</f>
        <v>0</v>
      </c>
      <c r="V285" s="1" t="s">
        <v>30</v>
      </c>
      <c r="W285" s="1" t="s">
        <v>30</v>
      </c>
      <c r="X285" s="1">
        <v>0</v>
      </c>
      <c r="Y285" s="1">
        <f>VLOOKUP(IF(W285="无",V285,V285&amp;"("&amp;W285&amp;")"),D:J,7,0)*X285</f>
        <v>0</v>
      </c>
      <c r="Z285" s="1">
        <f>VLOOKUP(IF(W285="无",V285,V285&amp;"("&amp;W285&amp;")"),D:K,8,0)*X285</f>
        <v>0</v>
      </c>
    </row>
    <row r="286" spans="1:26" x14ac:dyDescent="0.3">
      <c r="A286" s="10">
        <f t="shared" si="39"/>
        <v>285</v>
      </c>
      <c r="B286" s="1" t="s">
        <v>25</v>
      </c>
      <c r="C286" s="1" t="s">
        <v>392</v>
      </c>
      <c r="D286" s="1" t="s">
        <v>428</v>
      </c>
      <c r="E286" s="1">
        <v>1</v>
      </c>
      <c r="F286" s="1">
        <v>0</v>
      </c>
      <c r="G286" s="1" t="str">
        <f>IF(ISNUMBER(VLOOKUP(D286,进口贸易表!B:H,7,0)),VLOOKUP(D286,进口贸易表!B:H,7,0)/VLOOKUP(D286,进口贸易表!B:H,6,0),"请在进口贸易表中填写对应产物的进口成本")</f>
        <v>请在进口贸易表中填写对应产物的进口成本</v>
      </c>
      <c r="H286" s="5">
        <f t="shared" si="40"/>
        <v>0</v>
      </c>
      <c r="I286" s="5" t="str">
        <f t="shared" si="41"/>
        <v>请在进口贸易表中填写对应产物的进口成本</v>
      </c>
      <c r="J286" s="5">
        <f t="shared" si="42"/>
        <v>0</v>
      </c>
      <c r="K286" s="5" t="e">
        <f t="shared" si="43"/>
        <v>#VALUE!</v>
      </c>
      <c r="L286" s="1" t="s">
        <v>30</v>
      </c>
      <c r="M286" s="1" t="s">
        <v>30</v>
      </c>
      <c r="N286" s="1">
        <v>0</v>
      </c>
      <c r="O286" s="1">
        <f>VLOOKUP(IF(M286="无",L286,L286&amp;"("&amp;M286&amp;")"),D:J,7,0)*N286</f>
        <v>0</v>
      </c>
      <c r="P286" s="1">
        <f>VLOOKUP(IF(M286="无",L286,L286&amp;"("&amp;M286&amp;")"),D:K,8,0)*N286</f>
        <v>0</v>
      </c>
      <c r="Q286" s="1" t="s">
        <v>30</v>
      </c>
      <c r="R286" s="1" t="s">
        <v>30</v>
      </c>
      <c r="S286" s="1">
        <v>0</v>
      </c>
      <c r="T286" s="1">
        <f>VLOOKUP(IF(R286="无",Q286,Q286&amp;"("&amp;R286&amp;")"),D:J,7,0)*S286</f>
        <v>0</v>
      </c>
      <c r="U286" s="1">
        <f>VLOOKUP(IF(R286="无",Q286,Q286&amp;"("&amp;R286&amp;")"),D:K,8,0)*S286</f>
        <v>0</v>
      </c>
      <c r="V286" s="1" t="s">
        <v>30</v>
      </c>
      <c r="W286" s="1" t="s">
        <v>30</v>
      </c>
      <c r="X286" s="1">
        <v>0</v>
      </c>
      <c r="Y286" s="1">
        <f>VLOOKUP(IF(W286="无",V286,V286&amp;"("&amp;W286&amp;")"),D:J,7,0)*X286</f>
        <v>0</v>
      </c>
      <c r="Z286" s="1">
        <f>VLOOKUP(IF(W286="无",V286,V286&amp;"("&amp;W286&amp;")"),D:K,8,0)*X286</f>
        <v>0</v>
      </c>
    </row>
    <row r="287" spans="1:26" x14ac:dyDescent="0.3">
      <c r="A287" s="10">
        <f t="shared" si="39"/>
        <v>286</v>
      </c>
      <c r="B287" s="1" t="s">
        <v>25</v>
      </c>
      <c r="C287" s="1" t="s">
        <v>392</v>
      </c>
      <c r="D287" s="1" t="s">
        <v>429</v>
      </c>
      <c r="E287" s="1">
        <v>1</v>
      </c>
      <c r="F287" s="1">
        <v>0</v>
      </c>
      <c r="G287" s="1" t="str">
        <f>IF(ISNUMBER(VLOOKUP(D287,进口贸易表!B:H,7,0)),VLOOKUP(D287,进口贸易表!B:H,7,0)/VLOOKUP(D287,进口贸易表!B:H,6,0),"请在进口贸易表中填写对应产物的进口成本")</f>
        <v>请在进口贸易表中填写对应产物的进口成本</v>
      </c>
      <c r="H287" s="5">
        <f t="shared" si="40"/>
        <v>0</v>
      </c>
      <c r="I287" s="5" t="str">
        <f t="shared" si="41"/>
        <v>请在进口贸易表中填写对应产物的进口成本</v>
      </c>
      <c r="J287" s="5">
        <f t="shared" si="42"/>
        <v>0</v>
      </c>
      <c r="K287" s="5" t="e">
        <f t="shared" si="43"/>
        <v>#VALUE!</v>
      </c>
      <c r="L287" s="1" t="s">
        <v>30</v>
      </c>
      <c r="M287" s="1" t="s">
        <v>30</v>
      </c>
      <c r="N287" s="1">
        <v>0</v>
      </c>
      <c r="O287" s="1">
        <f>VLOOKUP(IF(M287="无",L287,L287&amp;"("&amp;M287&amp;")"),D:J,7,0)*N287</f>
        <v>0</v>
      </c>
      <c r="P287" s="1">
        <f>VLOOKUP(IF(M287="无",L287,L287&amp;"("&amp;M287&amp;")"),D:K,8,0)*N287</f>
        <v>0</v>
      </c>
      <c r="Q287" s="1" t="s">
        <v>30</v>
      </c>
      <c r="R287" s="1" t="s">
        <v>30</v>
      </c>
      <c r="S287" s="1">
        <v>0</v>
      </c>
      <c r="T287" s="1">
        <f>VLOOKUP(IF(R287="无",Q287,Q287&amp;"("&amp;R287&amp;")"),D:J,7,0)*S287</f>
        <v>0</v>
      </c>
      <c r="U287" s="1">
        <f>VLOOKUP(IF(R287="无",Q287,Q287&amp;"("&amp;R287&amp;")"),D:K,8,0)*S287</f>
        <v>0</v>
      </c>
      <c r="V287" s="1" t="s">
        <v>30</v>
      </c>
      <c r="W287" s="1" t="s">
        <v>30</v>
      </c>
      <c r="X287" s="1">
        <v>0</v>
      </c>
      <c r="Y287" s="1">
        <f>VLOOKUP(IF(W287="无",V287,V287&amp;"("&amp;W287&amp;")"),D:J,7,0)*X287</f>
        <v>0</v>
      </c>
      <c r="Z287" s="1">
        <f>VLOOKUP(IF(W287="无",V287,V287&amp;"("&amp;W287&amp;")"),D:K,8,0)*X287</f>
        <v>0</v>
      </c>
    </row>
    <row r="288" spans="1:26" x14ac:dyDescent="0.3">
      <c r="A288" s="10">
        <f t="shared" si="39"/>
        <v>287</v>
      </c>
      <c r="B288" s="1" t="s">
        <v>25</v>
      </c>
      <c r="C288" s="1" t="s">
        <v>392</v>
      </c>
      <c r="D288" s="1" t="s">
        <v>430</v>
      </c>
      <c r="E288" s="1">
        <v>1</v>
      </c>
      <c r="F288" s="1">
        <v>0</v>
      </c>
      <c r="G288" s="1" t="str">
        <f>IF(ISNUMBER(VLOOKUP(D288,进口贸易表!B:H,7,0)),VLOOKUP(D288,进口贸易表!B:H,7,0)/VLOOKUP(D288,进口贸易表!B:H,6,0),"请在进口贸易表中填写对应产物的进口成本")</f>
        <v>请在进口贸易表中填写对应产物的进口成本</v>
      </c>
      <c r="H288" s="5">
        <f t="shared" si="40"/>
        <v>0</v>
      </c>
      <c r="I288" s="5" t="str">
        <f t="shared" si="41"/>
        <v>请在进口贸易表中填写对应产物的进口成本</v>
      </c>
      <c r="J288" s="5">
        <f t="shared" si="42"/>
        <v>0</v>
      </c>
      <c r="K288" s="5" t="e">
        <f t="shared" si="43"/>
        <v>#VALUE!</v>
      </c>
      <c r="L288" s="1" t="s">
        <v>30</v>
      </c>
      <c r="M288" s="1" t="s">
        <v>30</v>
      </c>
      <c r="N288" s="1">
        <v>0</v>
      </c>
      <c r="O288" s="1">
        <f>VLOOKUP(IF(M288="无",L288,L288&amp;"("&amp;M288&amp;")"),D:J,7,0)*N288</f>
        <v>0</v>
      </c>
      <c r="P288" s="1">
        <f>VLOOKUP(IF(M288="无",L288,L288&amp;"("&amp;M288&amp;")"),D:K,8,0)*N288</f>
        <v>0</v>
      </c>
      <c r="Q288" s="1" t="s">
        <v>30</v>
      </c>
      <c r="R288" s="1" t="s">
        <v>30</v>
      </c>
      <c r="S288" s="1">
        <v>0</v>
      </c>
      <c r="T288" s="1">
        <f>VLOOKUP(IF(R288="无",Q288,Q288&amp;"("&amp;R288&amp;")"),D:J,7,0)*S288</f>
        <v>0</v>
      </c>
      <c r="U288" s="1">
        <f>VLOOKUP(IF(R288="无",Q288,Q288&amp;"("&amp;R288&amp;")"),D:K,8,0)*S288</f>
        <v>0</v>
      </c>
      <c r="V288" s="1" t="s">
        <v>30</v>
      </c>
      <c r="W288" s="1" t="s">
        <v>30</v>
      </c>
      <c r="X288" s="1">
        <v>0</v>
      </c>
      <c r="Y288" s="1">
        <f>VLOOKUP(IF(W288="无",V288,V288&amp;"("&amp;W288&amp;")"),D:J,7,0)*X288</f>
        <v>0</v>
      </c>
      <c r="Z288" s="1">
        <f>VLOOKUP(IF(W288="无",V288,V288&amp;"("&amp;W288&amp;")"),D:K,8,0)*X288</f>
        <v>0</v>
      </c>
    </row>
    <row r="289" spans="1:26" x14ac:dyDescent="0.3">
      <c r="A289" s="10">
        <f t="shared" si="39"/>
        <v>288</v>
      </c>
      <c r="B289" s="1" t="s">
        <v>25</v>
      </c>
      <c r="C289" s="1" t="s">
        <v>392</v>
      </c>
      <c r="D289" s="1" t="s">
        <v>431</v>
      </c>
      <c r="E289" s="1">
        <v>1</v>
      </c>
      <c r="F289" s="1">
        <v>0</v>
      </c>
      <c r="G289" s="1" t="str">
        <f>IF(ISNUMBER(VLOOKUP(D289,进口贸易表!B:H,7,0)),VLOOKUP(D289,进口贸易表!B:H,7,0)/VLOOKUP(D289,进口贸易表!B:H,6,0),"请在进口贸易表中填写对应产物的进口成本")</f>
        <v>请在进口贸易表中填写对应产物的进口成本</v>
      </c>
      <c r="H289" s="5">
        <f t="shared" si="40"/>
        <v>0</v>
      </c>
      <c r="I289" s="5" t="str">
        <f t="shared" si="41"/>
        <v>请在进口贸易表中填写对应产物的进口成本</v>
      </c>
      <c r="J289" s="5">
        <f t="shared" si="42"/>
        <v>0</v>
      </c>
      <c r="K289" s="5" t="e">
        <f t="shared" si="43"/>
        <v>#VALUE!</v>
      </c>
      <c r="L289" s="1" t="s">
        <v>30</v>
      </c>
      <c r="M289" s="1" t="s">
        <v>30</v>
      </c>
      <c r="N289" s="1">
        <v>0</v>
      </c>
      <c r="O289" s="1">
        <f>VLOOKUP(IF(M289="无",L289,L289&amp;"("&amp;M289&amp;")"),D:J,7,0)*N289</f>
        <v>0</v>
      </c>
      <c r="P289" s="1">
        <f>VLOOKUP(IF(M289="无",L289,L289&amp;"("&amp;M289&amp;")"),D:K,8,0)*N289</f>
        <v>0</v>
      </c>
      <c r="Q289" s="1" t="s">
        <v>30</v>
      </c>
      <c r="R289" s="1" t="s">
        <v>30</v>
      </c>
      <c r="S289" s="1">
        <v>0</v>
      </c>
      <c r="T289" s="1">
        <f>VLOOKUP(IF(R289="无",Q289,Q289&amp;"("&amp;R289&amp;")"),D:J,7,0)*S289</f>
        <v>0</v>
      </c>
      <c r="U289" s="1">
        <f>VLOOKUP(IF(R289="无",Q289,Q289&amp;"("&amp;R289&amp;")"),D:K,8,0)*S289</f>
        <v>0</v>
      </c>
      <c r="V289" s="1" t="s">
        <v>30</v>
      </c>
      <c r="W289" s="1" t="s">
        <v>30</v>
      </c>
      <c r="X289" s="1">
        <v>0</v>
      </c>
      <c r="Y289" s="1">
        <f>VLOOKUP(IF(W289="无",V289,V289&amp;"("&amp;W289&amp;")"),D:J,7,0)*X289</f>
        <v>0</v>
      </c>
      <c r="Z289" s="1">
        <f>VLOOKUP(IF(W289="无",V289,V289&amp;"("&amp;W289&amp;")"),D:K,8,0)*X289</f>
        <v>0</v>
      </c>
    </row>
    <row r="290" spans="1:26" x14ac:dyDescent="0.3">
      <c r="A290" s="10">
        <f t="shared" si="39"/>
        <v>289</v>
      </c>
      <c r="B290" s="1" t="s">
        <v>25</v>
      </c>
      <c r="C290" s="1" t="s">
        <v>392</v>
      </c>
      <c r="D290" s="1" t="s">
        <v>432</v>
      </c>
      <c r="E290" s="1">
        <v>1</v>
      </c>
      <c r="F290" s="1">
        <v>0</v>
      </c>
      <c r="G290" s="1" t="str">
        <f>IF(ISNUMBER(VLOOKUP(D290,进口贸易表!B:H,7,0)),VLOOKUP(D290,进口贸易表!B:H,7,0)/VLOOKUP(D290,进口贸易表!B:H,6,0),"请在进口贸易表中填写对应产物的进口成本")</f>
        <v>请在进口贸易表中填写对应产物的进口成本</v>
      </c>
      <c r="H290" s="5">
        <f t="shared" si="40"/>
        <v>0</v>
      </c>
      <c r="I290" s="5" t="str">
        <f t="shared" si="41"/>
        <v>请在进口贸易表中填写对应产物的进口成本</v>
      </c>
      <c r="J290" s="5">
        <f t="shared" si="42"/>
        <v>0</v>
      </c>
      <c r="K290" s="5" t="e">
        <f t="shared" si="43"/>
        <v>#VALUE!</v>
      </c>
      <c r="L290" s="1" t="s">
        <v>30</v>
      </c>
      <c r="M290" s="1" t="s">
        <v>30</v>
      </c>
      <c r="N290" s="1">
        <v>0</v>
      </c>
      <c r="O290" s="1">
        <f>VLOOKUP(IF(M290="无",L290,L290&amp;"("&amp;M290&amp;")"),D:J,7,0)*N290</f>
        <v>0</v>
      </c>
      <c r="P290" s="1">
        <f>VLOOKUP(IF(M290="无",L290,L290&amp;"("&amp;M290&amp;")"),D:K,8,0)*N290</f>
        <v>0</v>
      </c>
      <c r="Q290" s="1" t="s">
        <v>30</v>
      </c>
      <c r="R290" s="1" t="s">
        <v>30</v>
      </c>
      <c r="S290" s="1">
        <v>0</v>
      </c>
      <c r="T290" s="1">
        <f>VLOOKUP(IF(R290="无",Q290,Q290&amp;"("&amp;R290&amp;")"),D:J,7,0)*S290</f>
        <v>0</v>
      </c>
      <c r="U290" s="1">
        <f>VLOOKUP(IF(R290="无",Q290,Q290&amp;"("&amp;R290&amp;")"),D:K,8,0)*S290</f>
        <v>0</v>
      </c>
      <c r="V290" s="1" t="s">
        <v>30</v>
      </c>
      <c r="W290" s="1" t="s">
        <v>30</v>
      </c>
      <c r="X290" s="1">
        <v>0</v>
      </c>
      <c r="Y290" s="1">
        <f>VLOOKUP(IF(W290="无",V290,V290&amp;"("&amp;W290&amp;")"),D:J,7,0)*X290</f>
        <v>0</v>
      </c>
      <c r="Z290" s="1">
        <f>VLOOKUP(IF(W290="无",V290,V290&amp;"("&amp;W290&amp;")"),D:K,8,0)*X290</f>
        <v>0</v>
      </c>
    </row>
    <row r="291" spans="1:26" x14ac:dyDescent="0.3">
      <c r="A291" s="10">
        <f t="shared" si="39"/>
        <v>290</v>
      </c>
      <c r="B291" s="1" t="s">
        <v>25</v>
      </c>
      <c r="C291" s="1" t="s">
        <v>392</v>
      </c>
      <c r="D291" s="1" t="s">
        <v>433</v>
      </c>
      <c r="E291" s="1">
        <v>1</v>
      </c>
      <c r="F291" s="1">
        <v>0</v>
      </c>
      <c r="G291" s="1" t="str">
        <f>IF(ISNUMBER(VLOOKUP(D291,进口贸易表!B:H,7,0)),VLOOKUP(D291,进口贸易表!B:H,7,0)/VLOOKUP(D291,进口贸易表!B:H,6,0),"请在进口贸易表中填写对应产物的进口成本")</f>
        <v>请在进口贸易表中填写对应产物的进口成本</v>
      </c>
      <c r="H291" s="5">
        <f t="shared" si="40"/>
        <v>0</v>
      </c>
      <c r="I291" s="5" t="str">
        <f t="shared" si="41"/>
        <v>请在进口贸易表中填写对应产物的进口成本</v>
      </c>
      <c r="J291" s="5">
        <f t="shared" si="42"/>
        <v>0</v>
      </c>
      <c r="K291" s="5" t="e">
        <f t="shared" si="43"/>
        <v>#VALUE!</v>
      </c>
      <c r="L291" s="1" t="s">
        <v>30</v>
      </c>
      <c r="M291" s="1" t="s">
        <v>30</v>
      </c>
      <c r="N291" s="1">
        <v>0</v>
      </c>
      <c r="O291" s="1">
        <f>VLOOKUP(IF(M291="无",L291,L291&amp;"("&amp;M291&amp;")"),D:J,7,0)*N291</f>
        <v>0</v>
      </c>
      <c r="P291" s="1">
        <f>VLOOKUP(IF(M291="无",L291,L291&amp;"("&amp;M291&amp;")"),D:K,8,0)*N291</f>
        <v>0</v>
      </c>
      <c r="Q291" s="1" t="s">
        <v>30</v>
      </c>
      <c r="R291" s="1" t="s">
        <v>30</v>
      </c>
      <c r="S291" s="1">
        <v>0</v>
      </c>
      <c r="T291" s="1">
        <f>VLOOKUP(IF(R291="无",Q291,Q291&amp;"("&amp;R291&amp;")"),D:J,7,0)*S291</f>
        <v>0</v>
      </c>
      <c r="U291" s="1">
        <f>VLOOKUP(IF(R291="无",Q291,Q291&amp;"("&amp;R291&amp;")"),D:K,8,0)*S291</f>
        <v>0</v>
      </c>
      <c r="V291" s="1" t="s">
        <v>30</v>
      </c>
      <c r="W291" s="1" t="s">
        <v>30</v>
      </c>
      <c r="X291" s="1">
        <v>0</v>
      </c>
      <c r="Y291" s="1">
        <f>VLOOKUP(IF(W291="无",V291,V291&amp;"("&amp;W291&amp;")"),D:J,7,0)*X291</f>
        <v>0</v>
      </c>
      <c r="Z291" s="1">
        <f>VLOOKUP(IF(W291="无",V291,V291&amp;"("&amp;W291&amp;")"),D:K,8,0)*X291</f>
        <v>0</v>
      </c>
    </row>
    <row r="292" spans="1:26" x14ac:dyDescent="0.3">
      <c r="A292" s="10">
        <f t="shared" ref="A292:A301" si="44">ROW()-1</f>
        <v>291</v>
      </c>
      <c r="B292" s="1" t="s">
        <v>25</v>
      </c>
      <c r="C292" s="1" t="s">
        <v>392</v>
      </c>
      <c r="D292" s="1" t="s">
        <v>434</v>
      </c>
      <c r="E292" s="1">
        <v>1</v>
      </c>
      <c r="F292" s="1">
        <v>0</v>
      </c>
      <c r="G292" s="1" t="str">
        <f>IF(ISNUMBER(VLOOKUP(D292,进口贸易表!B:H,7,0)),VLOOKUP(D292,进口贸易表!B:H,7,0)/VLOOKUP(D292,进口贸易表!B:H,6,0),"请在进口贸易表中填写对应产物的进口成本")</f>
        <v>请在进口贸易表中填写对应产物的进口成本</v>
      </c>
      <c r="H292" s="5">
        <f t="shared" si="40"/>
        <v>0</v>
      </c>
      <c r="I292" s="5" t="str">
        <f t="shared" si="41"/>
        <v>请在进口贸易表中填写对应产物的进口成本</v>
      </c>
      <c r="J292" s="5">
        <f t="shared" si="42"/>
        <v>0</v>
      </c>
      <c r="K292" s="5" t="e">
        <f t="shared" si="43"/>
        <v>#VALUE!</v>
      </c>
      <c r="L292" s="1" t="s">
        <v>30</v>
      </c>
      <c r="M292" s="1" t="s">
        <v>30</v>
      </c>
      <c r="N292" s="1">
        <v>0</v>
      </c>
      <c r="O292" s="1">
        <f>VLOOKUP(IF(M292="无",L292,L292&amp;"("&amp;M292&amp;")"),D:J,7,0)*N292</f>
        <v>0</v>
      </c>
      <c r="P292" s="1">
        <f>VLOOKUP(IF(M292="无",L292,L292&amp;"("&amp;M292&amp;")"),D:K,8,0)*N292</f>
        <v>0</v>
      </c>
      <c r="Q292" s="1" t="s">
        <v>30</v>
      </c>
      <c r="R292" s="1" t="s">
        <v>30</v>
      </c>
      <c r="S292" s="1">
        <v>0</v>
      </c>
      <c r="T292" s="1">
        <f>VLOOKUP(IF(R292="无",Q292,Q292&amp;"("&amp;R292&amp;")"),D:J,7,0)*S292</f>
        <v>0</v>
      </c>
      <c r="U292" s="1">
        <f>VLOOKUP(IF(R292="无",Q292,Q292&amp;"("&amp;R292&amp;")"),D:K,8,0)*S292</f>
        <v>0</v>
      </c>
      <c r="V292" s="1" t="s">
        <v>30</v>
      </c>
      <c r="W292" s="1" t="s">
        <v>30</v>
      </c>
      <c r="X292" s="1">
        <v>0</v>
      </c>
      <c r="Y292" s="1">
        <f>VLOOKUP(IF(W292="无",V292,V292&amp;"("&amp;W292&amp;")"),D:J,7,0)*X292</f>
        <v>0</v>
      </c>
      <c r="Z292" s="1">
        <f>VLOOKUP(IF(W292="无",V292,V292&amp;"("&amp;W292&amp;")"),D:K,8,0)*X292</f>
        <v>0</v>
      </c>
    </row>
    <row r="293" spans="1:26" x14ac:dyDescent="0.3">
      <c r="A293" s="10">
        <f t="shared" si="44"/>
        <v>292</v>
      </c>
      <c r="B293" s="1" t="s">
        <v>62</v>
      </c>
      <c r="C293" s="1" t="s">
        <v>392</v>
      </c>
      <c r="D293" s="1" t="s">
        <v>435</v>
      </c>
      <c r="E293" s="1">
        <v>1</v>
      </c>
      <c r="F293" s="1">
        <v>0</v>
      </c>
      <c r="G293" s="1" t="str">
        <f>IF(ISNUMBER(VLOOKUP(D293,进口贸易表!B:H,7,0)),VLOOKUP(D293,进口贸易表!B:H,7,0)/VLOOKUP(D293,进口贸易表!B:H,6,0),"请在进口贸易表中填写对应产物的进口成本")</f>
        <v>请在进口贸易表中填写对应产物的进口成本</v>
      </c>
      <c r="H293" s="5">
        <f t="shared" si="40"/>
        <v>0</v>
      </c>
      <c r="I293" s="5" t="str">
        <f t="shared" si="41"/>
        <v>请在进口贸易表中填写对应产物的进口成本</v>
      </c>
      <c r="J293" s="5">
        <f t="shared" si="42"/>
        <v>0</v>
      </c>
      <c r="K293" s="5" t="e">
        <f t="shared" si="43"/>
        <v>#VALUE!</v>
      </c>
      <c r="L293" s="1" t="s">
        <v>30</v>
      </c>
      <c r="M293" s="1" t="s">
        <v>30</v>
      </c>
      <c r="N293" s="1">
        <v>0</v>
      </c>
      <c r="O293" s="1">
        <f>VLOOKUP(IF(M293="无",L293,L293&amp;"("&amp;M293&amp;")"),D:J,7,0)*N293</f>
        <v>0</v>
      </c>
      <c r="P293" s="1">
        <f>VLOOKUP(IF(M293="无",L293,L293&amp;"("&amp;M293&amp;")"),D:K,8,0)*N293</f>
        <v>0</v>
      </c>
      <c r="Q293" s="1" t="s">
        <v>30</v>
      </c>
      <c r="R293" s="1" t="s">
        <v>30</v>
      </c>
      <c r="S293" s="1">
        <v>0</v>
      </c>
      <c r="T293" s="1">
        <f>VLOOKUP(IF(R293="无",Q293,Q293&amp;"("&amp;R293&amp;")"),D:J,7,0)*S293</f>
        <v>0</v>
      </c>
      <c r="U293" s="1">
        <f>VLOOKUP(IF(R293="无",Q293,Q293&amp;"("&amp;R293&amp;")"),D:K,8,0)*S293</f>
        <v>0</v>
      </c>
      <c r="V293" s="1" t="s">
        <v>30</v>
      </c>
      <c r="W293" s="1" t="s">
        <v>30</v>
      </c>
      <c r="X293" s="1">
        <v>0</v>
      </c>
      <c r="Y293" s="1">
        <f>VLOOKUP(IF(W293="无",V293,V293&amp;"("&amp;W293&amp;")"),D:J,7,0)*X293</f>
        <v>0</v>
      </c>
      <c r="Z293" s="1">
        <f>VLOOKUP(IF(W293="无",V293,V293&amp;"("&amp;W293&amp;")"),D:K,8,0)*X293</f>
        <v>0</v>
      </c>
    </row>
    <row r="294" spans="1:26" x14ac:dyDescent="0.3">
      <c r="A294" s="10">
        <f t="shared" si="44"/>
        <v>293</v>
      </c>
      <c r="B294" s="1" t="s">
        <v>59</v>
      </c>
      <c r="C294" s="1" t="s">
        <v>392</v>
      </c>
      <c r="D294" s="1" t="s">
        <v>436</v>
      </c>
      <c r="E294" s="1">
        <v>1</v>
      </c>
      <c r="F294" s="1">
        <v>0</v>
      </c>
      <c r="G294" s="1" t="str">
        <f>IF(ISNUMBER(VLOOKUP(D294,进口贸易表!B:H,7,0)),VLOOKUP(D294,进口贸易表!B:H,7,0)/VLOOKUP(D294,进口贸易表!B:H,6,0),"请在进口贸易表中填写对应产物的进口成本")</f>
        <v>请在进口贸易表中填写对应产物的进口成本</v>
      </c>
      <c r="H294" s="5">
        <f t="shared" si="40"/>
        <v>0</v>
      </c>
      <c r="I294" s="5" t="str">
        <f t="shared" si="41"/>
        <v>请在进口贸易表中填写对应产物的进口成本</v>
      </c>
      <c r="J294" s="5">
        <f t="shared" si="42"/>
        <v>0</v>
      </c>
      <c r="K294" s="5" t="e">
        <f t="shared" si="43"/>
        <v>#VALUE!</v>
      </c>
      <c r="L294" s="1" t="s">
        <v>30</v>
      </c>
      <c r="M294" s="1" t="s">
        <v>30</v>
      </c>
      <c r="N294" s="1">
        <v>0</v>
      </c>
      <c r="O294" s="1">
        <f>VLOOKUP(IF(M294="无",L294,L294&amp;"("&amp;M294&amp;")"),D:J,7,0)*N294</f>
        <v>0</v>
      </c>
      <c r="P294" s="1">
        <f>VLOOKUP(IF(M294="无",L294,L294&amp;"("&amp;M294&amp;")"),D:K,8,0)*N294</f>
        <v>0</v>
      </c>
      <c r="Q294" s="1" t="s">
        <v>30</v>
      </c>
      <c r="R294" s="1" t="s">
        <v>30</v>
      </c>
      <c r="S294" s="1">
        <v>0</v>
      </c>
      <c r="T294" s="1">
        <f>VLOOKUP(IF(R294="无",Q294,Q294&amp;"("&amp;R294&amp;")"),D:J,7,0)*S294</f>
        <v>0</v>
      </c>
      <c r="U294" s="1">
        <f>VLOOKUP(IF(R294="无",Q294,Q294&amp;"("&amp;R294&amp;")"),D:K,8,0)*S294</f>
        <v>0</v>
      </c>
      <c r="V294" s="1" t="s">
        <v>30</v>
      </c>
      <c r="W294" s="1" t="s">
        <v>30</v>
      </c>
      <c r="X294" s="1">
        <v>0</v>
      </c>
      <c r="Y294" s="1">
        <f>VLOOKUP(IF(W294="无",V294,V294&amp;"("&amp;W294&amp;")"),D:J,7,0)*X294</f>
        <v>0</v>
      </c>
      <c r="Z294" s="1">
        <f>VLOOKUP(IF(W294="无",V294,V294&amp;"("&amp;W294&amp;")"),D:K,8,0)*X294</f>
        <v>0</v>
      </c>
    </row>
    <row r="295" spans="1:26" x14ac:dyDescent="0.3">
      <c r="A295" s="10">
        <f t="shared" si="44"/>
        <v>294</v>
      </c>
      <c r="B295" s="1" t="s">
        <v>59</v>
      </c>
      <c r="C295" s="1" t="s">
        <v>392</v>
      </c>
      <c r="D295" s="1" t="s">
        <v>437</v>
      </c>
      <c r="E295" s="1">
        <v>1</v>
      </c>
      <c r="F295" s="1">
        <v>0</v>
      </c>
      <c r="G295" s="1" t="str">
        <f>IF(ISNUMBER(VLOOKUP(D295,进口贸易表!B:H,7,0)),VLOOKUP(D295,进口贸易表!B:H,7,0)/VLOOKUP(D295,进口贸易表!B:H,6,0),"请在进口贸易表中填写对应产物的进口成本")</f>
        <v>请在进口贸易表中填写对应产物的进口成本</v>
      </c>
      <c r="H295" s="5">
        <f t="shared" si="40"/>
        <v>0</v>
      </c>
      <c r="I295" s="5" t="str">
        <f t="shared" si="41"/>
        <v>请在进口贸易表中填写对应产物的进口成本</v>
      </c>
      <c r="J295" s="5">
        <f t="shared" si="42"/>
        <v>0</v>
      </c>
      <c r="K295" s="5" t="e">
        <f t="shared" si="43"/>
        <v>#VALUE!</v>
      </c>
      <c r="L295" s="1" t="s">
        <v>30</v>
      </c>
      <c r="M295" s="1" t="s">
        <v>30</v>
      </c>
      <c r="N295" s="1">
        <v>0</v>
      </c>
      <c r="O295" s="1">
        <f>VLOOKUP(IF(M295="无",L295,L295&amp;"("&amp;M295&amp;")"),D:J,7,0)*N295</f>
        <v>0</v>
      </c>
      <c r="P295" s="1">
        <f>VLOOKUP(IF(M295="无",L295,L295&amp;"("&amp;M295&amp;")"),D:K,8,0)*N295</f>
        <v>0</v>
      </c>
      <c r="Q295" s="1" t="s">
        <v>30</v>
      </c>
      <c r="R295" s="1" t="s">
        <v>30</v>
      </c>
      <c r="S295" s="1">
        <v>0</v>
      </c>
      <c r="T295" s="1">
        <f>VLOOKUP(IF(R295="无",Q295,Q295&amp;"("&amp;R295&amp;")"),D:J,7,0)*S295</f>
        <v>0</v>
      </c>
      <c r="U295" s="1">
        <f>VLOOKUP(IF(R295="无",Q295,Q295&amp;"("&amp;R295&amp;")"),D:K,8,0)*S295</f>
        <v>0</v>
      </c>
      <c r="V295" s="1" t="s">
        <v>30</v>
      </c>
      <c r="W295" s="1" t="s">
        <v>30</v>
      </c>
      <c r="X295" s="1">
        <v>0</v>
      </c>
      <c r="Y295" s="1">
        <f>VLOOKUP(IF(W295="无",V295,V295&amp;"("&amp;W295&amp;")"),D:J,7,0)*X295</f>
        <v>0</v>
      </c>
      <c r="Z295" s="1">
        <f>VLOOKUP(IF(W295="无",V295,V295&amp;"("&amp;W295&amp;")"),D:K,8,0)*X295</f>
        <v>0</v>
      </c>
    </row>
    <row r="296" spans="1:26" x14ac:dyDescent="0.3">
      <c r="A296" s="10">
        <f t="shared" si="44"/>
        <v>295</v>
      </c>
      <c r="B296" s="1" t="s">
        <v>25</v>
      </c>
      <c r="C296" s="1" t="s">
        <v>392</v>
      </c>
      <c r="D296" s="1" t="s">
        <v>438</v>
      </c>
      <c r="E296" s="1">
        <v>1</v>
      </c>
      <c r="F296" s="1">
        <v>0</v>
      </c>
      <c r="G296" s="1" t="str">
        <f>IF(ISNUMBER(VLOOKUP(D296,进口贸易表!B:H,7,0)),VLOOKUP(D296,进口贸易表!B:H,7,0)/VLOOKUP(D296,进口贸易表!B:H,6,0),"请在进口贸易表中填写对应产物的进口成本")</f>
        <v>请在进口贸易表中填写对应产物的进口成本</v>
      </c>
      <c r="H296" s="5">
        <f t="shared" si="40"/>
        <v>0</v>
      </c>
      <c r="I296" s="5" t="str">
        <f t="shared" si="41"/>
        <v>请在进口贸易表中填写对应产物的进口成本</v>
      </c>
      <c r="J296" s="5">
        <f t="shared" si="42"/>
        <v>0</v>
      </c>
      <c r="K296" s="5" t="e">
        <f t="shared" si="43"/>
        <v>#VALUE!</v>
      </c>
      <c r="L296" s="1" t="s">
        <v>30</v>
      </c>
      <c r="M296" s="1" t="s">
        <v>30</v>
      </c>
      <c r="N296" s="1">
        <v>0</v>
      </c>
      <c r="O296" s="1">
        <f>VLOOKUP(IF(M296="无",L296,L296&amp;"("&amp;M296&amp;")"),D:J,7,0)*N296</f>
        <v>0</v>
      </c>
      <c r="P296" s="1">
        <f>VLOOKUP(IF(M296="无",L296,L296&amp;"("&amp;M296&amp;")"),D:K,8,0)*N296</f>
        <v>0</v>
      </c>
      <c r="Q296" s="1" t="s">
        <v>30</v>
      </c>
      <c r="R296" s="1" t="s">
        <v>30</v>
      </c>
      <c r="S296" s="1">
        <v>0</v>
      </c>
      <c r="T296" s="1">
        <f>VLOOKUP(IF(R296="无",Q296,Q296&amp;"("&amp;R296&amp;")"),D:J,7,0)*S296</f>
        <v>0</v>
      </c>
      <c r="U296" s="1">
        <f>VLOOKUP(IF(R296="无",Q296,Q296&amp;"("&amp;R296&amp;")"),D:K,8,0)*S296</f>
        <v>0</v>
      </c>
      <c r="V296" s="1" t="s">
        <v>30</v>
      </c>
      <c r="W296" s="1" t="s">
        <v>30</v>
      </c>
      <c r="X296" s="1">
        <v>0</v>
      </c>
      <c r="Y296" s="1">
        <f>VLOOKUP(IF(W296="无",V296,V296&amp;"("&amp;W296&amp;")"),D:J,7,0)*X296</f>
        <v>0</v>
      </c>
      <c r="Z296" s="1">
        <f>VLOOKUP(IF(W296="无",V296,V296&amp;"("&amp;W296&amp;")"),D:K,8,0)*X296</f>
        <v>0</v>
      </c>
    </row>
    <row r="297" spans="1:26" x14ac:dyDescent="0.3">
      <c r="A297" s="10">
        <f t="shared" si="44"/>
        <v>296</v>
      </c>
      <c r="B297" s="1" t="s">
        <v>25</v>
      </c>
      <c r="C297" s="1" t="s">
        <v>392</v>
      </c>
      <c r="D297" s="1" t="s">
        <v>439</v>
      </c>
      <c r="E297" s="1">
        <v>1</v>
      </c>
      <c r="F297" s="1">
        <v>0</v>
      </c>
      <c r="G297" s="1" t="str">
        <f>IF(ISNUMBER(VLOOKUP(D297,进口贸易表!B:H,7,0)),VLOOKUP(D297,进口贸易表!B:H,7,0)/VLOOKUP(D297,进口贸易表!B:H,6,0),"请在进口贸易表中填写对应产物的进口成本")</f>
        <v>请在进口贸易表中填写对应产物的进口成本</v>
      </c>
      <c r="H297" s="5">
        <f t="shared" si="40"/>
        <v>0</v>
      </c>
      <c r="I297" s="5" t="str">
        <f t="shared" si="41"/>
        <v>请在进口贸易表中填写对应产物的进口成本</v>
      </c>
      <c r="J297" s="5">
        <f t="shared" si="42"/>
        <v>0</v>
      </c>
      <c r="K297" s="5" t="e">
        <f t="shared" si="43"/>
        <v>#VALUE!</v>
      </c>
      <c r="L297" s="1" t="s">
        <v>30</v>
      </c>
      <c r="M297" s="1" t="s">
        <v>30</v>
      </c>
      <c r="N297" s="1">
        <v>0</v>
      </c>
      <c r="O297" s="1">
        <f>VLOOKUP(IF(M297="无",L297,L297&amp;"("&amp;M297&amp;")"),D:J,7,0)*N297</f>
        <v>0</v>
      </c>
      <c r="P297" s="1">
        <f>VLOOKUP(IF(M297="无",L297,L297&amp;"("&amp;M297&amp;")"),D:K,8,0)*N297</f>
        <v>0</v>
      </c>
      <c r="Q297" s="1" t="s">
        <v>30</v>
      </c>
      <c r="R297" s="1" t="s">
        <v>30</v>
      </c>
      <c r="S297" s="1">
        <v>0</v>
      </c>
      <c r="T297" s="1">
        <f>VLOOKUP(IF(R297="无",Q297,Q297&amp;"("&amp;R297&amp;")"),D:J,7,0)*S297</f>
        <v>0</v>
      </c>
      <c r="U297" s="1">
        <f>VLOOKUP(IF(R297="无",Q297,Q297&amp;"("&amp;R297&amp;")"),D:K,8,0)*S297</f>
        <v>0</v>
      </c>
      <c r="V297" s="1" t="s">
        <v>30</v>
      </c>
      <c r="W297" s="1" t="s">
        <v>30</v>
      </c>
      <c r="X297" s="1">
        <v>0</v>
      </c>
      <c r="Y297" s="1">
        <f>VLOOKUP(IF(W297="无",V297,V297&amp;"("&amp;W297&amp;")"),D:J,7,0)*X297</f>
        <v>0</v>
      </c>
      <c r="Z297" s="1">
        <f>VLOOKUP(IF(W297="无",V297,V297&amp;"("&amp;W297&amp;")"),D:K,8,0)*X297</f>
        <v>0</v>
      </c>
    </row>
    <row r="298" spans="1:26" x14ac:dyDescent="0.3">
      <c r="A298" s="10">
        <f t="shared" si="44"/>
        <v>297</v>
      </c>
      <c r="B298" s="1" t="s">
        <v>25</v>
      </c>
      <c r="C298" s="1" t="s">
        <v>392</v>
      </c>
      <c r="D298" s="1" t="s">
        <v>440</v>
      </c>
      <c r="E298" s="1">
        <v>1</v>
      </c>
      <c r="F298" s="1">
        <v>0</v>
      </c>
      <c r="G298" s="1" t="str">
        <f>IF(ISNUMBER(VLOOKUP(D298,进口贸易表!B:H,7,0)),VLOOKUP(D298,进口贸易表!B:H,7,0)/VLOOKUP(D298,进口贸易表!B:H,6,0),"请在进口贸易表中填写对应产物的进口成本")</f>
        <v>请在进口贸易表中填写对应产物的进口成本</v>
      </c>
      <c r="H298" s="5">
        <f t="shared" si="40"/>
        <v>0</v>
      </c>
      <c r="I298" s="5" t="str">
        <f t="shared" si="41"/>
        <v>请在进口贸易表中填写对应产物的进口成本</v>
      </c>
      <c r="J298" s="5">
        <f t="shared" si="42"/>
        <v>0</v>
      </c>
      <c r="K298" s="5" t="e">
        <f t="shared" si="43"/>
        <v>#VALUE!</v>
      </c>
      <c r="L298" s="1" t="s">
        <v>30</v>
      </c>
      <c r="M298" s="1" t="s">
        <v>30</v>
      </c>
      <c r="N298" s="1">
        <v>0</v>
      </c>
      <c r="O298" s="1">
        <f>VLOOKUP(IF(M298="无",L298,L298&amp;"("&amp;M298&amp;")"),D:J,7,0)*N298</f>
        <v>0</v>
      </c>
      <c r="P298" s="1">
        <f>VLOOKUP(IF(M298="无",L298,L298&amp;"("&amp;M298&amp;")"),D:K,8,0)*N298</f>
        <v>0</v>
      </c>
      <c r="Q298" s="1" t="s">
        <v>30</v>
      </c>
      <c r="R298" s="1" t="s">
        <v>30</v>
      </c>
      <c r="S298" s="1">
        <v>0</v>
      </c>
      <c r="T298" s="1">
        <f>VLOOKUP(IF(R298="无",Q298,Q298&amp;"("&amp;R298&amp;")"),D:J,7,0)*S298</f>
        <v>0</v>
      </c>
      <c r="U298" s="1">
        <f>VLOOKUP(IF(R298="无",Q298,Q298&amp;"("&amp;R298&amp;")"),D:K,8,0)*S298</f>
        <v>0</v>
      </c>
      <c r="V298" s="1" t="s">
        <v>30</v>
      </c>
      <c r="W298" s="1" t="s">
        <v>30</v>
      </c>
      <c r="X298" s="1">
        <v>0</v>
      </c>
      <c r="Y298" s="1">
        <f>VLOOKUP(IF(W298="无",V298,V298&amp;"("&amp;W298&amp;")"),D:J,7,0)*X298</f>
        <v>0</v>
      </c>
      <c r="Z298" s="1">
        <f>VLOOKUP(IF(W298="无",V298,V298&amp;"("&amp;W298&amp;")"),D:K,8,0)*X298</f>
        <v>0</v>
      </c>
    </row>
    <row r="299" spans="1:26" x14ac:dyDescent="0.3">
      <c r="A299" s="10">
        <f t="shared" si="44"/>
        <v>298</v>
      </c>
      <c r="B299" s="1" t="s">
        <v>25</v>
      </c>
      <c r="C299" s="1" t="s">
        <v>392</v>
      </c>
      <c r="D299" s="1" t="s">
        <v>441</v>
      </c>
      <c r="E299" s="1">
        <v>1</v>
      </c>
      <c r="F299" s="1">
        <v>0</v>
      </c>
      <c r="G299" s="1" t="str">
        <f>IF(ISNUMBER(VLOOKUP(D299,进口贸易表!B:H,7,0)),VLOOKUP(D299,进口贸易表!B:H,7,0)/VLOOKUP(D299,进口贸易表!B:H,6,0),"请在进口贸易表中填写对应产物的进口成本")</f>
        <v>请在进口贸易表中填写对应产物的进口成本</v>
      </c>
      <c r="H299" s="5">
        <f t="shared" si="40"/>
        <v>0</v>
      </c>
      <c r="I299" s="5" t="str">
        <f t="shared" si="41"/>
        <v>请在进口贸易表中填写对应产物的进口成本</v>
      </c>
      <c r="J299" s="5">
        <f t="shared" si="42"/>
        <v>0</v>
      </c>
      <c r="K299" s="5" t="e">
        <f t="shared" si="43"/>
        <v>#VALUE!</v>
      </c>
      <c r="L299" s="1" t="s">
        <v>30</v>
      </c>
      <c r="M299" s="1" t="s">
        <v>30</v>
      </c>
      <c r="N299" s="1">
        <v>0</v>
      </c>
      <c r="O299" s="1">
        <f>VLOOKUP(IF(M299="无",L299,L299&amp;"("&amp;M299&amp;")"),D:J,7,0)*N299</f>
        <v>0</v>
      </c>
      <c r="P299" s="1">
        <f>VLOOKUP(IF(M299="无",L299,L299&amp;"("&amp;M299&amp;")"),D:K,8,0)*N299</f>
        <v>0</v>
      </c>
      <c r="Q299" s="1" t="s">
        <v>30</v>
      </c>
      <c r="R299" s="1" t="s">
        <v>30</v>
      </c>
      <c r="S299" s="1">
        <v>0</v>
      </c>
      <c r="T299" s="1">
        <f>VLOOKUP(IF(R299="无",Q299,Q299&amp;"("&amp;R299&amp;")"),D:J,7,0)*S299</f>
        <v>0</v>
      </c>
      <c r="U299" s="1">
        <f>VLOOKUP(IF(R299="无",Q299,Q299&amp;"("&amp;R299&amp;")"),D:K,8,0)*S299</f>
        <v>0</v>
      </c>
      <c r="V299" s="1" t="s">
        <v>30</v>
      </c>
      <c r="W299" s="1" t="s">
        <v>30</v>
      </c>
      <c r="X299" s="1">
        <v>0</v>
      </c>
      <c r="Y299" s="1">
        <f>VLOOKUP(IF(W299="无",V299,V299&amp;"("&amp;W299&amp;")"),D:J,7,0)*X299</f>
        <v>0</v>
      </c>
      <c r="Z299" s="1">
        <f>VLOOKUP(IF(W299="无",V299,V299&amp;"("&amp;W299&amp;")"),D:K,8,0)*X299</f>
        <v>0</v>
      </c>
    </row>
    <row r="300" spans="1:26" x14ac:dyDescent="0.3">
      <c r="A300" s="10">
        <f t="shared" si="44"/>
        <v>299</v>
      </c>
      <c r="B300" s="1" t="s">
        <v>62</v>
      </c>
      <c r="C300" s="1" t="s">
        <v>392</v>
      </c>
      <c r="D300" s="1" t="s">
        <v>442</v>
      </c>
      <c r="E300" s="1">
        <v>1</v>
      </c>
      <c r="F300" s="1">
        <v>0</v>
      </c>
      <c r="G300" s="1" t="str">
        <f>IF(ISNUMBER(VLOOKUP(D300,进口贸易表!B:H,7,0)),VLOOKUP(D300,进口贸易表!B:H,7,0)/VLOOKUP(D300,进口贸易表!B:H,6,0),"请在进口贸易表中填写对应产物的进口成本")</f>
        <v>请在进口贸易表中填写对应产物的进口成本</v>
      </c>
      <c r="H300" s="5">
        <f t="shared" si="40"/>
        <v>0</v>
      </c>
      <c r="I300" s="5" t="str">
        <f t="shared" si="41"/>
        <v>请在进口贸易表中填写对应产物的进口成本</v>
      </c>
      <c r="J300" s="5">
        <f t="shared" si="42"/>
        <v>0</v>
      </c>
      <c r="K300" s="5" t="e">
        <f t="shared" si="43"/>
        <v>#VALUE!</v>
      </c>
      <c r="L300" s="1" t="s">
        <v>30</v>
      </c>
      <c r="M300" s="1" t="s">
        <v>30</v>
      </c>
      <c r="N300" s="1">
        <v>0</v>
      </c>
      <c r="O300" s="1">
        <f>VLOOKUP(IF(M300="无",L300,L300&amp;"("&amp;M300&amp;")"),D:J,7,0)*N300</f>
        <v>0</v>
      </c>
      <c r="P300" s="1">
        <f>VLOOKUP(IF(M300="无",L300,L300&amp;"("&amp;M300&amp;")"),D:K,8,0)*N300</f>
        <v>0</v>
      </c>
      <c r="Q300" s="1" t="s">
        <v>30</v>
      </c>
      <c r="R300" s="1" t="s">
        <v>30</v>
      </c>
      <c r="S300" s="1">
        <v>0</v>
      </c>
      <c r="T300" s="1">
        <f>VLOOKUP(IF(R300="无",Q300,Q300&amp;"("&amp;R300&amp;")"),D:J,7,0)*S300</f>
        <v>0</v>
      </c>
      <c r="U300" s="1">
        <f>VLOOKUP(IF(R300="无",Q300,Q300&amp;"("&amp;R300&amp;")"),D:K,8,0)*S300</f>
        <v>0</v>
      </c>
      <c r="V300" s="1" t="s">
        <v>30</v>
      </c>
      <c r="W300" s="1" t="s">
        <v>30</v>
      </c>
      <c r="X300" s="1">
        <v>0</v>
      </c>
      <c r="Y300" s="1">
        <f>VLOOKUP(IF(W300="无",V300,V300&amp;"("&amp;W300&amp;")"),D:J,7,0)*X300</f>
        <v>0</v>
      </c>
      <c r="Z300" s="1">
        <f>VLOOKUP(IF(W300="无",V300,V300&amp;"("&amp;W300&amp;")"),D:K,8,0)*X300</f>
        <v>0</v>
      </c>
    </row>
    <row r="301" spans="1:26" x14ac:dyDescent="0.3">
      <c r="A301" s="10">
        <f t="shared" si="44"/>
        <v>300</v>
      </c>
      <c r="B301" s="1" t="s">
        <v>25</v>
      </c>
      <c r="C301" s="1" t="s">
        <v>392</v>
      </c>
      <c r="D301" s="1" t="s">
        <v>443</v>
      </c>
      <c r="E301" s="1">
        <v>1</v>
      </c>
      <c r="F301" s="1">
        <v>0</v>
      </c>
      <c r="G301" s="1" t="str">
        <f>IF(ISNUMBER(VLOOKUP(D301,进口贸易表!B:H,7,0)),VLOOKUP(D301,进口贸易表!B:H,7,0)/VLOOKUP(D301,进口贸易表!B:H,6,0),"请在进口贸易表中填写对应产物的进口成本")</f>
        <v>请在进口贸易表中填写对应产物的进口成本</v>
      </c>
      <c r="H301" s="5">
        <f t="shared" si="40"/>
        <v>0</v>
      </c>
      <c r="I301" s="5" t="str">
        <f t="shared" si="41"/>
        <v>请在进口贸易表中填写对应产物的进口成本</v>
      </c>
      <c r="J301" s="5">
        <f t="shared" si="42"/>
        <v>0</v>
      </c>
      <c r="K301" s="5" t="e">
        <f t="shared" si="43"/>
        <v>#VALUE!</v>
      </c>
      <c r="L301" s="1" t="s">
        <v>30</v>
      </c>
      <c r="M301" s="1" t="s">
        <v>30</v>
      </c>
      <c r="N301" s="1">
        <v>0</v>
      </c>
      <c r="O301" s="1">
        <f>VLOOKUP(IF(M301="无",L301,L301&amp;"("&amp;M301&amp;")"),D:J,7,0)*N301</f>
        <v>0</v>
      </c>
      <c r="P301" s="1">
        <f>VLOOKUP(IF(M301="无",L301,L301&amp;"("&amp;M301&amp;")"),D:K,8,0)*N301</f>
        <v>0</v>
      </c>
      <c r="Q301" s="1" t="s">
        <v>30</v>
      </c>
      <c r="R301" s="1" t="s">
        <v>30</v>
      </c>
      <c r="S301" s="1">
        <v>0</v>
      </c>
      <c r="T301" s="1">
        <f>VLOOKUP(IF(R301="无",Q301,Q301&amp;"("&amp;R301&amp;")"),D:J,7,0)*S301</f>
        <v>0</v>
      </c>
      <c r="U301" s="1">
        <f>VLOOKUP(IF(R301="无",Q301,Q301&amp;"("&amp;R301&amp;")"),D:K,8,0)*S301</f>
        <v>0</v>
      </c>
      <c r="V301" s="1" t="s">
        <v>30</v>
      </c>
      <c r="W301" s="1" t="s">
        <v>30</v>
      </c>
      <c r="X301" s="1">
        <v>0</v>
      </c>
      <c r="Y301" s="1">
        <f>VLOOKUP(IF(W301="无",V301,V301&amp;"("&amp;W301&amp;")"),D:J,7,0)*X301</f>
        <v>0</v>
      </c>
      <c r="Z301" s="1">
        <f>VLOOKUP(IF(W301="无",V301,V301&amp;"("&amp;W301&amp;")"),D:K,8,0)*X301</f>
        <v>0</v>
      </c>
    </row>
    <row r="302" spans="1:26" x14ac:dyDescent="0.3">
      <c r="A302" s="10">
        <f t="shared" ref="A302:A311" si="45">ROW()-1</f>
        <v>301</v>
      </c>
      <c r="B302" s="1" t="s">
        <v>25</v>
      </c>
      <c r="C302" s="1" t="s">
        <v>392</v>
      </c>
      <c r="D302" s="1" t="s">
        <v>444</v>
      </c>
      <c r="E302" s="1">
        <v>1</v>
      </c>
      <c r="F302" s="1">
        <v>0</v>
      </c>
      <c r="G302" s="1" t="str">
        <f>IF(ISNUMBER(VLOOKUP(D302,进口贸易表!B:H,7,0)),VLOOKUP(D302,进口贸易表!B:H,7,0)/VLOOKUP(D302,进口贸易表!B:H,6,0),"请在进口贸易表中填写对应产物的进口成本")</f>
        <v>请在进口贸易表中填写对应产物的进口成本</v>
      </c>
      <c r="H302" s="5">
        <f t="shared" si="40"/>
        <v>0</v>
      </c>
      <c r="I302" s="5" t="str">
        <f t="shared" si="41"/>
        <v>请在进口贸易表中填写对应产物的进口成本</v>
      </c>
      <c r="J302" s="5">
        <f t="shared" si="42"/>
        <v>0</v>
      </c>
      <c r="K302" s="5" t="e">
        <f t="shared" si="43"/>
        <v>#VALUE!</v>
      </c>
      <c r="L302" s="1" t="s">
        <v>30</v>
      </c>
      <c r="M302" s="1" t="s">
        <v>30</v>
      </c>
      <c r="N302" s="1">
        <v>0</v>
      </c>
      <c r="O302" s="1">
        <f>VLOOKUP(IF(M302="无",L302,L302&amp;"("&amp;M302&amp;")"),D:J,7,0)*N302</f>
        <v>0</v>
      </c>
      <c r="P302" s="1">
        <f>VLOOKUP(IF(M302="无",L302,L302&amp;"("&amp;M302&amp;")"),D:K,8,0)*N302</f>
        <v>0</v>
      </c>
      <c r="Q302" s="1" t="s">
        <v>30</v>
      </c>
      <c r="R302" s="1" t="s">
        <v>30</v>
      </c>
      <c r="S302" s="1">
        <v>0</v>
      </c>
      <c r="T302" s="1">
        <f>VLOOKUP(IF(R302="无",Q302,Q302&amp;"("&amp;R302&amp;")"),D:J,7,0)*S302</f>
        <v>0</v>
      </c>
      <c r="U302" s="1">
        <f>VLOOKUP(IF(R302="无",Q302,Q302&amp;"("&amp;R302&amp;")"),D:K,8,0)*S302</f>
        <v>0</v>
      </c>
      <c r="V302" s="1" t="s">
        <v>30</v>
      </c>
      <c r="W302" s="1" t="s">
        <v>30</v>
      </c>
      <c r="X302" s="1">
        <v>0</v>
      </c>
      <c r="Y302" s="1">
        <f>VLOOKUP(IF(W302="无",V302,V302&amp;"("&amp;W302&amp;")"),D:J,7,0)*X302</f>
        <v>0</v>
      </c>
      <c r="Z302" s="1">
        <f>VLOOKUP(IF(W302="无",V302,V302&amp;"("&amp;W302&amp;")"),D:K,8,0)*X302</f>
        <v>0</v>
      </c>
    </row>
    <row r="303" spans="1:26" x14ac:dyDescent="0.3">
      <c r="A303" s="10">
        <f t="shared" si="45"/>
        <v>302</v>
      </c>
      <c r="B303" s="1" t="s">
        <v>62</v>
      </c>
      <c r="C303" s="1" t="s">
        <v>392</v>
      </c>
      <c r="D303" s="1" t="s">
        <v>445</v>
      </c>
      <c r="E303" s="1">
        <v>1</v>
      </c>
      <c r="F303" s="1">
        <v>0</v>
      </c>
      <c r="G303" s="1" t="str">
        <f>IF(ISNUMBER(VLOOKUP(D303,进口贸易表!B:H,7,0)),VLOOKUP(D303,进口贸易表!B:H,7,0)/VLOOKUP(D303,进口贸易表!B:H,6,0),"请在进口贸易表中填写对应产物的进口成本")</f>
        <v>请在进口贸易表中填写对应产物的进口成本</v>
      </c>
      <c r="H303" s="5">
        <f t="shared" si="40"/>
        <v>0</v>
      </c>
      <c r="I303" s="5" t="str">
        <f t="shared" si="41"/>
        <v>请在进口贸易表中填写对应产物的进口成本</v>
      </c>
      <c r="J303" s="5">
        <f t="shared" si="42"/>
        <v>0</v>
      </c>
      <c r="K303" s="5" t="e">
        <f t="shared" si="43"/>
        <v>#VALUE!</v>
      </c>
      <c r="L303" s="1" t="s">
        <v>30</v>
      </c>
      <c r="M303" s="1" t="s">
        <v>30</v>
      </c>
      <c r="N303" s="1">
        <v>0</v>
      </c>
      <c r="O303" s="1">
        <f>VLOOKUP(IF(M303="无",L303,L303&amp;"("&amp;M303&amp;")"),D:J,7,0)*N303</f>
        <v>0</v>
      </c>
      <c r="P303" s="1">
        <f>VLOOKUP(IF(M303="无",L303,L303&amp;"("&amp;M303&amp;")"),D:K,8,0)*N303</f>
        <v>0</v>
      </c>
      <c r="Q303" s="1" t="s">
        <v>30</v>
      </c>
      <c r="R303" s="1" t="s">
        <v>30</v>
      </c>
      <c r="S303" s="1">
        <v>0</v>
      </c>
      <c r="T303" s="1">
        <f>VLOOKUP(IF(R303="无",Q303,Q303&amp;"("&amp;R303&amp;")"),D:J,7,0)*S303</f>
        <v>0</v>
      </c>
      <c r="U303" s="1">
        <f>VLOOKUP(IF(R303="无",Q303,Q303&amp;"("&amp;R303&amp;")"),D:K,8,0)*S303</f>
        <v>0</v>
      </c>
      <c r="V303" s="1" t="s">
        <v>30</v>
      </c>
      <c r="W303" s="1" t="s">
        <v>30</v>
      </c>
      <c r="X303" s="1">
        <v>0</v>
      </c>
      <c r="Y303" s="1">
        <f>VLOOKUP(IF(W303="无",V303,V303&amp;"("&amp;W303&amp;")"),D:J,7,0)*X303</f>
        <v>0</v>
      </c>
      <c r="Z303" s="1">
        <f>VLOOKUP(IF(W303="无",V303,V303&amp;"("&amp;W303&amp;")"),D:K,8,0)*X303</f>
        <v>0</v>
      </c>
    </row>
    <row r="304" spans="1:26" x14ac:dyDescent="0.3">
      <c r="A304" s="10">
        <f t="shared" si="45"/>
        <v>303</v>
      </c>
      <c r="B304" s="1" t="s">
        <v>25</v>
      </c>
      <c r="C304" s="1" t="s">
        <v>392</v>
      </c>
      <c r="D304" s="1" t="s">
        <v>446</v>
      </c>
      <c r="E304" s="1">
        <v>1</v>
      </c>
      <c r="F304" s="1">
        <v>0</v>
      </c>
      <c r="G304" s="1" t="str">
        <f>IF(ISNUMBER(VLOOKUP(D304,进口贸易表!B:H,7,0)),VLOOKUP(D304,进口贸易表!B:H,7,0)/VLOOKUP(D304,进口贸易表!B:H,6,0),"请在进口贸易表中填写对应产物的进口成本")</f>
        <v>请在进口贸易表中填写对应产物的进口成本</v>
      </c>
      <c r="H304" s="5">
        <f t="shared" si="40"/>
        <v>0</v>
      </c>
      <c r="I304" s="5" t="str">
        <f t="shared" si="41"/>
        <v>请在进口贸易表中填写对应产物的进口成本</v>
      </c>
      <c r="J304" s="5">
        <f t="shared" si="42"/>
        <v>0</v>
      </c>
      <c r="K304" s="5" t="e">
        <f t="shared" si="43"/>
        <v>#VALUE!</v>
      </c>
      <c r="L304" s="1" t="s">
        <v>30</v>
      </c>
      <c r="M304" s="1" t="s">
        <v>30</v>
      </c>
      <c r="N304" s="1">
        <v>0</v>
      </c>
      <c r="O304" s="1">
        <f>VLOOKUP(IF(M304="无",L304,L304&amp;"("&amp;M304&amp;")"),D:J,7,0)*N304</f>
        <v>0</v>
      </c>
      <c r="P304" s="1">
        <f>VLOOKUP(IF(M304="无",L304,L304&amp;"("&amp;M304&amp;")"),D:K,8,0)*N304</f>
        <v>0</v>
      </c>
      <c r="Q304" s="1" t="s">
        <v>30</v>
      </c>
      <c r="R304" s="1" t="s">
        <v>30</v>
      </c>
      <c r="S304" s="1">
        <v>0</v>
      </c>
      <c r="T304" s="1">
        <f>VLOOKUP(IF(R304="无",Q304,Q304&amp;"("&amp;R304&amp;")"),D:J,7,0)*S304</f>
        <v>0</v>
      </c>
      <c r="U304" s="1">
        <f>VLOOKUP(IF(R304="无",Q304,Q304&amp;"("&amp;R304&amp;")"),D:K,8,0)*S304</f>
        <v>0</v>
      </c>
      <c r="V304" s="1" t="s">
        <v>30</v>
      </c>
      <c r="W304" s="1" t="s">
        <v>30</v>
      </c>
      <c r="X304" s="1">
        <v>0</v>
      </c>
      <c r="Y304" s="1">
        <f>VLOOKUP(IF(W304="无",V304,V304&amp;"("&amp;W304&amp;")"),D:J,7,0)*X304</f>
        <v>0</v>
      </c>
      <c r="Z304" s="1">
        <f>VLOOKUP(IF(W304="无",V304,V304&amp;"("&amp;W304&amp;")"),D:K,8,0)*X304</f>
        <v>0</v>
      </c>
    </row>
    <row r="305" spans="1:26" x14ac:dyDescent="0.3">
      <c r="A305" s="10">
        <f t="shared" si="45"/>
        <v>304</v>
      </c>
      <c r="B305" s="1" t="s">
        <v>25</v>
      </c>
      <c r="C305" s="1" t="s">
        <v>392</v>
      </c>
      <c r="D305" s="1" t="s">
        <v>447</v>
      </c>
      <c r="E305" s="1">
        <v>1</v>
      </c>
      <c r="F305" s="1">
        <v>0</v>
      </c>
      <c r="G305" s="1" t="str">
        <f>IF(ISNUMBER(VLOOKUP(D305,进口贸易表!B:H,7,0)),VLOOKUP(D305,进口贸易表!B:H,7,0)/VLOOKUP(D305,进口贸易表!B:H,6,0),"请在进口贸易表中填写对应产物的进口成本")</f>
        <v>请在进口贸易表中填写对应产物的进口成本</v>
      </c>
      <c r="H305" s="5">
        <f t="shared" si="40"/>
        <v>0</v>
      </c>
      <c r="I305" s="5" t="str">
        <f t="shared" si="41"/>
        <v>请在进口贸易表中填写对应产物的进口成本</v>
      </c>
      <c r="J305" s="5">
        <f t="shared" si="42"/>
        <v>0</v>
      </c>
      <c r="K305" s="5" t="e">
        <f t="shared" si="43"/>
        <v>#VALUE!</v>
      </c>
      <c r="L305" s="1" t="s">
        <v>30</v>
      </c>
      <c r="M305" s="1" t="s">
        <v>30</v>
      </c>
      <c r="N305" s="1">
        <v>0</v>
      </c>
      <c r="O305" s="1">
        <f>VLOOKUP(IF(M305="无",L305,L305&amp;"("&amp;M305&amp;")"),D:J,7,0)*N305</f>
        <v>0</v>
      </c>
      <c r="P305" s="1">
        <f>VLOOKUP(IF(M305="无",L305,L305&amp;"("&amp;M305&amp;")"),D:K,8,0)*N305</f>
        <v>0</v>
      </c>
      <c r="Q305" s="1" t="s">
        <v>30</v>
      </c>
      <c r="R305" s="1" t="s">
        <v>30</v>
      </c>
      <c r="S305" s="1">
        <v>0</v>
      </c>
      <c r="T305" s="1">
        <f>VLOOKUP(IF(R305="无",Q305,Q305&amp;"("&amp;R305&amp;")"),D:J,7,0)*S305</f>
        <v>0</v>
      </c>
      <c r="U305" s="1">
        <f>VLOOKUP(IF(R305="无",Q305,Q305&amp;"("&amp;R305&amp;")"),D:K,8,0)*S305</f>
        <v>0</v>
      </c>
      <c r="V305" s="1" t="s">
        <v>30</v>
      </c>
      <c r="W305" s="1" t="s">
        <v>30</v>
      </c>
      <c r="X305" s="1">
        <v>0</v>
      </c>
      <c r="Y305" s="1">
        <f>VLOOKUP(IF(W305="无",V305,V305&amp;"("&amp;W305&amp;")"),D:J,7,0)*X305</f>
        <v>0</v>
      </c>
      <c r="Z305" s="1">
        <f>VLOOKUP(IF(W305="无",V305,V305&amp;"("&amp;W305&amp;")"),D:K,8,0)*X305</f>
        <v>0</v>
      </c>
    </row>
    <row r="306" spans="1:26" x14ac:dyDescent="0.3">
      <c r="A306" s="10">
        <f t="shared" si="45"/>
        <v>305</v>
      </c>
      <c r="B306" s="1" t="s">
        <v>25</v>
      </c>
      <c r="C306" s="1" t="s">
        <v>392</v>
      </c>
      <c r="D306" s="1" t="s">
        <v>448</v>
      </c>
      <c r="E306" s="1">
        <v>1</v>
      </c>
      <c r="F306" s="1">
        <v>0</v>
      </c>
      <c r="G306" s="1" t="str">
        <f>IF(ISNUMBER(VLOOKUP(D306,进口贸易表!B:H,7,0)),VLOOKUP(D306,进口贸易表!B:H,7,0)/VLOOKUP(D306,进口贸易表!B:H,6,0),"请在进口贸易表中填写对应产物的进口成本")</f>
        <v>请在进口贸易表中填写对应产物的进口成本</v>
      </c>
      <c r="H306" s="5">
        <f t="shared" si="40"/>
        <v>0</v>
      </c>
      <c r="I306" s="5" t="str">
        <f t="shared" si="41"/>
        <v>请在进口贸易表中填写对应产物的进口成本</v>
      </c>
      <c r="J306" s="5">
        <f t="shared" si="42"/>
        <v>0</v>
      </c>
      <c r="K306" s="5" t="e">
        <f t="shared" si="43"/>
        <v>#VALUE!</v>
      </c>
      <c r="L306" s="1" t="s">
        <v>30</v>
      </c>
      <c r="M306" s="1" t="s">
        <v>30</v>
      </c>
      <c r="N306" s="1">
        <v>0</v>
      </c>
      <c r="O306" s="1">
        <f>VLOOKUP(IF(M306="无",L306,L306&amp;"("&amp;M306&amp;")"),D:J,7,0)*N306</f>
        <v>0</v>
      </c>
      <c r="P306" s="1">
        <f>VLOOKUP(IF(M306="无",L306,L306&amp;"("&amp;M306&amp;")"),D:K,8,0)*N306</f>
        <v>0</v>
      </c>
      <c r="Q306" s="1" t="s">
        <v>30</v>
      </c>
      <c r="R306" s="1" t="s">
        <v>30</v>
      </c>
      <c r="S306" s="1">
        <v>0</v>
      </c>
      <c r="T306" s="1">
        <f>VLOOKUP(IF(R306="无",Q306,Q306&amp;"("&amp;R306&amp;")"),D:J,7,0)*S306</f>
        <v>0</v>
      </c>
      <c r="U306" s="1">
        <f>VLOOKUP(IF(R306="无",Q306,Q306&amp;"("&amp;R306&amp;")"),D:K,8,0)*S306</f>
        <v>0</v>
      </c>
      <c r="V306" s="1" t="s">
        <v>30</v>
      </c>
      <c r="W306" s="1" t="s">
        <v>30</v>
      </c>
      <c r="X306" s="1">
        <v>0</v>
      </c>
      <c r="Y306" s="1">
        <f>VLOOKUP(IF(W306="无",V306,V306&amp;"("&amp;W306&amp;")"),D:J,7,0)*X306</f>
        <v>0</v>
      </c>
      <c r="Z306" s="1">
        <f>VLOOKUP(IF(W306="无",V306,V306&amp;"("&amp;W306&amp;")"),D:K,8,0)*X306</f>
        <v>0</v>
      </c>
    </row>
    <row r="307" spans="1:26" x14ac:dyDescent="0.3">
      <c r="A307" s="10">
        <f t="shared" si="45"/>
        <v>306</v>
      </c>
      <c r="B307" s="1" t="s">
        <v>133</v>
      </c>
      <c r="C307" s="1" t="s">
        <v>392</v>
      </c>
      <c r="D307" s="1" t="s">
        <v>449</v>
      </c>
      <c r="E307" s="1">
        <v>1</v>
      </c>
      <c r="F307" s="1">
        <v>0</v>
      </c>
      <c r="G307" s="1" t="str">
        <f>IF(ISNUMBER(VLOOKUP(D307,进口贸易表!B:H,7,0)),VLOOKUP(D307,进口贸易表!B:H,7,0)/VLOOKUP(D307,进口贸易表!B:H,6,0),"请在进口贸易表中填写对应产物的进口成本")</f>
        <v>请在进口贸易表中填写对应产物的进口成本</v>
      </c>
      <c r="H307" s="5">
        <f t="shared" si="40"/>
        <v>0</v>
      </c>
      <c r="I307" s="5" t="str">
        <f t="shared" si="41"/>
        <v>请在进口贸易表中填写对应产物的进口成本</v>
      </c>
      <c r="J307" s="5">
        <f t="shared" si="42"/>
        <v>0</v>
      </c>
      <c r="K307" s="5" t="e">
        <f t="shared" si="43"/>
        <v>#VALUE!</v>
      </c>
      <c r="L307" s="1" t="s">
        <v>30</v>
      </c>
      <c r="M307" s="1" t="s">
        <v>30</v>
      </c>
      <c r="N307" s="1">
        <v>0</v>
      </c>
      <c r="O307" s="1">
        <f>VLOOKUP(IF(M307="无",L307,L307&amp;"("&amp;M307&amp;")"),D:J,7,0)*N307</f>
        <v>0</v>
      </c>
      <c r="P307" s="1">
        <f>VLOOKUP(IF(M307="无",L307,L307&amp;"("&amp;M307&amp;")"),D:K,8,0)*N307</f>
        <v>0</v>
      </c>
      <c r="Q307" s="1" t="s">
        <v>30</v>
      </c>
      <c r="R307" s="1" t="s">
        <v>30</v>
      </c>
      <c r="S307" s="1">
        <v>0</v>
      </c>
      <c r="T307" s="1">
        <f>VLOOKUP(IF(R307="无",Q307,Q307&amp;"("&amp;R307&amp;")"),D:J,7,0)*S307</f>
        <v>0</v>
      </c>
      <c r="U307" s="1">
        <f>VLOOKUP(IF(R307="无",Q307,Q307&amp;"("&amp;R307&amp;")"),D:K,8,0)*S307</f>
        <v>0</v>
      </c>
      <c r="V307" s="1" t="s">
        <v>30</v>
      </c>
      <c r="W307" s="1" t="s">
        <v>30</v>
      </c>
      <c r="X307" s="1">
        <v>0</v>
      </c>
      <c r="Y307" s="1">
        <f>VLOOKUP(IF(W307="无",V307,V307&amp;"("&amp;W307&amp;")"),D:J,7,0)*X307</f>
        <v>0</v>
      </c>
      <c r="Z307" s="1">
        <f>VLOOKUP(IF(W307="无",V307,V307&amp;"("&amp;W307&amp;")"),D:K,8,0)*X307</f>
        <v>0</v>
      </c>
    </row>
    <row r="308" spans="1:26" x14ac:dyDescent="0.3">
      <c r="A308" s="10">
        <f t="shared" si="45"/>
        <v>307</v>
      </c>
      <c r="B308" s="1" t="s">
        <v>25</v>
      </c>
      <c r="C308" s="1" t="s">
        <v>392</v>
      </c>
      <c r="D308" s="1" t="s">
        <v>450</v>
      </c>
      <c r="E308" s="1">
        <v>1</v>
      </c>
      <c r="F308" s="1">
        <v>0</v>
      </c>
      <c r="G308" s="1" t="str">
        <f>IF(ISNUMBER(VLOOKUP(D308,进口贸易表!B:H,7,0)),VLOOKUP(D308,进口贸易表!B:H,7,0)/VLOOKUP(D308,进口贸易表!B:H,6,0),"请在进口贸易表中填写对应产物的进口成本")</f>
        <v>请在进口贸易表中填写对应产物的进口成本</v>
      </c>
      <c r="H308" s="5">
        <f t="shared" si="40"/>
        <v>0</v>
      </c>
      <c r="I308" s="5" t="str">
        <f t="shared" si="41"/>
        <v>请在进口贸易表中填写对应产物的进口成本</v>
      </c>
      <c r="J308" s="5">
        <f t="shared" si="42"/>
        <v>0</v>
      </c>
      <c r="K308" s="5" t="e">
        <f t="shared" si="43"/>
        <v>#VALUE!</v>
      </c>
      <c r="L308" s="1" t="s">
        <v>30</v>
      </c>
      <c r="M308" s="1" t="s">
        <v>30</v>
      </c>
      <c r="N308" s="1">
        <v>0</v>
      </c>
      <c r="O308" s="1">
        <f>VLOOKUP(IF(M308="无",L308,L308&amp;"("&amp;M308&amp;")"),D:J,7,0)*N308</f>
        <v>0</v>
      </c>
      <c r="P308" s="1">
        <f>VLOOKUP(IF(M308="无",L308,L308&amp;"("&amp;M308&amp;")"),D:K,8,0)*N308</f>
        <v>0</v>
      </c>
      <c r="Q308" s="1" t="s">
        <v>30</v>
      </c>
      <c r="R308" s="1" t="s">
        <v>30</v>
      </c>
      <c r="S308" s="1">
        <v>0</v>
      </c>
      <c r="T308" s="1">
        <f>VLOOKUP(IF(R308="无",Q308,Q308&amp;"("&amp;R308&amp;")"),D:J,7,0)*S308</f>
        <v>0</v>
      </c>
      <c r="U308" s="1">
        <f>VLOOKUP(IF(R308="无",Q308,Q308&amp;"("&amp;R308&amp;")"),D:K,8,0)*S308</f>
        <v>0</v>
      </c>
      <c r="V308" s="1" t="s">
        <v>30</v>
      </c>
      <c r="W308" s="1" t="s">
        <v>30</v>
      </c>
      <c r="X308" s="1">
        <v>0</v>
      </c>
      <c r="Y308" s="1">
        <f>VLOOKUP(IF(W308="无",V308,V308&amp;"("&amp;W308&amp;")"),D:J,7,0)*X308</f>
        <v>0</v>
      </c>
      <c r="Z308" s="1">
        <f>VLOOKUP(IF(W308="无",V308,V308&amp;"("&amp;W308&amp;")"),D:K,8,0)*X308</f>
        <v>0</v>
      </c>
    </row>
    <row r="309" spans="1:26" x14ac:dyDescent="0.3">
      <c r="A309" s="10">
        <f t="shared" si="45"/>
        <v>308</v>
      </c>
      <c r="B309" s="1" t="s">
        <v>62</v>
      </c>
      <c r="C309" s="1" t="s">
        <v>392</v>
      </c>
      <c r="D309" s="1" t="s">
        <v>451</v>
      </c>
      <c r="E309" s="1">
        <v>1</v>
      </c>
      <c r="F309" s="1">
        <v>0</v>
      </c>
      <c r="G309" s="1" t="str">
        <f>IF(ISNUMBER(VLOOKUP(D309,进口贸易表!B:H,7,0)),VLOOKUP(D309,进口贸易表!B:H,7,0)/VLOOKUP(D309,进口贸易表!B:H,6,0),"请在进口贸易表中填写对应产物的进口成本")</f>
        <v>请在进口贸易表中填写对应产物的进口成本</v>
      </c>
      <c r="H309" s="5">
        <f t="shared" si="40"/>
        <v>0</v>
      </c>
      <c r="I309" s="5" t="str">
        <f t="shared" si="41"/>
        <v>请在进口贸易表中填写对应产物的进口成本</v>
      </c>
      <c r="J309" s="5">
        <f t="shared" si="42"/>
        <v>0</v>
      </c>
      <c r="K309" s="5" t="e">
        <f t="shared" si="43"/>
        <v>#VALUE!</v>
      </c>
      <c r="L309" s="1" t="s">
        <v>30</v>
      </c>
      <c r="M309" s="1" t="s">
        <v>30</v>
      </c>
      <c r="N309" s="1">
        <v>0</v>
      </c>
      <c r="O309" s="1">
        <f>VLOOKUP(IF(M309="无",L309,L309&amp;"("&amp;M309&amp;")"),D:J,7,0)*N309</f>
        <v>0</v>
      </c>
      <c r="P309" s="1">
        <f>VLOOKUP(IF(M309="无",L309,L309&amp;"("&amp;M309&amp;")"),D:K,8,0)*N309</f>
        <v>0</v>
      </c>
      <c r="Q309" s="1" t="s">
        <v>30</v>
      </c>
      <c r="R309" s="1" t="s">
        <v>30</v>
      </c>
      <c r="S309" s="1">
        <v>0</v>
      </c>
      <c r="T309" s="1">
        <f>VLOOKUP(IF(R309="无",Q309,Q309&amp;"("&amp;R309&amp;")"),D:J,7,0)*S309</f>
        <v>0</v>
      </c>
      <c r="U309" s="1">
        <f>VLOOKUP(IF(R309="无",Q309,Q309&amp;"("&amp;R309&amp;")"),D:K,8,0)*S309</f>
        <v>0</v>
      </c>
      <c r="V309" s="1" t="s">
        <v>30</v>
      </c>
      <c r="W309" s="1" t="s">
        <v>30</v>
      </c>
      <c r="X309" s="1">
        <v>0</v>
      </c>
      <c r="Y309" s="1">
        <f>VLOOKUP(IF(W309="无",V309,V309&amp;"("&amp;W309&amp;")"),D:J,7,0)*X309</f>
        <v>0</v>
      </c>
      <c r="Z309" s="1">
        <f>VLOOKUP(IF(W309="无",V309,V309&amp;"("&amp;W309&amp;")"),D:K,8,0)*X309</f>
        <v>0</v>
      </c>
    </row>
    <row r="310" spans="1:26" x14ac:dyDescent="0.3">
      <c r="A310" s="10">
        <f t="shared" si="45"/>
        <v>309</v>
      </c>
      <c r="B310" s="1" t="s">
        <v>25</v>
      </c>
      <c r="C310" s="1" t="s">
        <v>392</v>
      </c>
      <c r="D310" s="1" t="s">
        <v>452</v>
      </c>
      <c r="E310" s="1">
        <v>1</v>
      </c>
      <c r="F310" s="1">
        <v>0</v>
      </c>
      <c r="G310" s="1" t="str">
        <f>IF(ISNUMBER(VLOOKUP(D310,进口贸易表!B:H,7,0)),VLOOKUP(D310,进口贸易表!B:H,7,0)/VLOOKUP(D310,进口贸易表!B:H,6,0),"请在进口贸易表中填写对应产物的进口成本")</f>
        <v>请在进口贸易表中填写对应产物的进口成本</v>
      </c>
      <c r="H310" s="5">
        <f t="shared" si="40"/>
        <v>0</v>
      </c>
      <c r="I310" s="5" t="str">
        <f t="shared" si="41"/>
        <v>请在进口贸易表中填写对应产物的进口成本</v>
      </c>
      <c r="J310" s="5">
        <f t="shared" si="42"/>
        <v>0</v>
      </c>
      <c r="K310" s="5" t="e">
        <f t="shared" si="43"/>
        <v>#VALUE!</v>
      </c>
      <c r="L310" s="1" t="s">
        <v>30</v>
      </c>
      <c r="M310" s="1" t="s">
        <v>30</v>
      </c>
      <c r="N310" s="1">
        <v>0</v>
      </c>
      <c r="O310" s="1">
        <f>VLOOKUP(IF(M310="无",L310,L310&amp;"("&amp;M310&amp;")"),D:J,7,0)*N310</f>
        <v>0</v>
      </c>
      <c r="P310" s="1">
        <f>VLOOKUP(IF(M310="无",L310,L310&amp;"("&amp;M310&amp;")"),D:K,8,0)*N310</f>
        <v>0</v>
      </c>
      <c r="Q310" s="1" t="s">
        <v>30</v>
      </c>
      <c r="R310" s="1" t="s">
        <v>30</v>
      </c>
      <c r="S310" s="1">
        <v>0</v>
      </c>
      <c r="T310" s="1">
        <f>VLOOKUP(IF(R310="无",Q310,Q310&amp;"("&amp;R310&amp;")"),D:J,7,0)*S310</f>
        <v>0</v>
      </c>
      <c r="U310" s="1">
        <f>VLOOKUP(IF(R310="无",Q310,Q310&amp;"("&amp;R310&amp;")"),D:K,8,0)*S310</f>
        <v>0</v>
      </c>
      <c r="V310" s="1" t="s">
        <v>30</v>
      </c>
      <c r="W310" s="1" t="s">
        <v>30</v>
      </c>
      <c r="X310" s="1">
        <v>0</v>
      </c>
      <c r="Y310" s="1">
        <f>VLOOKUP(IF(W310="无",V310,V310&amp;"("&amp;W310&amp;")"),D:J,7,0)*X310</f>
        <v>0</v>
      </c>
      <c r="Z310" s="1">
        <f>VLOOKUP(IF(W310="无",V310,V310&amp;"("&amp;W310&amp;")"),D:K,8,0)*X310</f>
        <v>0</v>
      </c>
    </row>
    <row r="311" spans="1:26" x14ac:dyDescent="0.3">
      <c r="A311" s="10">
        <f t="shared" si="45"/>
        <v>310</v>
      </c>
      <c r="B311" s="1" t="s">
        <v>62</v>
      </c>
      <c r="C311" s="1" t="s">
        <v>392</v>
      </c>
      <c r="D311" s="1" t="s">
        <v>453</v>
      </c>
      <c r="E311" s="1">
        <v>1</v>
      </c>
      <c r="F311" s="1">
        <v>0</v>
      </c>
      <c r="G311" s="1" t="str">
        <f>IF(ISNUMBER(VLOOKUP(D311,进口贸易表!B:H,7,0)),VLOOKUP(D311,进口贸易表!B:H,7,0)/VLOOKUP(D311,进口贸易表!B:H,6,0),"请在进口贸易表中填写对应产物的进口成本")</f>
        <v>请在进口贸易表中填写对应产物的进口成本</v>
      </c>
      <c r="H311" s="5">
        <f t="shared" si="40"/>
        <v>0</v>
      </c>
      <c r="I311" s="5" t="str">
        <f t="shared" si="41"/>
        <v>请在进口贸易表中填写对应产物的进口成本</v>
      </c>
      <c r="J311" s="5">
        <f t="shared" si="42"/>
        <v>0</v>
      </c>
      <c r="K311" s="5" t="e">
        <f t="shared" si="43"/>
        <v>#VALUE!</v>
      </c>
      <c r="L311" s="1" t="s">
        <v>30</v>
      </c>
      <c r="M311" s="1" t="s">
        <v>30</v>
      </c>
      <c r="N311" s="1">
        <v>0</v>
      </c>
      <c r="O311" s="1">
        <f>VLOOKUP(IF(M311="无",L311,L311&amp;"("&amp;M311&amp;")"),D:J,7,0)*N311</f>
        <v>0</v>
      </c>
      <c r="P311" s="1">
        <f>VLOOKUP(IF(M311="无",L311,L311&amp;"("&amp;M311&amp;")"),D:K,8,0)*N311</f>
        <v>0</v>
      </c>
      <c r="Q311" s="1" t="s">
        <v>30</v>
      </c>
      <c r="R311" s="1" t="s">
        <v>30</v>
      </c>
      <c r="S311" s="1">
        <v>0</v>
      </c>
      <c r="T311" s="1">
        <f>VLOOKUP(IF(R311="无",Q311,Q311&amp;"("&amp;R311&amp;")"),D:J,7,0)*S311</f>
        <v>0</v>
      </c>
      <c r="U311" s="1">
        <f>VLOOKUP(IF(R311="无",Q311,Q311&amp;"("&amp;R311&amp;")"),D:K,8,0)*S311</f>
        <v>0</v>
      </c>
      <c r="V311" s="1" t="s">
        <v>30</v>
      </c>
      <c r="W311" s="1" t="s">
        <v>30</v>
      </c>
      <c r="X311" s="1">
        <v>0</v>
      </c>
      <c r="Y311" s="1">
        <f>VLOOKUP(IF(W311="无",V311,V311&amp;"("&amp;W311&amp;")"),D:J,7,0)*X311</f>
        <v>0</v>
      </c>
      <c r="Z311" s="1">
        <f>VLOOKUP(IF(W311="无",V311,V311&amp;"("&amp;W311&amp;")"),D:K,8,0)*X311</f>
        <v>0</v>
      </c>
    </row>
    <row r="312" spans="1:26" x14ac:dyDescent="0.3">
      <c r="A312" s="10">
        <f>ROW()-1</f>
        <v>311</v>
      </c>
      <c r="B312" s="1" t="s">
        <v>25</v>
      </c>
      <c r="C312" s="1" t="s">
        <v>454</v>
      </c>
      <c r="D312" s="1" t="s">
        <v>455</v>
      </c>
      <c r="E312" s="1">
        <v>10</v>
      </c>
      <c r="F312" s="1">
        <v>800</v>
      </c>
      <c r="G312" s="1">
        <v>0</v>
      </c>
      <c r="H312" s="5">
        <f>F312+O312+T312+Y312</f>
        <v>1292.5</v>
      </c>
      <c r="I312" s="5">
        <f>IF(C312="贸易",G312,P312+U312+Z312)</f>
        <v>0</v>
      </c>
      <c r="J312" s="5">
        <f>H312/E312</f>
        <v>129.25</v>
      </c>
      <c r="K312" s="5">
        <f>I312/E312</f>
        <v>0</v>
      </c>
      <c r="L312" s="1" t="s">
        <v>239</v>
      </c>
      <c r="M312" s="1" t="s">
        <v>42</v>
      </c>
      <c r="N312" s="1">
        <v>1</v>
      </c>
      <c r="O312" s="1">
        <f>VLOOKUP(IF(M312="无",L312,L312&amp;"("&amp;M312&amp;")"),D:J,7,0)*N312</f>
        <v>492.5</v>
      </c>
      <c r="P312" s="1">
        <f>VLOOKUP(IF(M312="无",L312,L312&amp;"("&amp;M312&amp;")"),D:K,8,0)*N312</f>
        <v>0</v>
      </c>
      <c r="Q312" s="1" t="s">
        <v>30</v>
      </c>
      <c r="R312" s="1" t="s">
        <v>30</v>
      </c>
      <c r="S312" s="1">
        <v>0</v>
      </c>
      <c r="T312" s="1">
        <f>VLOOKUP(IF(R312="无",Q312,Q312&amp;"("&amp;R312&amp;")"),D:J,7,0)*S312</f>
        <v>0</v>
      </c>
      <c r="U312" s="1">
        <f>VLOOKUP(IF(R312="无",Q312,Q312&amp;"("&amp;R312&amp;")"),D:K,8,0)*S312</f>
        <v>0</v>
      </c>
      <c r="V312" s="1" t="s">
        <v>30</v>
      </c>
      <c r="W312" s="1" t="s">
        <v>30</v>
      </c>
      <c r="X312" s="1">
        <v>0</v>
      </c>
      <c r="Y312" s="1">
        <f>VLOOKUP(IF(W312="无",V312,V312&amp;"("&amp;W312&amp;")"),D:J,7,0)*X312</f>
        <v>0</v>
      </c>
      <c r="Z312" s="1">
        <f>VLOOKUP(IF(W312="无",V312,V312&amp;"("&amp;W312&amp;")"),D:K,8,0)*X312</f>
        <v>0</v>
      </c>
    </row>
    <row r="313" spans="1:26" x14ac:dyDescent="0.3">
      <c r="A313" s="10">
        <f>ROW()-1</f>
        <v>312</v>
      </c>
      <c r="B313" s="1" t="s">
        <v>25</v>
      </c>
      <c r="C313" s="1" t="s">
        <v>454</v>
      </c>
      <c r="D313" s="1" t="s">
        <v>456</v>
      </c>
      <c r="E313" s="1">
        <v>10</v>
      </c>
      <c r="F313" s="1">
        <v>800</v>
      </c>
      <c r="G313" s="1">
        <v>0</v>
      </c>
      <c r="H313" s="5">
        <f>F313+O313+T313+Y313</f>
        <v>1392.5</v>
      </c>
      <c r="I313" s="5">
        <f>IF(C313="贸易",G313,P313+U313+Z313)</f>
        <v>0</v>
      </c>
      <c r="J313" s="5">
        <f>H313/E313</f>
        <v>139.25</v>
      </c>
      <c r="K313" s="5">
        <f>I313/E313</f>
        <v>0</v>
      </c>
      <c r="L313" s="1" t="s">
        <v>287</v>
      </c>
      <c r="M313" s="1" t="s">
        <v>42</v>
      </c>
      <c r="N313" s="1">
        <v>1</v>
      </c>
      <c r="O313" s="1">
        <f>VLOOKUP(IF(M313="无",L313,L313&amp;"("&amp;M313&amp;")"),D:J,7,0)*N313</f>
        <v>592.5</v>
      </c>
      <c r="P313" s="1">
        <f>VLOOKUP(IF(M313="无",L313,L313&amp;"("&amp;M313&amp;")"),D:K,8,0)*N313</f>
        <v>0</v>
      </c>
      <c r="Q313" s="1" t="s">
        <v>30</v>
      </c>
      <c r="R313" s="1" t="s">
        <v>30</v>
      </c>
      <c r="S313" s="1">
        <v>0</v>
      </c>
      <c r="T313" s="1">
        <f>VLOOKUP(IF(R313="无",Q313,Q313&amp;"("&amp;R313&amp;")"),D:J,7,0)*S313</f>
        <v>0</v>
      </c>
      <c r="U313" s="1">
        <f>VLOOKUP(IF(R313="无",Q313,Q313&amp;"("&amp;R313&amp;")"),D:K,8,0)*S313</f>
        <v>0</v>
      </c>
      <c r="V313" s="1" t="s">
        <v>30</v>
      </c>
      <c r="W313" s="1" t="s">
        <v>30</v>
      </c>
      <c r="X313" s="1">
        <v>0</v>
      </c>
      <c r="Y313" s="1">
        <f>VLOOKUP(IF(W313="无",V313,V313&amp;"("&amp;W313&amp;")"),D:J,7,0)*X313</f>
        <v>0</v>
      </c>
      <c r="Z313" s="1">
        <f>VLOOKUP(IF(W313="无",V313,V313&amp;"("&amp;W313&amp;")"),D:K,8,0)*X313</f>
        <v>0</v>
      </c>
    </row>
    <row r="314" spans="1:26" x14ac:dyDescent="0.3">
      <c r="A314" s="10">
        <f t="shared" ref="A314:A316" si="46">ROW()-1</f>
        <v>313</v>
      </c>
      <c r="B314" s="1" t="s">
        <v>62</v>
      </c>
      <c r="C314" s="24" t="s">
        <v>585</v>
      </c>
      <c r="D314" s="24" t="s">
        <v>590</v>
      </c>
      <c r="E314" s="1">
        <v>30</v>
      </c>
      <c r="F314" s="1">
        <v>4000</v>
      </c>
      <c r="G314" s="1">
        <v>0</v>
      </c>
      <c r="H314" s="5">
        <f t="shared" ref="H314" si="47">F314+O314+T314+Y314</f>
        <v>4800</v>
      </c>
      <c r="I314" s="5">
        <f t="shared" ref="I314" si="48">IF(C314="贸易",G314,P314+U314+Z314)</f>
        <v>0</v>
      </c>
      <c r="J314" s="5">
        <f t="shared" ref="J314" si="49">H314/E314</f>
        <v>160</v>
      </c>
      <c r="K314" s="5">
        <f t="shared" ref="K314" si="50">I314/E314</f>
        <v>0</v>
      </c>
      <c r="L314" s="24" t="s">
        <v>586</v>
      </c>
      <c r="M314" s="1" t="s">
        <v>171</v>
      </c>
      <c r="N314" s="1">
        <v>8</v>
      </c>
      <c r="O314" s="1">
        <f>VLOOKUP(IF(M314="无",L314,L314&amp;"("&amp;M314&amp;")"),D:J,7,0)*N314</f>
        <v>800</v>
      </c>
      <c r="P314" s="1">
        <f>VLOOKUP(IF(M314="无",L314,L314&amp;"("&amp;M314&amp;")"),D:K,8,0)*N314</f>
        <v>0</v>
      </c>
      <c r="Q314" s="1" t="s">
        <v>30</v>
      </c>
      <c r="R314" s="1" t="s">
        <v>30</v>
      </c>
      <c r="S314" s="1">
        <v>0</v>
      </c>
      <c r="T314" s="1">
        <f>VLOOKUP(IF(R314="无",Q314,Q314&amp;"("&amp;R314&amp;")"),D:J,7,0)*S314</f>
        <v>0</v>
      </c>
      <c r="U314" s="1">
        <f>VLOOKUP(IF(R314="无",Q314,Q314&amp;"("&amp;R314&amp;")"),D:K,8,0)*S314</f>
        <v>0</v>
      </c>
      <c r="V314" s="1" t="s">
        <v>30</v>
      </c>
      <c r="W314" s="1" t="s">
        <v>30</v>
      </c>
      <c r="X314" s="1">
        <v>0</v>
      </c>
      <c r="Y314" s="1">
        <f>VLOOKUP(IF(W314="无",V314,V314&amp;"("&amp;W314&amp;")"),D:J,7,0)*X314</f>
        <v>0</v>
      </c>
      <c r="Z314" s="1">
        <f>VLOOKUP(IF(W314="无",V314,V314&amp;"("&amp;W314&amp;")"),D:K,8,0)*X314</f>
        <v>0</v>
      </c>
    </row>
    <row r="315" spans="1:26" x14ac:dyDescent="0.3">
      <c r="A315" s="10">
        <f t="shared" si="46"/>
        <v>314</v>
      </c>
      <c r="B315" s="1" t="s">
        <v>62</v>
      </c>
      <c r="C315" s="24" t="s">
        <v>585</v>
      </c>
      <c r="D315" s="24" t="s">
        <v>591</v>
      </c>
      <c r="E315" s="1">
        <v>30</v>
      </c>
      <c r="F315" s="1">
        <v>3000</v>
      </c>
      <c r="G315" s="1">
        <v>0</v>
      </c>
      <c r="H315" s="5">
        <f t="shared" ref="H315:H316" si="51">F315+O315+T315+Y315</f>
        <v>4550</v>
      </c>
      <c r="I315" s="5">
        <f t="shared" ref="I315:I316" si="52">IF(C315="贸易",G315,P315+U315+Z315)</f>
        <v>0</v>
      </c>
      <c r="J315" s="5">
        <f t="shared" ref="J315:J316" si="53">H315/E315</f>
        <v>151.66666666666666</v>
      </c>
      <c r="K315" s="5">
        <f t="shared" ref="K315:K316" si="54">I315/E315</f>
        <v>0</v>
      </c>
      <c r="L315" s="24" t="s">
        <v>586</v>
      </c>
      <c r="M315" s="1" t="s">
        <v>171</v>
      </c>
      <c r="N315" s="1">
        <v>4</v>
      </c>
      <c r="O315" s="1">
        <f t="shared" ref="O315:O316" si="55">VLOOKUP(IF(M315="无",L315,L315&amp;"("&amp;M315&amp;")"),D:J,7,0)*N315</f>
        <v>400</v>
      </c>
      <c r="P315" s="1">
        <f t="shared" ref="P315:P316" si="56">VLOOKUP(IF(M315="无",L315,L315&amp;"("&amp;M315&amp;")"),D:K,8,0)*N315</f>
        <v>0</v>
      </c>
      <c r="Q315" s="24" t="s">
        <v>593</v>
      </c>
      <c r="R315" s="1" t="s">
        <v>203</v>
      </c>
      <c r="S315" s="1">
        <v>4</v>
      </c>
      <c r="T315" s="1">
        <f t="shared" ref="T315:T316" si="57">VLOOKUP(IF(R315="无",Q315,Q315&amp;"("&amp;R315&amp;")"),D:J,7,0)*S315</f>
        <v>1150</v>
      </c>
      <c r="U315" s="1">
        <f t="shared" ref="U315:U316" si="58">VLOOKUP(IF(R315="无",Q315,Q315&amp;"("&amp;R315&amp;")"),D:K,8,0)*S315</f>
        <v>0</v>
      </c>
      <c r="V315" s="1" t="s">
        <v>30</v>
      </c>
      <c r="W315" s="1" t="s">
        <v>30</v>
      </c>
      <c r="X315" s="1">
        <v>0</v>
      </c>
      <c r="Y315" s="1">
        <f t="shared" ref="Y315:Y316" si="59">VLOOKUP(IF(W315="无",V315,V315&amp;"("&amp;W315&amp;")"),D:J,7,0)*X315</f>
        <v>0</v>
      </c>
      <c r="Z315" s="1">
        <f t="shared" ref="Z315:Z316" si="60">VLOOKUP(IF(W315="无",V315,V315&amp;"("&amp;W315&amp;")"),D:K,8,0)*X315</f>
        <v>0</v>
      </c>
    </row>
    <row r="316" spans="1:26" x14ac:dyDescent="0.3">
      <c r="A316" s="10">
        <f t="shared" si="46"/>
        <v>315</v>
      </c>
      <c r="B316" s="1" t="s">
        <v>62</v>
      </c>
      <c r="C316" s="24" t="s">
        <v>585</v>
      </c>
      <c r="D316" s="24" t="s">
        <v>592</v>
      </c>
      <c r="E316" s="1">
        <v>60</v>
      </c>
      <c r="F316" s="1">
        <v>6000</v>
      </c>
      <c r="G316" s="1">
        <v>0</v>
      </c>
      <c r="H316" s="5">
        <f t="shared" si="51"/>
        <v>8250</v>
      </c>
      <c r="I316" s="5">
        <f t="shared" si="52"/>
        <v>0</v>
      </c>
      <c r="J316" s="5">
        <f t="shared" si="53"/>
        <v>137.5</v>
      </c>
      <c r="K316" s="5">
        <f t="shared" si="54"/>
        <v>0</v>
      </c>
      <c r="L316" s="24" t="s">
        <v>586</v>
      </c>
      <c r="M316" s="1" t="s">
        <v>171</v>
      </c>
      <c r="N316" s="1">
        <v>8</v>
      </c>
      <c r="O316" s="1">
        <f t="shared" si="55"/>
        <v>800</v>
      </c>
      <c r="P316" s="1">
        <f t="shared" si="56"/>
        <v>0</v>
      </c>
      <c r="Q316" s="24" t="s">
        <v>593</v>
      </c>
      <c r="R316" s="1" t="s">
        <v>203</v>
      </c>
      <c r="S316" s="1">
        <v>4</v>
      </c>
      <c r="T316" s="1">
        <f t="shared" si="57"/>
        <v>1150</v>
      </c>
      <c r="U316" s="1">
        <f t="shared" si="58"/>
        <v>0</v>
      </c>
      <c r="V316" s="24" t="s">
        <v>594</v>
      </c>
      <c r="W316" s="1" t="s">
        <v>222</v>
      </c>
      <c r="X316" s="1">
        <v>2</v>
      </c>
      <c r="Y316" s="1">
        <f t="shared" si="59"/>
        <v>300</v>
      </c>
      <c r="Z316" s="1">
        <f t="shared" si="60"/>
        <v>0</v>
      </c>
    </row>
  </sheetData>
  <autoFilter ref="A1:Z316" xr:uid="{00000000-0009-0000-0000-000001000000}"/>
  <sortState xmlns:xlrd2="http://schemas.microsoft.com/office/spreadsheetml/2017/richdata2" ref="B2:Z250">
    <sortCondition ref="C2:C250"/>
    <sortCondition ref="D2:D250"/>
  </sortState>
  <phoneticPr fontId="6" type="noConversion"/>
  <conditionalFormatting sqref="J2:J316">
    <cfRule type="colorScale" priority="3">
      <colorScale>
        <cfvo type="min"/>
        <cfvo type="max"/>
        <color theme="4" tint="0.79998168889431442"/>
        <color theme="4" tint="-0.499984740745262"/>
      </colorScale>
    </cfRule>
  </conditionalFormatting>
  <conditionalFormatting sqref="K2:K316">
    <cfRule type="colorScale" priority="1">
      <colorScale>
        <cfvo type="min"/>
        <cfvo type="max"/>
        <color theme="7" tint="0.79998168889431442"/>
        <color rgb="FFFFC000"/>
      </colorScale>
    </cfRule>
  </conditionalFormatting>
  <dataValidations count="1">
    <dataValidation type="list" allowBlank="1" showInputMessage="1" showErrorMessage="1" sqref="M2:M316 W2:W316 R2:R316" xr:uid="{00000000-0002-0000-0100-000000000000}">
      <formula1>INDIRECT(L2)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生产选项!$B$2:$B$105</xm:f>
          </x14:formula1>
          <xm:sqref>L2:L316 V2:V316 Q2:Q316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44" sqref="F44"/>
    </sheetView>
  </sheetViews>
  <sheetFormatPr defaultColWidth="9" defaultRowHeight="14" x14ac:dyDescent="0.3"/>
  <cols>
    <col min="1" max="1" width="14.33203125" customWidth="1"/>
    <col min="5" max="5" width="11.33203125" customWidth="1"/>
    <col min="6" max="6" width="13.4140625" customWidth="1"/>
  </cols>
  <sheetData>
    <row r="1" spans="1:2" x14ac:dyDescent="0.3">
      <c r="A1" s="17" t="s">
        <v>457</v>
      </c>
      <c r="B1" s="18" t="s">
        <v>458</v>
      </c>
    </row>
    <row r="2" spans="1:2" x14ac:dyDescent="0.3">
      <c r="A2" s="19" t="s">
        <v>459</v>
      </c>
      <c r="B2" s="1">
        <v>1000</v>
      </c>
    </row>
    <row r="3" spans="1:2" x14ac:dyDescent="0.3">
      <c r="A3" s="19" t="s">
        <v>460</v>
      </c>
      <c r="B3" s="1">
        <v>100</v>
      </c>
    </row>
    <row r="4" spans="1:2" x14ac:dyDescent="0.3">
      <c r="A4" s="19" t="s">
        <v>461</v>
      </c>
      <c r="B4" s="1">
        <f>B3/B2*100</f>
        <v>10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9"/>
  <sheetViews>
    <sheetView workbookViewId="0">
      <selection activeCell="F30" sqref="F30"/>
    </sheetView>
  </sheetViews>
  <sheetFormatPr defaultColWidth="9" defaultRowHeight="14" x14ac:dyDescent="0.3"/>
  <cols>
    <col min="1" max="1" width="4.83203125" style="6" customWidth="1"/>
    <col min="2" max="2" width="25.25" customWidth="1"/>
    <col min="3" max="3" width="15.1640625" customWidth="1"/>
    <col min="4" max="5" width="9.25" customWidth="1"/>
    <col min="6" max="7" width="42.6640625" customWidth="1"/>
    <col min="8" max="8" width="26.6640625" customWidth="1"/>
    <col min="9" max="9" width="25.75" customWidth="1"/>
    <col min="10" max="10" width="30.4140625" customWidth="1"/>
    <col min="11" max="11" width="25.25" customWidth="1"/>
  </cols>
  <sheetData>
    <row r="1" spans="1:11" x14ac:dyDescent="0.3">
      <c r="A1" s="4" t="s">
        <v>7</v>
      </c>
      <c r="B1" s="8" t="s">
        <v>480</v>
      </c>
      <c r="C1" s="9" t="s">
        <v>481</v>
      </c>
      <c r="D1" s="9" t="s">
        <v>482</v>
      </c>
      <c r="E1" s="9" t="s">
        <v>483</v>
      </c>
      <c r="F1" s="8" t="s">
        <v>484</v>
      </c>
      <c r="G1" s="8" t="s">
        <v>485</v>
      </c>
      <c r="H1" s="7" t="s">
        <v>486</v>
      </c>
      <c r="I1" s="7" t="s">
        <v>487</v>
      </c>
      <c r="J1" s="7" t="s">
        <v>488</v>
      </c>
      <c r="K1" s="7" t="s">
        <v>489</v>
      </c>
    </row>
    <row r="2" spans="1:11" x14ac:dyDescent="0.3">
      <c r="A2" s="10">
        <f>ROW()-1</f>
        <v>1</v>
      </c>
      <c r="B2" s="1" t="s">
        <v>182</v>
      </c>
      <c r="C2" s="1" t="s">
        <v>477</v>
      </c>
      <c r="D2" s="1" t="str">
        <f>VLOOKUP(C2,货币使用情况!A:B,2,0)</f>
        <v>外币</v>
      </c>
      <c r="E2" s="1">
        <v>10</v>
      </c>
      <c r="F2" s="1" t="str">
        <f>IF(G2="","请填写实际价格(外币)，本币结算会自动计算",G2/100*汇率相关!$B$2)</f>
        <v>请填写实际价格(外币)，本币结算会自动计算</v>
      </c>
      <c r="G2" s="14"/>
      <c r="H2" s="1">
        <f>VLOOKUP(B2,生产成本!D:K,7,0)*E2</f>
        <v>5950</v>
      </c>
      <c r="I2" s="1">
        <f>VLOOKUP(B2,生产成本!D:K,8,0)*E2</f>
        <v>0</v>
      </c>
      <c r="J2" s="1" t="e">
        <f t="shared" ref="J2:J33" si="0">F2-I2</f>
        <v>#VALUE!</v>
      </c>
      <c r="K2" s="1" t="e">
        <f t="shared" ref="K2:K33" si="1">IF(H2&lt;&gt;0,J2/H2,"生产人工成本为0，无法计算")</f>
        <v>#VALUE!</v>
      </c>
    </row>
    <row r="3" spans="1:11" s="13" customFormat="1" x14ac:dyDescent="0.3">
      <c r="A3" s="10">
        <f t="shared" ref="A3:A35" si="2">ROW()-1</f>
        <v>2</v>
      </c>
      <c r="B3" s="1" t="s">
        <v>311</v>
      </c>
      <c r="C3" s="1" t="s">
        <v>477</v>
      </c>
      <c r="D3" s="1" t="str">
        <f>VLOOKUP(C3,货币使用情况!A:B,2,0)</f>
        <v>外币</v>
      </c>
      <c r="E3" s="1">
        <v>10</v>
      </c>
      <c r="F3" s="1" t="str">
        <f>IF(G3="","请填写实际价格(外币)，本币结算会自动计算",G3/100*汇率相关!$B$2)</f>
        <v>请填写实际价格(外币)，本币结算会自动计算</v>
      </c>
      <c r="G3" s="14"/>
      <c r="H3" s="1">
        <f>VLOOKUP(B3,生产成本!D:K,7,0)*E3</f>
        <v>1716.6666666666665</v>
      </c>
      <c r="I3" s="1">
        <f>VLOOKUP(B3,生产成本!D:K,8,0)*E3</f>
        <v>0</v>
      </c>
      <c r="J3" s="1" t="e">
        <f t="shared" si="0"/>
        <v>#VALUE!</v>
      </c>
      <c r="K3" s="1" t="e">
        <f t="shared" si="1"/>
        <v>#VALUE!</v>
      </c>
    </row>
    <row r="4" spans="1:11" s="13" customFormat="1" x14ac:dyDescent="0.3">
      <c r="A4" s="10">
        <f t="shared" si="2"/>
        <v>3</v>
      </c>
      <c r="B4" s="1" t="s">
        <v>250</v>
      </c>
      <c r="C4" s="1" t="s">
        <v>477</v>
      </c>
      <c r="D4" s="1" t="str">
        <f>VLOOKUP(C4,货币使用情况!A:B,2,0)</f>
        <v>外币</v>
      </c>
      <c r="E4" s="1">
        <v>10</v>
      </c>
      <c r="F4" s="1" t="str">
        <f>IF(G4="","请填写实际价格(外币)，本币结算会自动计算",G4/100*汇率相关!$B$2)</f>
        <v>请填写实际价格(外币)，本币结算会自动计算</v>
      </c>
      <c r="G4" s="14"/>
      <c r="H4" s="1">
        <f>VLOOKUP(B4,生产成本!D:K,7,0)*E4</f>
        <v>3500</v>
      </c>
      <c r="I4" s="1">
        <f>VLOOKUP(B4,生产成本!D:K,8,0)*E4</f>
        <v>0</v>
      </c>
      <c r="J4" s="1" t="e">
        <f t="shared" si="0"/>
        <v>#VALUE!</v>
      </c>
      <c r="K4" s="1" t="e">
        <f t="shared" si="1"/>
        <v>#VALUE!</v>
      </c>
    </row>
    <row r="5" spans="1:11" s="13" customFormat="1" x14ac:dyDescent="0.3">
      <c r="A5" s="10">
        <f t="shared" si="2"/>
        <v>4</v>
      </c>
      <c r="B5" s="1" t="s">
        <v>368</v>
      </c>
      <c r="C5" s="1" t="s">
        <v>477</v>
      </c>
      <c r="D5" s="1" t="str">
        <f>VLOOKUP(C5,货币使用情况!A:B,2,0)</f>
        <v>外币</v>
      </c>
      <c r="E5" s="1">
        <v>10</v>
      </c>
      <c r="F5" s="1" t="str">
        <f>IF(G5="","请填写实际价格(外币)，本币结算会自动计算",G5/100*汇率相关!$B$2)</f>
        <v>请填写实际价格(外币)，本币结算会自动计算</v>
      </c>
      <c r="G5" s="14"/>
      <c r="H5" s="1">
        <f>VLOOKUP(B5,生产成本!D:K,7,0)*E5</f>
        <v>5000</v>
      </c>
      <c r="I5" s="1">
        <f>VLOOKUP(B5,生产成本!D:K,8,0)*E5</f>
        <v>0</v>
      </c>
      <c r="J5" s="1" t="e">
        <f t="shared" si="0"/>
        <v>#VALUE!</v>
      </c>
      <c r="K5" s="1" t="e">
        <f t="shared" si="1"/>
        <v>#VALUE!</v>
      </c>
    </row>
    <row r="6" spans="1:11" s="13" customFormat="1" x14ac:dyDescent="0.3">
      <c r="A6" s="10">
        <f t="shared" si="2"/>
        <v>5</v>
      </c>
      <c r="B6" s="1" t="s">
        <v>27</v>
      </c>
      <c r="C6" s="1" t="s">
        <v>477</v>
      </c>
      <c r="D6" s="1" t="str">
        <f>VLOOKUP(C6,货币使用情况!A:B,2,0)</f>
        <v>外币</v>
      </c>
      <c r="E6" s="1">
        <v>3</v>
      </c>
      <c r="F6" s="1" t="str">
        <f>IF(G6="","请填写实际价格(外币)，本币结算会自动计算",G6/100*汇率相关!$B$2)</f>
        <v>请填写实际价格(外币)，本币结算会自动计算</v>
      </c>
      <c r="G6" s="14"/>
      <c r="H6" s="1">
        <f>VLOOKUP(B6,生产成本!D:K,7,0)*E6</f>
        <v>2910</v>
      </c>
      <c r="I6" s="1">
        <f>VLOOKUP(B6,生产成本!D:K,8,0)*E6</f>
        <v>0</v>
      </c>
      <c r="J6" s="1" t="e">
        <f t="shared" si="0"/>
        <v>#VALUE!</v>
      </c>
      <c r="K6" s="1" t="e">
        <f t="shared" si="1"/>
        <v>#VALUE!</v>
      </c>
    </row>
    <row r="7" spans="1:11" s="13" customFormat="1" x14ac:dyDescent="0.3">
      <c r="A7" s="10">
        <f t="shared" si="2"/>
        <v>6</v>
      </c>
      <c r="B7" s="1" t="s">
        <v>355</v>
      </c>
      <c r="C7" s="1" t="s">
        <v>473</v>
      </c>
      <c r="D7" s="1" t="str">
        <f>VLOOKUP(C7,货币使用情况!A:B,2,0)</f>
        <v>外币</v>
      </c>
      <c r="E7" s="1">
        <v>10</v>
      </c>
      <c r="F7" s="1" t="str">
        <f>IF(G7="","请填写实际价格(外币)，本币结算会自动计算",G7/100*汇率相关!$B$2)</f>
        <v>请填写实际价格(外币)，本币结算会自动计算</v>
      </c>
      <c r="G7" s="14"/>
      <c r="H7" s="1">
        <f>VLOOKUP(B7,生产成本!D:K,7,0)*E7</f>
        <v>700</v>
      </c>
      <c r="I7" s="1">
        <f>VLOOKUP(B7,生产成本!D:K,8,0)*E7</f>
        <v>0</v>
      </c>
      <c r="J7" s="1" t="e">
        <f t="shared" si="0"/>
        <v>#VALUE!</v>
      </c>
      <c r="K7" s="1" t="e">
        <f t="shared" si="1"/>
        <v>#VALUE!</v>
      </c>
    </row>
    <row r="8" spans="1:11" x14ac:dyDescent="0.3">
      <c r="A8" s="10">
        <f t="shared" si="2"/>
        <v>7</v>
      </c>
      <c r="B8" s="1" t="s">
        <v>147</v>
      </c>
      <c r="C8" s="1" t="s">
        <v>473</v>
      </c>
      <c r="D8" s="1" t="str">
        <f>VLOOKUP(C8,货币使用情况!A:B,2,0)</f>
        <v>外币</v>
      </c>
      <c r="E8" s="1">
        <v>10</v>
      </c>
      <c r="F8" s="1" t="str">
        <f>IF(G8="","请填写实际价格(外币)，本币结算会自动计算",G8/100*汇率相关!$B$2)</f>
        <v>请填写实际价格(外币)，本币结算会自动计算</v>
      </c>
      <c r="G8" s="14"/>
      <c r="H8" s="1">
        <f>VLOOKUP(B8,生产成本!D:K,7,0)*E8</f>
        <v>700</v>
      </c>
      <c r="I8" s="1">
        <f>VLOOKUP(B8,生产成本!D:K,8,0)*E8</f>
        <v>0</v>
      </c>
      <c r="J8" s="1" t="e">
        <f t="shared" si="0"/>
        <v>#VALUE!</v>
      </c>
      <c r="K8" s="1" t="e">
        <f t="shared" si="1"/>
        <v>#VALUE!</v>
      </c>
    </row>
    <row r="9" spans="1:11" x14ac:dyDescent="0.3">
      <c r="A9" s="10">
        <f t="shared" si="2"/>
        <v>8</v>
      </c>
      <c r="B9" s="1" t="s">
        <v>389</v>
      </c>
      <c r="C9" s="1" t="s">
        <v>473</v>
      </c>
      <c r="D9" s="1" t="str">
        <f>VLOOKUP(C9,货币使用情况!A:B,2,0)</f>
        <v>外币</v>
      </c>
      <c r="E9" s="1">
        <v>3</v>
      </c>
      <c r="F9" s="1" t="str">
        <f>IF(G9="","请填写实际价格(外币)，本币结算会自动计算",G9/100*汇率相关!$B$2)</f>
        <v>请填写实际价格(外币)，本币结算会自动计算</v>
      </c>
      <c r="G9" s="14"/>
      <c r="H9" s="1">
        <f>VLOOKUP(B9,生产成本!D:K,7,0)*E9</f>
        <v>3585</v>
      </c>
      <c r="I9" s="1">
        <f>VLOOKUP(B9,生产成本!D:K,8,0)*E9</f>
        <v>0</v>
      </c>
      <c r="J9" s="1" t="e">
        <f t="shared" si="0"/>
        <v>#VALUE!</v>
      </c>
      <c r="K9" s="1" t="e">
        <f t="shared" si="1"/>
        <v>#VALUE!</v>
      </c>
    </row>
    <row r="10" spans="1:11" s="13" customFormat="1" x14ac:dyDescent="0.3">
      <c r="A10" s="10">
        <f t="shared" si="2"/>
        <v>9</v>
      </c>
      <c r="B10" s="1" t="s">
        <v>325</v>
      </c>
      <c r="C10" s="1" t="s">
        <v>473</v>
      </c>
      <c r="D10" s="1" t="str">
        <f>VLOOKUP(C10,货币使用情况!A:B,2,0)</f>
        <v>外币</v>
      </c>
      <c r="E10" s="1">
        <v>10</v>
      </c>
      <c r="F10" s="1" t="str">
        <f>IF(G10="","请填写实际价格(外币)，本币结算会自动计算",G10/100*汇率相关!$B$2)</f>
        <v>请填写实际价格(外币)，本币结算会自动计算</v>
      </c>
      <c r="G10" s="14"/>
      <c r="H10" s="1">
        <f>VLOOKUP(B10,生产成本!D:K,7,0)*E10</f>
        <v>1000</v>
      </c>
      <c r="I10" s="1">
        <f>VLOOKUP(B10,生产成本!D:K,8,0)*E10</f>
        <v>0</v>
      </c>
      <c r="J10" s="1" t="e">
        <f t="shared" si="0"/>
        <v>#VALUE!</v>
      </c>
      <c r="K10" s="1" t="e">
        <f t="shared" si="1"/>
        <v>#VALUE!</v>
      </c>
    </row>
    <row r="11" spans="1:11" s="13" customFormat="1" x14ac:dyDescent="0.3">
      <c r="A11" s="10">
        <f t="shared" si="2"/>
        <v>10</v>
      </c>
      <c r="B11" s="1" t="s">
        <v>262</v>
      </c>
      <c r="C11" s="1" t="s">
        <v>473</v>
      </c>
      <c r="D11" s="1" t="str">
        <f>VLOOKUP(C11,货币使用情况!A:B,2,0)</f>
        <v>外币</v>
      </c>
      <c r="E11" s="1">
        <v>3</v>
      </c>
      <c r="F11" s="1" t="str">
        <f>IF(G11="","请填写实际价格(外币)，本币结算会自动计算",G11/100*汇率相关!$B$2)</f>
        <v>请填写实际价格(外币)，本币结算会自动计算</v>
      </c>
      <c r="G11" s="14"/>
      <c r="H11" s="1">
        <f>VLOOKUP(B11,生产成本!D:K,7,0)*E11</f>
        <v>1777.5</v>
      </c>
      <c r="I11" s="1">
        <f>VLOOKUP(B11,生产成本!D:K,8,0)*E11</f>
        <v>0</v>
      </c>
      <c r="J11" s="1" t="e">
        <f t="shared" si="0"/>
        <v>#VALUE!</v>
      </c>
      <c r="K11" s="1" t="e">
        <f t="shared" si="1"/>
        <v>#VALUE!</v>
      </c>
    </row>
    <row r="12" spans="1:11" s="13" customFormat="1" x14ac:dyDescent="0.3">
      <c r="A12" s="10">
        <f t="shared" si="2"/>
        <v>11</v>
      </c>
      <c r="B12" s="1" t="s">
        <v>242</v>
      </c>
      <c r="C12" s="1" t="s">
        <v>473</v>
      </c>
      <c r="D12" s="1" t="str">
        <f>VLOOKUP(C12,货币使用情况!A:B,2,0)</f>
        <v>外币</v>
      </c>
      <c r="E12" s="1">
        <v>3</v>
      </c>
      <c r="F12" s="1" t="str">
        <f>IF(G12="","请填写实际价格(外币)，本币结算会自动计算",G12/100*汇率相关!$B$2)</f>
        <v>请填写实际价格(外币)，本币结算会自动计算</v>
      </c>
      <c r="G12" s="14"/>
      <c r="H12" s="1">
        <f>VLOOKUP(B12,生产成本!D:K,7,0)*E12</f>
        <v>3648.75</v>
      </c>
      <c r="I12" s="1">
        <f>VLOOKUP(B12,生产成本!D:K,8,0)*E12</f>
        <v>0</v>
      </c>
      <c r="J12" s="1" t="e">
        <f t="shared" si="0"/>
        <v>#VALUE!</v>
      </c>
      <c r="K12" s="1" t="e">
        <f t="shared" si="1"/>
        <v>#VALUE!</v>
      </c>
    </row>
    <row r="13" spans="1:11" s="13" customFormat="1" x14ac:dyDescent="0.3">
      <c r="A13" s="10">
        <f t="shared" si="2"/>
        <v>12</v>
      </c>
      <c r="B13" s="1" t="s">
        <v>371</v>
      </c>
      <c r="C13" s="1" t="s">
        <v>478</v>
      </c>
      <c r="D13" s="1" t="str">
        <f>VLOOKUP(C13,货币使用情况!A:B,2,0)</f>
        <v>外币</v>
      </c>
      <c r="E13" s="1">
        <v>3</v>
      </c>
      <c r="F13" s="1" t="str">
        <f>IF(G13="","请填写实际价格(外币)，本币结算会自动计算",G13/100*汇率相关!$B$2)</f>
        <v>请填写实际价格(外币)，本币结算会自动计算</v>
      </c>
      <c r="G13" s="14"/>
      <c r="H13" s="1">
        <f>VLOOKUP(B13,生产成本!D:K,7,0)*E13</f>
        <v>1511.25</v>
      </c>
      <c r="I13" s="1">
        <f>VLOOKUP(B13,生产成本!D:K,8,0)*E13</f>
        <v>0</v>
      </c>
      <c r="J13" s="1" t="e">
        <f t="shared" si="0"/>
        <v>#VALUE!</v>
      </c>
      <c r="K13" s="1" t="e">
        <f t="shared" si="1"/>
        <v>#VALUE!</v>
      </c>
    </row>
    <row r="14" spans="1:11" x14ac:dyDescent="0.3">
      <c r="A14" s="10">
        <f t="shared" si="2"/>
        <v>13</v>
      </c>
      <c r="B14" s="1" t="s">
        <v>372</v>
      </c>
      <c r="C14" s="1" t="s">
        <v>478</v>
      </c>
      <c r="D14" s="1" t="str">
        <f>VLOOKUP(C14,货币使用情况!A:B,2,0)</f>
        <v>外币</v>
      </c>
      <c r="E14" s="1">
        <v>3</v>
      </c>
      <c r="F14" s="1" t="str">
        <f>IF(G14="","请填写实际价格(外币)，本币结算会自动计算",G14/100*汇率相关!$B$2)</f>
        <v>请填写实际价格(外币)，本币结算会自动计算</v>
      </c>
      <c r="G14" s="14"/>
      <c r="H14" s="1">
        <f>VLOOKUP(B14,生产成本!D:K,7,0)*E14</f>
        <v>1100</v>
      </c>
      <c r="I14" s="1">
        <f>VLOOKUP(B14,生产成本!D:K,8,0)*E14</f>
        <v>0</v>
      </c>
      <c r="J14" s="1" t="e">
        <f t="shared" si="0"/>
        <v>#VALUE!</v>
      </c>
      <c r="K14" s="1" t="e">
        <f t="shared" si="1"/>
        <v>#VALUE!</v>
      </c>
    </row>
    <row r="15" spans="1:11" x14ac:dyDescent="0.3">
      <c r="A15" s="10">
        <f t="shared" si="2"/>
        <v>14</v>
      </c>
      <c r="B15" s="1" t="s">
        <v>375</v>
      </c>
      <c r="C15" s="1" t="s">
        <v>478</v>
      </c>
      <c r="D15" s="1" t="str">
        <f>VLOOKUP(C15,货币使用情况!A:B,2,0)</f>
        <v>外币</v>
      </c>
      <c r="E15" s="1">
        <v>3</v>
      </c>
      <c r="F15" s="1" t="str">
        <f>IF(G15="","请填写实际价格(外币)，本币结算会自动计算",G15/100*汇率相关!$B$2)</f>
        <v>请填写实际价格(外币)，本币结算会自动计算</v>
      </c>
      <c r="G15" s="14"/>
      <c r="H15" s="1">
        <f>VLOOKUP(B15,生产成本!D:K,7,0)*E15</f>
        <v>1823.75</v>
      </c>
      <c r="I15" s="1">
        <f>VLOOKUP(B15,生产成本!D:K,8,0)*E15</f>
        <v>0</v>
      </c>
      <c r="J15" s="1" t="e">
        <f t="shared" si="0"/>
        <v>#VALUE!</v>
      </c>
      <c r="K15" s="1" t="e">
        <f t="shared" si="1"/>
        <v>#VALUE!</v>
      </c>
    </row>
    <row r="16" spans="1:11" x14ac:dyDescent="0.3">
      <c r="A16" s="10">
        <f t="shared" si="2"/>
        <v>15</v>
      </c>
      <c r="B16" s="1" t="s">
        <v>250</v>
      </c>
      <c r="C16" s="1" t="s">
        <v>478</v>
      </c>
      <c r="D16" s="1" t="str">
        <f>VLOOKUP(C16,货币使用情况!A:B,2,0)</f>
        <v>外币</v>
      </c>
      <c r="E16" s="1">
        <v>10</v>
      </c>
      <c r="F16" s="1" t="str">
        <f>IF(G16="","请填写实际价格(外币)，本币结算会自动计算",G16/100*汇率相关!$B$2)</f>
        <v>请填写实际价格(外币)，本币结算会自动计算</v>
      </c>
      <c r="G16" s="14"/>
      <c r="H16" s="1">
        <f>VLOOKUP(B16,生产成本!D:K,7,0)*E16</f>
        <v>3500</v>
      </c>
      <c r="I16" s="1">
        <f>VLOOKUP(B16,生产成本!D:K,8,0)*E16</f>
        <v>0</v>
      </c>
      <c r="J16" s="1" t="e">
        <f t="shared" si="0"/>
        <v>#VALUE!</v>
      </c>
      <c r="K16" s="1" t="e">
        <f t="shared" si="1"/>
        <v>#VALUE!</v>
      </c>
    </row>
    <row r="17" spans="1:11" x14ac:dyDescent="0.3">
      <c r="A17" s="10">
        <f t="shared" si="2"/>
        <v>16</v>
      </c>
      <c r="B17" s="1" t="s">
        <v>167</v>
      </c>
      <c r="C17" s="1" t="s">
        <v>478</v>
      </c>
      <c r="D17" s="1" t="str">
        <f>VLOOKUP(C17,货币使用情况!A:B,2,0)</f>
        <v>外币</v>
      </c>
      <c r="E17" s="1">
        <v>3</v>
      </c>
      <c r="F17" s="1" t="str">
        <f>IF(G17="","请填写实际价格(外币)，本币结算会自动计算",G17/100*汇率相关!$B$2)</f>
        <v>请填写实际价格(外币)，本币结算会自动计算</v>
      </c>
      <c r="G17" s="14"/>
      <c r="H17" s="1">
        <f>VLOOKUP(B17,生产成本!D:K,7,0)*E17</f>
        <v>3152.8125</v>
      </c>
      <c r="I17" s="1">
        <f>VLOOKUP(B17,生产成本!D:K,8,0)*E17</f>
        <v>0</v>
      </c>
      <c r="J17" s="1" t="e">
        <f t="shared" si="0"/>
        <v>#VALUE!</v>
      </c>
      <c r="K17" s="1" t="e">
        <f t="shared" si="1"/>
        <v>#VALUE!</v>
      </c>
    </row>
    <row r="18" spans="1:11" x14ac:dyDescent="0.3">
      <c r="A18" s="10">
        <f t="shared" si="2"/>
        <v>17</v>
      </c>
      <c r="B18" s="1" t="s">
        <v>170</v>
      </c>
      <c r="C18" s="1" t="s">
        <v>478</v>
      </c>
      <c r="D18" s="1" t="str">
        <f>VLOOKUP(C18,货币使用情况!A:B,2,0)</f>
        <v>外币</v>
      </c>
      <c r="E18" s="1">
        <v>3</v>
      </c>
      <c r="F18" s="1" t="str">
        <f>IF(G18="","请填写实际价格(外币)，本币结算会自动计算",G18/100*汇率相关!$B$2)</f>
        <v>请填写实际价格(外币)，本币结算会自动计算</v>
      </c>
      <c r="G18" s="14"/>
      <c r="H18" s="1">
        <f>VLOOKUP(B18,生产成本!D:K,7,0)*E18</f>
        <v>3052.8125</v>
      </c>
      <c r="I18" s="1">
        <f>VLOOKUP(B18,生产成本!D:K,8,0)*E18</f>
        <v>0</v>
      </c>
      <c r="J18" s="1" t="e">
        <f t="shared" si="0"/>
        <v>#VALUE!</v>
      </c>
      <c r="K18" s="1" t="e">
        <f t="shared" si="1"/>
        <v>#VALUE!</v>
      </c>
    </row>
    <row r="19" spans="1:11" x14ac:dyDescent="0.3">
      <c r="A19" s="10">
        <f t="shared" si="2"/>
        <v>18</v>
      </c>
      <c r="B19" s="1" t="s">
        <v>172</v>
      </c>
      <c r="C19" s="1" t="s">
        <v>478</v>
      </c>
      <c r="D19" s="1" t="str">
        <f>VLOOKUP(C19,货币使用情况!A:B,2,0)</f>
        <v>外币</v>
      </c>
      <c r="E19" s="1">
        <v>3</v>
      </c>
      <c r="F19" s="1" t="str">
        <f>IF(G19="","请填写实际价格(外币)，本币结算会自动计算",G19/100*汇率相关!$B$2)</f>
        <v>请填写实际价格(外币)，本币结算会自动计算</v>
      </c>
      <c r="G19" s="14"/>
      <c r="H19" s="1">
        <f>VLOOKUP(B19,生产成本!D:K,7,0)*E19</f>
        <v>2652.8125</v>
      </c>
      <c r="I19" s="1">
        <f>VLOOKUP(B19,生产成本!D:K,8,0)*E19</f>
        <v>0</v>
      </c>
      <c r="J19" s="1" t="e">
        <f t="shared" si="0"/>
        <v>#VALUE!</v>
      </c>
      <c r="K19" s="1" t="e">
        <f t="shared" si="1"/>
        <v>#VALUE!</v>
      </c>
    </row>
    <row r="20" spans="1:11" x14ac:dyDescent="0.3">
      <c r="A20" s="10">
        <f t="shared" si="2"/>
        <v>19</v>
      </c>
      <c r="B20" s="1" t="s">
        <v>182</v>
      </c>
      <c r="C20" s="1" t="s">
        <v>478</v>
      </c>
      <c r="D20" s="1" t="str">
        <f>VLOOKUP(C20,货币使用情况!A:B,2,0)</f>
        <v>外币</v>
      </c>
      <c r="E20" s="1">
        <v>10</v>
      </c>
      <c r="F20" s="1" t="str">
        <f>IF(G20="","请填写实际价格(外币)，本币结算会自动计算",G20/100*汇率相关!$B$2)</f>
        <v>请填写实际价格(外币)，本币结算会自动计算</v>
      </c>
      <c r="G20" s="14"/>
      <c r="H20" s="1">
        <f>VLOOKUP(B20,生产成本!D:K,7,0)*E20</f>
        <v>5950</v>
      </c>
      <c r="I20" s="1">
        <f>VLOOKUP(B20,生产成本!D:K,8,0)*E20</f>
        <v>0</v>
      </c>
      <c r="J20" s="1" t="e">
        <f t="shared" si="0"/>
        <v>#VALUE!</v>
      </c>
      <c r="K20" s="1" t="e">
        <f t="shared" si="1"/>
        <v>#VALUE!</v>
      </c>
    </row>
    <row r="21" spans="1:11" x14ac:dyDescent="0.3">
      <c r="A21" s="10">
        <f t="shared" si="2"/>
        <v>20</v>
      </c>
      <c r="B21" s="1" t="s">
        <v>215</v>
      </c>
      <c r="C21" s="1" t="s">
        <v>469</v>
      </c>
      <c r="D21" s="1" t="str">
        <f>VLOOKUP(C21,货币使用情况!A:B,2,0)</f>
        <v>外币</v>
      </c>
      <c r="E21" s="1">
        <v>10</v>
      </c>
      <c r="F21" s="1" t="str">
        <f>IF(G21="","请填写实际价格(外币)，本币结算会自动计算",G21/100*汇率相关!$B$2)</f>
        <v>请填写实际价格(外币)，本币结算会自动计算</v>
      </c>
      <c r="G21" s="14"/>
      <c r="H21" s="1">
        <f>VLOOKUP(B21,生产成本!D:K,7,0)*E21</f>
        <v>2875</v>
      </c>
      <c r="I21" s="1">
        <f>VLOOKUP(B21,生产成本!D:K,8,0)*E21</f>
        <v>0</v>
      </c>
      <c r="J21" s="1" t="e">
        <f t="shared" si="0"/>
        <v>#VALUE!</v>
      </c>
      <c r="K21" s="1" t="e">
        <f t="shared" si="1"/>
        <v>#VALUE!</v>
      </c>
    </row>
    <row r="22" spans="1:11" x14ac:dyDescent="0.3">
      <c r="A22" s="10">
        <f t="shared" si="2"/>
        <v>21</v>
      </c>
      <c r="B22" s="1" t="s">
        <v>244</v>
      </c>
      <c r="C22" s="1" t="s">
        <v>469</v>
      </c>
      <c r="D22" s="1" t="str">
        <f>VLOOKUP(C22,货币使用情况!A:B,2,0)</f>
        <v>外币</v>
      </c>
      <c r="E22" s="1">
        <v>3</v>
      </c>
      <c r="F22" s="1" t="str">
        <f>IF(G22="","请填写实际价格(外币)，本币结算会自动计算",G22/100*汇率相关!$B$2)</f>
        <v>请填写实际价格(外币)，本币结算会自动计算</v>
      </c>
      <c r="G22" s="14"/>
      <c r="H22" s="1">
        <f>VLOOKUP(B22,生产成本!D:K,7,0)*E22</f>
        <v>2704.6875</v>
      </c>
      <c r="I22" s="1">
        <f>VLOOKUP(B22,生产成本!D:K,8,0)*E22</f>
        <v>0</v>
      </c>
      <c r="J22" s="1" t="e">
        <f t="shared" si="0"/>
        <v>#VALUE!</v>
      </c>
      <c r="K22" s="1" t="e">
        <f t="shared" si="1"/>
        <v>#VALUE!</v>
      </c>
    </row>
    <row r="23" spans="1:11" x14ac:dyDescent="0.3">
      <c r="A23" s="10">
        <f t="shared" si="2"/>
        <v>22</v>
      </c>
      <c r="B23" s="1" t="s">
        <v>266</v>
      </c>
      <c r="C23" s="1" t="s">
        <v>469</v>
      </c>
      <c r="D23" s="1" t="str">
        <f>VLOOKUP(C23,货币使用情况!A:B,2,0)</f>
        <v>外币</v>
      </c>
      <c r="E23" s="1">
        <v>3</v>
      </c>
      <c r="F23" s="1" t="str">
        <f>IF(G23="","请填写实际价格(外币)，本币结算会自动计算",G23/100*汇率相关!$B$2)</f>
        <v>请填写实际价格(外币)，本币结算会自动计算</v>
      </c>
      <c r="G23" s="14"/>
      <c r="H23" s="1">
        <f>VLOOKUP(B23,生产成本!D:K,7,0)*E23</f>
        <v>2208.75</v>
      </c>
      <c r="I23" s="1">
        <f>VLOOKUP(B23,生产成本!D:K,8,0)*E23</f>
        <v>0</v>
      </c>
      <c r="J23" s="1" t="e">
        <f t="shared" si="0"/>
        <v>#VALUE!</v>
      </c>
      <c r="K23" s="1" t="e">
        <f t="shared" si="1"/>
        <v>#VALUE!</v>
      </c>
    </row>
    <row r="24" spans="1:11" x14ac:dyDescent="0.3">
      <c r="A24" s="10">
        <f t="shared" si="2"/>
        <v>23</v>
      </c>
      <c r="B24" s="1" t="s">
        <v>268</v>
      </c>
      <c r="C24" s="1" t="s">
        <v>469</v>
      </c>
      <c r="D24" s="1" t="str">
        <f>VLOOKUP(C24,货币使用情况!A:B,2,0)</f>
        <v>外币</v>
      </c>
      <c r="E24" s="1">
        <v>3</v>
      </c>
      <c r="F24" s="1" t="str">
        <f>IF(G24="","请填写实际价格(外币)，本币结算会自动计算",G24/100*汇率相关!$B$2)</f>
        <v>请填写实际价格(外币)，本币结算会自动计算</v>
      </c>
      <c r="G24" s="14"/>
      <c r="H24" s="1">
        <f>VLOOKUP(B24,生产成本!D:K,7,0)*E24</f>
        <v>2002.5</v>
      </c>
      <c r="I24" s="1">
        <f>VLOOKUP(B24,生产成本!D:K,8,0)*E24</f>
        <v>0</v>
      </c>
      <c r="J24" s="1" t="e">
        <f t="shared" si="0"/>
        <v>#VALUE!</v>
      </c>
      <c r="K24" s="1" t="e">
        <f t="shared" si="1"/>
        <v>#VALUE!</v>
      </c>
    </row>
    <row r="25" spans="1:11" x14ac:dyDescent="0.3">
      <c r="A25" s="10">
        <f t="shared" si="2"/>
        <v>24</v>
      </c>
      <c r="B25" s="1" t="s">
        <v>325</v>
      </c>
      <c r="C25" s="1" t="s">
        <v>469</v>
      </c>
      <c r="D25" s="1" t="str">
        <f>VLOOKUP(C25,货币使用情况!A:B,2,0)</f>
        <v>外币</v>
      </c>
      <c r="E25" s="1">
        <v>10</v>
      </c>
      <c r="F25" s="1" t="str">
        <f>IF(G25="","请填写实际价格(外币)，本币结算会自动计算",G25/100*汇率相关!$B$2)</f>
        <v>请填写实际价格(外币)，本币结算会自动计算</v>
      </c>
      <c r="G25" s="14"/>
      <c r="H25" s="1">
        <f>VLOOKUP(B25,生产成本!D:K,7,0)*E25</f>
        <v>1000</v>
      </c>
      <c r="I25" s="1">
        <f>VLOOKUP(B25,生产成本!D:K,8,0)*E25</f>
        <v>0</v>
      </c>
      <c r="J25" s="1" t="e">
        <f t="shared" si="0"/>
        <v>#VALUE!</v>
      </c>
      <c r="K25" s="1" t="e">
        <f t="shared" si="1"/>
        <v>#VALUE!</v>
      </c>
    </row>
    <row r="26" spans="1:11" x14ac:dyDescent="0.3">
      <c r="A26" s="10">
        <f t="shared" si="2"/>
        <v>25</v>
      </c>
      <c r="B26" s="1" t="s">
        <v>40</v>
      </c>
      <c r="C26" s="1" t="s">
        <v>469</v>
      </c>
      <c r="D26" s="1" t="str">
        <f>VLOOKUP(C26,货币使用情况!A:B,2,0)</f>
        <v>外币</v>
      </c>
      <c r="E26" s="1">
        <v>3</v>
      </c>
      <c r="F26" s="1" t="str">
        <f>IF(G26="","请填写实际价格(外币)，本币结算会自动计算",G26/100*汇率相关!$B$2)</f>
        <v>请填写实际价格(外币)，本币结算会自动计算</v>
      </c>
      <c r="G26" s="14"/>
      <c r="H26" s="1">
        <f>VLOOKUP(B26,生产成本!D:K,7,0)*E26</f>
        <v>3305.625</v>
      </c>
      <c r="I26" s="1">
        <f>VLOOKUP(B26,生产成本!D:K,8,0)*E26</f>
        <v>0</v>
      </c>
      <c r="J26" s="1" t="e">
        <f t="shared" si="0"/>
        <v>#VALUE!</v>
      </c>
      <c r="K26" s="1" t="e">
        <f t="shared" si="1"/>
        <v>#VALUE!</v>
      </c>
    </row>
    <row r="27" spans="1:11" x14ac:dyDescent="0.3">
      <c r="A27" s="10">
        <f t="shared" si="2"/>
        <v>26</v>
      </c>
      <c r="B27" s="1" t="s">
        <v>43</v>
      </c>
      <c r="C27" s="1" t="s">
        <v>469</v>
      </c>
      <c r="D27" s="1" t="str">
        <f>VLOOKUP(C27,货币使用情况!A:B,2,0)</f>
        <v>外币</v>
      </c>
      <c r="E27" s="1">
        <v>3</v>
      </c>
      <c r="F27" s="1" t="str">
        <f>IF(G27="","请填写实际价格(外币)，本币结算会自动计算",G27/100*汇率相关!$B$2)</f>
        <v>请填写实际价格(外币)，本币结算会自动计算</v>
      </c>
      <c r="G27" s="14"/>
      <c r="H27" s="1">
        <f>VLOOKUP(B27,生产成本!D:K,7,0)*E27</f>
        <v>2310</v>
      </c>
      <c r="I27" s="1">
        <f>VLOOKUP(B27,生产成本!D:K,8,0)*E27</f>
        <v>0</v>
      </c>
      <c r="J27" s="1" t="e">
        <f t="shared" si="0"/>
        <v>#VALUE!</v>
      </c>
      <c r="K27" s="1" t="e">
        <f t="shared" si="1"/>
        <v>#VALUE!</v>
      </c>
    </row>
    <row r="28" spans="1:11" s="13" customFormat="1" x14ac:dyDescent="0.3">
      <c r="A28" s="10">
        <f t="shared" si="2"/>
        <v>27</v>
      </c>
      <c r="B28" s="1" t="s">
        <v>259</v>
      </c>
      <c r="C28" s="1" t="s">
        <v>471</v>
      </c>
      <c r="D28" s="1" t="str">
        <f>VLOOKUP(C28,货币使用情况!A:B,2,0)</f>
        <v>外币</v>
      </c>
      <c r="E28" s="1">
        <v>5</v>
      </c>
      <c r="F28" s="1" t="str">
        <f>IF(G28="","请填写实际价格(外币)，本币结算会自动计算",G28/100*汇率相关!$B$2)</f>
        <v>请填写实际价格(外币)，本币结算会自动计算</v>
      </c>
      <c r="G28" s="14"/>
      <c r="H28" s="1">
        <f>VLOOKUP(B28,生产成本!D:K,7,0)*E28</f>
        <v>2759.375</v>
      </c>
      <c r="I28" s="1">
        <f>VLOOKUP(B28,生产成本!D:K,8,0)*E28</f>
        <v>0</v>
      </c>
      <c r="J28" s="1" t="e">
        <f t="shared" si="0"/>
        <v>#VALUE!</v>
      </c>
      <c r="K28" s="1" t="e">
        <f t="shared" si="1"/>
        <v>#VALUE!</v>
      </c>
    </row>
    <row r="29" spans="1:11" s="13" customFormat="1" x14ac:dyDescent="0.3">
      <c r="A29" s="10">
        <f t="shared" si="2"/>
        <v>28</v>
      </c>
      <c r="B29" s="1" t="s">
        <v>192</v>
      </c>
      <c r="C29" s="1" t="s">
        <v>471</v>
      </c>
      <c r="D29" s="1" t="str">
        <f>VLOOKUP(C29,货币使用情况!A:B,2,0)</f>
        <v>外币</v>
      </c>
      <c r="E29" s="1">
        <v>3</v>
      </c>
      <c r="F29" s="1" t="str">
        <f>IF(G29="","请填写实际价格(外币)，本币结算会自动计算",G29/100*汇率相关!$B$2)</f>
        <v>请填写实际价格(外币)，本币结算会自动计算</v>
      </c>
      <c r="G29" s="14"/>
      <c r="H29" s="1">
        <f>VLOOKUP(B29,生产成本!D:K,7,0)*E29</f>
        <v>1958.333333333333</v>
      </c>
      <c r="I29" s="1">
        <f>VLOOKUP(B29,生产成本!D:K,8,0)*E29</f>
        <v>0</v>
      </c>
      <c r="J29" s="1" t="e">
        <f t="shared" si="0"/>
        <v>#VALUE!</v>
      </c>
      <c r="K29" s="1" t="e">
        <f t="shared" si="1"/>
        <v>#VALUE!</v>
      </c>
    </row>
    <row r="30" spans="1:11" s="13" customFormat="1" x14ac:dyDescent="0.3">
      <c r="A30" s="10">
        <f t="shared" si="2"/>
        <v>29</v>
      </c>
      <c r="B30" s="1" t="s">
        <v>27</v>
      </c>
      <c r="C30" s="1" t="s">
        <v>471</v>
      </c>
      <c r="D30" s="1" t="str">
        <f>VLOOKUP(C30,货币使用情况!A:B,2,0)</f>
        <v>外币</v>
      </c>
      <c r="E30" s="1">
        <v>3</v>
      </c>
      <c r="F30" s="1" t="str">
        <f>IF(G30="","请填写实际价格(外币)，本币结算会自动计算",G30/100*汇率相关!$B$2)</f>
        <v>请填写实际价格(外币)，本币结算会自动计算</v>
      </c>
      <c r="G30" s="14"/>
      <c r="H30" s="1">
        <f>VLOOKUP(B30,生产成本!D:K,7,0)*E30</f>
        <v>2910</v>
      </c>
      <c r="I30" s="1">
        <f>VLOOKUP(B30,生产成本!D:K,8,0)*E30</f>
        <v>0</v>
      </c>
      <c r="J30" s="1" t="e">
        <f t="shared" si="0"/>
        <v>#VALUE!</v>
      </c>
      <c r="K30" s="1" t="e">
        <f t="shared" si="1"/>
        <v>#VALUE!</v>
      </c>
    </row>
    <row r="31" spans="1:11" s="13" customFormat="1" x14ac:dyDescent="0.3">
      <c r="A31" s="10">
        <f t="shared" si="2"/>
        <v>30</v>
      </c>
      <c r="B31" s="1" t="s">
        <v>214</v>
      </c>
      <c r="C31" s="1" t="s">
        <v>471</v>
      </c>
      <c r="D31" s="1" t="str">
        <f>VLOOKUP(C31,货币使用情况!A:B,2,0)</f>
        <v>外币</v>
      </c>
      <c r="E31" s="1">
        <v>5</v>
      </c>
      <c r="F31" s="1" t="str">
        <f>IF(G31="","请填写实际价格(外币)，本币结算会自动计算",G31/100*汇率相关!$B$2)</f>
        <v>请填写实际价格(外币)，本币结算会自动计算</v>
      </c>
      <c r="G31" s="14"/>
      <c r="H31" s="1">
        <f>VLOOKUP(B31,生产成本!D:K,7,0)*E31</f>
        <v>2233.333333333333</v>
      </c>
      <c r="I31" s="1">
        <f>VLOOKUP(B31,生产成本!D:K,8,0)*E31</f>
        <v>0</v>
      </c>
      <c r="J31" s="1" t="e">
        <f t="shared" si="0"/>
        <v>#VALUE!</v>
      </c>
      <c r="K31" s="1" t="e">
        <f t="shared" si="1"/>
        <v>#VALUE!</v>
      </c>
    </row>
    <row r="32" spans="1:11" s="13" customFormat="1" x14ac:dyDescent="0.3">
      <c r="A32" s="10">
        <f t="shared" si="2"/>
        <v>31</v>
      </c>
      <c r="B32" s="1" t="s">
        <v>325</v>
      </c>
      <c r="C32" s="1" t="s">
        <v>471</v>
      </c>
      <c r="D32" s="1" t="str">
        <f>VLOOKUP(C32,货币使用情况!A:B,2,0)</f>
        <v>外币</v>
      </c>
      <c r="E32" s="1">
        <v>10</v>
      </c>
      <c r="F32" s="1" t="str">
        <f>IF(G32="","请填写实际价格(外币)，本币结算会自动计算",G32/100*汇率相关!$B$2)</f>
        <v>请填写实际价格(外币)，本币结算会自动计算</v>
      </c>
      <c r="G32" s="14"/>
      <c r="H32" s="1">
        <f>VLOOKUP(B32,生产成本!D:K,7,0)*E32</f>
        <v>1000</v>
      </c>
      <c r="I32" s="1">
        <f>VLOOKUP(B32,生产成本!D:K,8,0)*E32</f>
        <v>0</v>
      </c>
      <c r="J32" s="1" t="e">
        <f t="shared" si="0"/>
        <v>#VALUE!</v>
      </c>
      <c r="K32" s="1" t="e">
        <f t="shared" si="1"/>
        <v>#VALUE!</v>
      </c>
    </row>
    <row r="33" spans="1:11" s="13" customFormat="1" x14ac:dyDescent="0.3">
      <c r="A33" s="10">
        <f t="shared" si="2"/>
        <v>32</v>
      </c>
      <c r="B33" s="1" t="s">
        <v>327</v>
      </c>
      <c r="C33" s="1" t="s">
        <v>467</v>
      </c>
      <c r="D33" s="1" t="str">
        <f>VLOOKUP(C33,货币使用情况!A:B,2,0)</f>
        <v>本币</v>
      </c>
      <c r="E33" s="1">
        <v>10</v>
      </c>
      <c r="F33" s="14"/>
      <c r="G33" s="1" t="str">
        <f>IF(F33="","请填写实际价格(本币)，外币结算会自动计算",F33/汇率相关!$B$2)</f>
        <v>请填写实际价格(本币)，外币结算会自动计算</v>
      </c>
      <c r="H33" s="1">
        <f>VLOOKUP(B33,生产成本!D:K,7,0)*E33</f>
        <v>1000</v>
      </c>
      <c r="I33" s="1">
        <f>VLOOKUP(B33,生产成本!D:K,8,0)*E33</f>
        <v>0</v>
      </c>
      <c r="J33" s="1">
        <f t="shared" si="0"/>
        <v>0</v>
      </c>
      <c r="K33" s="1">
        <f t="shared" si="1"/>
        <v>0</v>
      </c>
    </row>
    <row r="34" spans="1:11" x14ac:dyDescent="0.3">
      <c r="A34" s="10">
        <f t="shared" si="2"/>
        <v>33</v>
      </c>
      <c r="B34" s="1" t="s">
        <v>326</v>
      </c>
      <c r="C34" s="1" t="s">
        <v>467</v>
      </c>
      <c r="D34" s="1" t="str">
        <f>VLOOKUP(C34,货币使用情况!A:B,2,0)</f>
        <v>本币</v>
      </c>
      <c r="E34" s="1">
        <v>10</v>
      </c>
      <c r="F34" s="14"/>
      <c r="G34" s="1" t="str">
        <f>IF(F34="","请填写实际价格(本币)，外币结算会自动计算",F34/汇率相关!$B$2)</f>
        <v>请填写实际价格(本币)，外币结算会自动计算</v>
      </c>
      <c r="H34" s="1">
        <f>VLOOKUP(B34,生产成本!D:K,7,0)*E34</f>
        <v>1000</v>
      </c>
      <c r="I34" s="1">
        <f>VLOOKUP(B34,生产成本!D:K,8,0)*E34</f>
        <v>0</v>
      </c>
      <c r="J34" s="1">
        <f t="shared" ref="J34:J65" si="3">F34-I34</f>
        <v>0</v>
      </c>
      <c r="K34" s="1">
        <f t="shared" ref="K34:K65" si="4">IF(H34&lt;&gt;0,J34/H34,"生产人工成本为0，无法计算")</f>
        <v>0</v>
      </c>
    </row>
    <row r="35" spans="1:11" s="13" customFormat="1" x14ac:dyDescent="0.3">
      <c r="A35" s="10">
        <f t="shared" si="2"/>
        <v>34</v>
      </c>
      <c r="B35" s="1" t="s">
        <v>232</v>
      </c>
      <c r="C35" s="1" t="s">
        <v>467</v>
      </c>
      <c r="D35" s="1" t="str">
        <f>VLOOKUP(C35,货币使用情况!A:B,2,0)</f>
        <v>本币</v>
      </c>
      <c r="E35" s="1">
        <v>10</v>
      </c>
      <c r="F35" s="14"/>
      <c r="G35" s="1" t="str">
        <f>IF(F35="","请填写实际价格(本币)，外币结算会自动计算",F35/汇率相关!$B$2)</f>
        <v>请填写实际价格(本币)，外币结算会自动计算</v>
      </c>
      <c r="H35" s="1">
        <f>VLOOKUP(B35,生产成本!D:K,7,0)*E35</f>
        <v>900</v>
      </c>
      <c r="I35" s="1">
        <f>VLOOKUP(B35,生产成本!D:K,8,0)*E35</f>
        <v>0</v>
      </c>
      <c r="J35" s="1">
        <f t="shared" si="3"/>
        <v>0</v>
      </c>
      <c r="K35" s="1">
        <f t="shared" si="4"/>
        <v>0</v>
      </c>
    </row>
    <row r="36" spans="1:11" x14ac:dyDescent="0.3">
      <c r="A36" s="10">
        <f t="shared" ref="A36:A65" si="5">ROW()-1</f>
        <v>35</v>
      </c>
      <c r="B36" s="1" t="s">
        <v>233</v>
      </c>
      <c r="C36" s="1" t="s">
        <v>467</v>
      </c>
      <c r="D36" s="1" t="str">
        <f>VLOOKUP(C36,货币使用情况!A:B,2,0)</f>
        <v>本币</v>
      </c>
      <c r="E36" s="1">
        <v>10</v>
      </c>
      <c r="F36" s="14"/>
      <c r="G36" s="1" t="str">
        <f>IF(F36="","请填写实际价格(本币)，外币结算会自动计算",F36/汇率相关!$B$2)</f>
        <v>请填写实际价格(本币)，外币结算会自动计算</v>
      </c>
      <c r="H36" s="1">
        <f>VLOOKUP(B36,生产成本!D:K,7,0)*E36</f>
        <v>1350</v>
      </c>
      <c r="I36" s="1">
        <f>VLOOKUP(B36,生产成本!D:K,8,0)*E36</f>
        <v>0</v>
      </c>
      <c r="J36" s="1">
        <f t="shared" si="3"/>
        <v>0</v>
      </c>
      <c r="K36" s="1">
        <f t="shared" si="4"/>
        <v>0</v>
      </c>
    </row>
    <row r="37" spans="1:11" x14ac:dyDescent="0.3">
      <c r="A37" s="10">
        <f t="shared" si="5"/>
        <v>36</v>
      </c>
      <c r="B37" s="1" t="s">
        <v>242</v>
      </c>
      <c r="C37" s="1" t="s">
        <v>467</v>
      </c>
      <c r="D37" s="1" t="str">
        <f>VLOOKUP(C37,货币使用情况!A:B,2,0)</f>
        <v>本币</v>
      </c>
      <c r="E37" s="1">
        <v>3</v>
      </c>
      <c r="F37" s="14"/>
      <c r="G37" s="1" t="str">
        <f>IF(F37="","请填写实际价格(本币)，外币结算会自动计算",F37/汇率相关!$B$2)</f>
        <v>请填写实际价格(本币)，外币结算会自动计算</v>
      </c>
      <c r="H37" s="1">
        <f>VLOOKUP(B37,生产成本!D:K,7,0)*E37</f>
        <v>3648.75</v>
      </c>
      <c r="I37" s="1">
        <f>VLOOKUP(B37,生产成本!D:K,8,0)*E37</f>
        <v>0</v>
      </c>
      <c r="J37" s="1">
        <f t="shared" si="3"/>
        <v>0</v>
      </c>
      <c r="K37" s="1">
        <f t="shared" si="4"/>
        <v>0</v>
      </c>
    </row>
    <row r="38" spans="1:11" x14ac:dyDescent="0.3">
      <c r="A38" s="10">
        <f t="shared" si="5"/>
        <v>37</v>
      </c>
      <c r="B38" s="1" t="s">
        <v>272</v>
      </c>
      <c r="C38" s="1" t="s">
        <v>467</v>
      </c>
      <c r="D38" s="1" t="str">
        <f>VLOOKUP(C38,货币使用情况!A:B,2,0)</f>
        <v>本币</v>
      </c>
      <c r="E38" s="1">
        <v>10</v>
      </c>
      <c r="F38" s="14"/>
      <c r="G38" s="1" t="str">
        <f>IF(F38="","请填写实际价格(本币)，外币结算会自动计算",F38/汇率相关!$B$2)</f>
        <v>请填写实际价格(本币)，外币结算会自动计算</v>
      </c>
      <c r="H38" s="1">
        <f>VLOOKUP(B38,生产成本!D:K,7,0)*E38</f>
        <v>2000</v>
      </c>
      <c r="I38" s="1">
        <f>VLOOKUP(B38,生产成本!D:K,8,0)*E38</f>
        <v>0</v>
      </c>
      <c r="J38" s="1">
        <f t="shared" si="3"/>
        <v>0</v>
      </c>
      <c r="K38" s="1">
        <f t="shared" si="4"/>
        <v>0</v>
      </c>
    </row>
    <row r="39" spans="1:11" s="13" customFormat="1" x14ac:dyDescent="0.3">
      <c r="A39" s="10">
        <f t="shared" si="5"/>
        <v>38</v>
      </c>
      <c r="B39" s="1" t="s">
        <v>316</v>
      </c>
      <c r="C39" s="1" t="s">
        <v>467</v>
      </c>
      <c r="D39" s="1" t="str">
        <f>VLOOKUP(C39,货币使用情况!A:B,2,0)</f>
        <v>本币</v>
      </c>
      <c r="E39" s="1">
        <v>10</v>
      </c>
      <c r="F39" s="14"/>
      <c r="G39" s="1" t="str">
        <f>IF(F39="","请填写实际价格(本币)，外币结算会自动计算",F39/汇率相关!$B$2)</f>
        <v>请填写实际价格(本币)，外币结算会自动计算</v>
      </c>
      <c r="H39" s="1">
        <f>VLOOKUP(B39,生产成本!D:K,7,0)*E39</f>
        <v>2333.3333333333335</v>
      </c>
      <c r="I39" s="1">
        <f>VLOOKUP(B39,生产成本!D:K,8,0)*E39</f>
        <v>0</v>
      </c>
      <c r="J39" s="1">
        <f t="shared" si="3"/>
        <v>0</v>
      </c>
      <c r="K39" s="1">
        <f t="shared" si="4"/>
        <v>0</v>
      </c>
    </row>
    <row r="40" spans="1:11" x14ac:dyDescent="0.3">
      <c r="A40" s="10">
        <f t="shared" si="5"/>
        <v>39</v>
      </c>
      <c r="B40" s="1" t="s">
        <v>317</v>
      </c>
      <c r="C40" s="1" t="s">
        <v>467</v>
      </c>
      <c r="D40" s="1" t="str">
        <f>VLOOKUP(C40,货币使用情况!A:B,2,0)</f>
        <v>本币</v>
      </c>
      <c r="E40" s="1">
        <v>10</v>
      </c>
      <c r="F40" s="14"/>
      <c r="G40" s="1" t="str">
        <f>IF(F40="","请填写实际价格(本币)，外币结算会自动计算",F40/汇率相关!$B$2)</f>
        <v>请填写实际价格(本币)，外币结算会自动计算</v>
      </c>
      <c r="H40" s="1">
        <f>VLOOKUP(B40,生产成本!D:K,7,0)*E40</f>
        <v>2000</v>
      </c>
      <c r="I40" s="1">
        <f>VLOOKUP(B40,生产成本!D:K,8,0)*E40</f>
        <v>0</v>
      </c>
      <c r="J40" s="1">
        <f t="shared" si="3"/>
        <v>0</v>
      </c>
      <c r="K40" s="1">
        <f t="shared" si="4"/>
        <v>0</v>
      </c>
    </row>
    <row r="41" spans="1:11" s="13" customFormat="1" x14ac:dyDescent="0.3">
      <c r="A41" s="10">
        <f t="shared" si="5"/>
        <v>40</v>
      </c>
      <c r="B41" s="1" t="s">
        <v>161</v>
      </c>
      <c r="C41" s="1" t="s">
        <v>476</v>
      </c>
      <c r="D41" s="1" t="str">
        <f>VLOOKUP(C41,货币使用情况!A:B,2,0)</f>
        <v>外币</v>
      </c>
      <c r="E41" s="1">
        <v>3</v>
      </c>
      <c r="F41" s="1" t="str">
        <f>IF(G41="","请填写实际价格(外币)，本币结算会自动计算",G41/100*汇率相关!$B$2)</f>
        <v>请填写实际价格(外币)，本币结算会自动计算</v>
      </c>
      <c r="G41" s="14"/>
      <c r="H41" s="1">
        <f>VLOOKUP(B41,生产成本!D:K,7,0)*E41</f>
        <v>2787.5</v>
      </c>
      <c r="I41" s="1">
        <f>VLOOKUP(B41,生产成本!D:K,8,0)*E41</f>
        <v>0</v>
      </c>
      <c r="J41" s="1" t="e">
        <f t="shared" si="3"/>
        <v>#VALUE!</v>
      </c>
      <c r="K41" s="1" t="e">
        <f t="shared" si="4"/>
        <v>#VALUE!</v>
      </c>
    </row>
    <row r="42" spans="1:11" x14ac:dyDescent="0.3">
      <c r="A42" s="10">
        <f t="shared" si="5"/>
        <v>41</v>
      </c>
      <c r="B42" s="1" t="s">
        <v>164</v>
      </c>
      <c r="C42" s="1" t="s">
        <v>476</v>
      </c>
      <c r="D42" s="1" t="str">
        <f>VLOOKUP(C42,货币使用情况!A:B,2,0)</f>
        <v>外币</v>
      </c>
      <c r="E42" s="1">
        <v>3</v>
      </c>
      <c r="F42" s="1" t="str">
        <f>IF(G42="","请填写实际价格(外币)，本币结算会自动计算",G42/100*汇率相关!$B$2)</f>
        <v>请填写实际价格(外币)，本币结算会自动计算</v>
      </c>
      <c r="G42" s="14"/>
      <c r="H42" s="1">
        <f>VLOOKUP(B42,生产成本!D:K,7,0)*E42</f>
        <v>2581.5</v>
      </c>
      <c r="I42" s="1">
        <f>VLOOKUP(B42,生产成本!D:K,8,0)*E42</f>
        <v>0</v>
      </c>
      <c r="J42" s="1" t="e">
        <f t="shared" si="3"/>
        <v>#VALUE!</v>
      </c>
      <c r="K42" s="1" t="e">
        <f t="shared" si="4"/>
        <v>#VALUE!</v>
      </c>
    </row>
    <row r="43" spans="1:11" s="13" customFormat="1" x14ac:dyDescent="0.3">
      <c r="A43" s="10">
        <f t="shared" si="5"/>
        <v>42</v>
      </c>
      <c r="B43" s="1" t="s">
        <v>167</v>
      </c>
      <c r="C43" s="1" t="s">
        <v>476</v>
      </c>
      <c r="D43" s="1" t="str">
        <f>VLOOKUP(C43,货币使用情况!A:B,2,0)</f>
        <v>外币</v>
      </c>
      <c r="E43" s="1">
        <v>3</v>
      </c>
      <c r="F43" s="1" t="str">
        <f>IF(G43="","请填写实际价格(外币)，本币结算会自动计算",G43/100*汇率相关!$B$2)</f>
        <v>请填写实际价格(外币)，本币结算会自动计算</v>
      </c>
      <c r="G43" s="14"/>
      <c r="H43" s="1">
        <f>VLOOKUP(B43,生产成本!D:K,7,0)*E43</f>
        <v>3152.8125</v>
      </c>
      <c r="I43" s="1">
        <f>VLOOKUP(B43,生产成本!D:K,8,0)*E43</f>
        <v>0</v>
      </c>
      <c r="J43" s="1" t="e">
        <f t="shared" si="3"/>
        <v>#VALUE!</v>
      </c>
      <c r="K43" s="1" t="e">
        <f t="shared" si="4"/>
        <v>#VALUE!</v>
      </c>
    </row>
    <row r="44" spans="1:11" s="13" customFormat="1" x14ac:dyDescent="0.3">
      <c r="A44" s="10">
        <f t="shared" si="5"/>
        <v>43</v>
      </c>
      <c r="B44" s="1" t="s">
        <v>170</v>
      </c>
      <c r="C44" s="1" t="s">
        <v>476</v>
      </c>
      <c r="D44" s="1" t="str">
        <f>VLOOKUP(C44,货币使用情况!A:B,2,0)</f>
        <v>外币</v>
      </c>
      <c r="E44" s="1">
        <v>3</v>
      </c>
      <c r="F44" s="1" t="str">
        <f>IF(G44="","请填写实际价格(外币)，本币结算会自动计算",G44/100*汇率相关!$B$2)</f>
        <v>请填写实际价格(外币)，本币结算会自动计算</v>
      </c>
      <c r="G44" s="14"/>
      <c r="H44" s="1">
        <f>VLOOKUP(B44,生产成本!D:K,7,0)*E44</f>
        <v>3052.8125</v>
      </c>
      <c r="I44" s="1">
        <f>VLOOKUP(B44,生产成本!D:K,8,0)*E44</f>
        <v>0</v>
      </c>
      <c r="J44" s="1" t="e">
        <f t="shared" si="3"/>
        <v>#VALUE!</v>
      </c>
      <c r="K44" s="1" t="e">
        <f t="shared" si="4"/>
        <v>#VALUE!</v>
      </c>
    </row>
    <row r="45" spans="1:11" x14ac:dyDescent="0.3">
      <c r="A45" s="10">
        <f t="shared" si="5"/>
        <v>44</v>
      </c>
      <c r="B45" s="1" t="s">
        <v>172</v>
      </c>
      <c r="C45" s="1" t="s">
        <v>476</v>
      </c>
      <c r="D45" s="1" t="str">
        <f>VLOOKUP(C45,货币使用情况!A:B,2,0)</f>
        <v>外币</v>
      </c>
      <c r="E45" s="1">
        <v>3</v>
      </c>
      <c r="F45" s="1" t="str">
        <f>IF(G45="","请填写实际价格(外币)，本币结算会自动计算",G45/100*汇率相关!$B$2)</f>
        <v>请填写实际价格(外币)，本币结算会自动计算</v>
      </c>
      <c r="G45" s="14"/>
      <c r="H45" s="1">
        <f>VLOOKUP(B45,生产成本!D:K,7,0)*E45</f>
        <v>2652.8125</v>
      </c>
      <c r="I45" s="1">
        <f>VLOOKUP(B45,生产成本!D:K,8,0)*E45</f>
        <v>0</v>
      </c>
      <c r="J45" s="1" t="e">
        <f t="shared" si="3"/>
        <v>#VALUE!</v>
      </c>
      <c r="K45" s="1" t="e">
        <f t="shared" si="4"/>
        <v>#VALUE!</v>
      </c>
    </row>
    <row r="46" spans="1:11" x14ac:dyDescent="0.3">
      <c r="A46" s="10">
        <f t="shared" si="5"/>
        <v>45</v>
      </c>
      <c r="B46" s="1" t="s">
        <v>289</v>
      </c>
      <c r="C46" s="1" t="s">
        <v>476</v>
      </c>
      <c r="D46" s="1" t="str">
        <f>VLOOKUP(C46,货币使用情况!A:B,2,0)</f>
        <v>外币</v>
      </c>
      <c r="E46" s="1">
        <v>3</v>
      </c>
      <c r="F46" s="1" t="str">
        <f>IF(G46="","请填写实际价格(外币)，本币结算会自动计算",G46/100*汇率相关!$B$2)</f>
        <v>请填写实际价格(外币)，本币结算会自动计算</v>
      </c>
      <c r="G46" s="14"/>
      <c r="H46" s="1">
        <f>VLOOKUP(B46,生产成本!D:K,7,0)*E46</f>
        <v>2775</v>
      </c>
      <c r="I46" s="1">
        <f>VLOOKUP(B46,生产成本!D:K,8,0)*E46</f>
        <v>0</v>
      </c>
      <c r="J46" s="1" t="e">
        <f t="shared" si="3"/>
        <v>#VALUE!</v>
      </c>
      <c r="K46" s="1" t="e">
        <f t="shared" si="4"/>
        <v>#VALUE!</v>
      </c>
    </row>
    <row r="47" spans="1:11" x14ac:dyDescent="0.3">
      <c r="A47" s="10">
        <f t="shared" si="5"/>
        <v>46</v>
      </c>
      <c r="B47" s="1" t="s">
        <v>286</v>
      </c>
      <c r="C47" s="1" t="s">
        <v>476</v>
      </c>
      <c r="D47" s="1" t="str">
        <f>VLOOKUP(C47,货币使用情况!A:B,2,0)</f>
        <v>外币</v>
      </c>
      <c r="E47" s="1">
        <v>3</v>
      </c>
      <c r="F47" s="1" t="str">
        <f>IF(G47="","请填写实际价格(外币)，本币结算会自动计算",G47/100*汇率相关!$B$2)</f>
        <v>请填写实际价格(外币)，本币结算会自动计算</v>
      </c>
      <c r="G47" s="14"/>
      <c r="H47" s="1">
        <f>VLOOKUP(B47,生产成本!D:K,7,0)*E47</f>
        <v>3956.25</v>
      </c>
      <c r="I47" s="1">
        <f>VLOOKUP(B47,生产成本!D:K,8,0)*E47</f>
        <v>0</v>
      </c>
      <c r="J47" s="1" t="e">
        <f t="shared" si="3"/>
        <v>#VALUE!</v>
      </c>
      <c r="K47" s="1" t="e">
        <f t="shared" si="4"/>
        <v>#VALUE!</v>
      </c>
    </row>
    <row r="48" spans="1:11" x14ac:dyDescent="0.3">
      <c r="A48" s="10">
        <f t="shared" si="5"/>
        <v>47</v>
      </c>
      <c r="B48" s="1" t="s">
        <v>389</v>
      </c>
      <c r="C48" s="1" t="s">
        <v>476</v>
      </c>
      <c r="D48" s="1" t="str">
        <f>VLOOKUP(C48,货币使用情况!A:B,2,0)</f>
        <v>外币</v>
      </c>
      <c r="E48" s="1">
        <v>3</v>
      </c>
      <c r="F48" s="1" t="str">
        <f>IF(G48="","请填写实际价格(外币)，本币结算会自动计算",G48/100*汇率相关!$B$2)</f>
        <v>请填写实际价格(外币)，本币结算会自动计算</v>
      </c>
      <c r="G48" s="14"/>
      <c r="H48" s="1">
        <f>VLOOKUP(B48,生产成本!D:K,7,0)*E48</f>
        <v>3585</v>
      </c>
      <c r="I48" s="1">
        <f>VLOOKUP(B48,生产成本!D:K,8,0)*E48</f>
        <v>0</v>
      </c>
      <c r="J48" s="1" t="e">
        <f t="shared" si="3"/>
        <v>#VALUE!</v>
      </c>
      <c r="K48" s="1" t="e">
        <f t="shared" si="4"/>
        <v>#VALUE!</v>
      </c>
    </row>
    <row r="49" spans="1:11" s="13" customFormat="1" x14ac:dyDescent="0.3">
      <c r="A49" s="10">
        <f t="shared" si="5"/>
        <v>48</v>
      </c>
      <c r="B49" s="1" t="s">
        <v>217</v>
      </c>
      <c r="C49" s="1" t="s">
        <v>476</v>
      </c>
      <c r="D49" s="1" t="str">
        <f>VLOOKUP(C49,货币使用情况!A:B,2,0)</f>
        <v>外币</v>
      </c>
      <c r="E49" s="1">
        <v>3</v>
      </c>
      <c r="F49" s="1" t="str">
        <f>IF(G49="","请填写实际价格(外币)，本币结算会自动计算",G49/100*汇率相关!$B$2)</f>
        <v>请填写实际价格(外币)，本币结算会自动计算</v>
      </c>
      <c r="G49" s="14"/>
      <c r="H49" s="1">
        <f>VLOOKUP(B49,生产成本!D:K,7,0)*E49</f>
        <v>1666</v>
      </c>
      <c r="I49" s="1">
        <f>VLOOKUP(B49,生产成本!D:K,8,0)*E49</f>
        <v>0</v>
      </c>
      <c r="J49" s="1" t="e">
        <f t="shared" si="3"/>
        <v>#VALUE!</v>
      </c>
      <c r="K49" s="1" t="e">
        <f t="shared" si="4"/>
        <v>#VALUE!</v>
      </c>
    </row>
    <row r="50" spans="1:11" s="13" customFormat="1" x14ac:dyDescent="0.3">
      <c r="A50" s="10">
        <f t="shared" si="5"/>
        <v>49</v>
      </c>
      <c r="B50" s="1" t="s">
        <v>174</v>
      </c>
      <c r="C50" s="1" t="s">
        <v>468</v>
      </c>
      <c r="D50" s="1" t="str">
        <f>VLOOKUP(C50,货币使用情况!A:B,2,0)</f>
        <v>本币</v>
      </c>
      <c r="E50" s="1">
        <v>10</v>
      </c>
      <c r="F50" s="14"/>
      <c r="G50" s="1" t="str">
        <f>IF(F50="","请填写实际价格(本币)，外币结算会自动计算",F50/汇率相关!$B$2)</f>
        <v>请填写实际价格(本币)，外币结算会自动计算</v>
      </c>
      <c r="H50" s="1">
        <f>VLOOKUP(B50,生产成本!D:K,7,0)*E50</f>
        <v>2444.4444444444443</v>
      </c>
      <c r="I50" s="1">
        <f>VLOOKUP(B50,生产成本!D:K,8,0)*E50</f>
        <v>0</v>
      </c>
      <c r="J50" s="1">
        <f t="shared" si="3"/>
        <v>0</v>
      </c>
      <c r="K50" s="1">
        <f t="shared" si="4"/>
        <v>0</v>
      </c>
    </row>
    <row r="51" spans="1:11" s="13" customFormat="1" x14ac:dyDescent="0.3">
      <c r="A51" s="10">
        <f t="shared" si="5"/>
        <v>50</v>
      </c>
      <c r="B51" s="1" t="s">
        <v>177</v>
      </c>
      <c r="C51" s="1" t="s">
        <v>468</v>
      </c>
      <c r="D51" s="1" t="str">
        <f>VLOOKUP(C51,货币使用情况!A:B,2,0)</f>
        <v>本币</v>
      </c>
      <c r="E51" s="1">
        <v>10</v>
      </c>
      <c r="F51" s="14"/>
      <c r="G51" s="1" t="str">
        <f>IF(F51="","请填写实际价格(本币)，外币结算会自动计算",F51/汇率相关!$B$2)</f>
        <v>请填写实际价格(本币)，外币结算会自动计算</v>
      </c>
      <c r="H51" s="1">
        <f>VLOOKUP(B51,生产成本!D:K,7,0)*E51</f>
        <v>2283.3333333333335</v>
      </c>
      <c r="I51" s="1">
        <f>VLOOKUP(B51,生产成本!D:K,8,0)*E51</f>
        <v>0</v>
      </c>
      <c r="J51" s="1">
        <f t="shared" si="3"/>
        <v>0</v>
      </c>
      <c r="K51" s="1">
        <f t="shared" si="4"/>
        <v>0</v>
      </c>
    </row>
    <row r="52" spans="1:11" x14ac:dyDescent="0.3">
      <c r="A52" s="10">
        <f t="shared" si="5"/>
        <v>51</v>
      </c>
      <c r="B52" s="1" t="s">
        <v>180</v>
      </c>
      <c r="C52" s="1" t="s">
        <v>468</v>
      </c>
      <c r="D52" s="1" t="str">
        <f>VLOOKUP(C52,货币使用情况!A:B,2,0)</f>
        <v>本币</v>
      </c>
      <c r="E52" s="1">
        <v>10</v>
      </c>
      <c r="F52" s="14"/>
      <c r="G52" s="1" t="str">
        <f>IF(F52="","请填写实际价格(本币)，外币结算会自动计算",F52/汇率相关!$B$2)</f>
        <v>请填写实际价格(本币)，外币结算会自动计算</v>
      </c>
      <c r="H52" s="1">
        <f>VLOOKUP(B52,生产成本!D:K,7,0)*E52</f>
        <v>1900</v>
      </c>
      <c r="I52" s="1">
        <f>VLOOKUP(B52,生产成本!D:K,8,0)*E52</f>
        <v>0</v>
      </c>
      <c r="J52" s="1">
        <f t="shared" si="3"/>
        <v>0</v>
      </c>
      <c r="K52" s="1">
        <f t="shared" si="4"/>
        <v>0</v>
      </c>
    </row>
    <row r="53" spans="1:11" x14ac:dyDescent="0.3">
      <c r="A53" s="10">
        <f t="shared" si="5"/>
        <v>52</v>
      </c>
      <c r="B53" s="1" t="s">
        <v>314</v>
      </c>
      <c r="C53" s="1" t="s">
        <v>468</v>
      </c>
      <c r="D53" s="1" t="str">
        <f>VLOOKUP(C53,货币使用情况!A:B,2,0)</f>
        <v>本币</v>
      </c>
      <c r="E53" s="1">
        <v>10</v>
      </c>
      <c r="F53" s="14"/>
      <c r="G53" s="1" t="str">
        <f>IF(F53="","请填写实际价格(本币)，外币结算会自动计算",F53/汇率相关!$B$2)</f>
        <v>请填写实际价格(本币)，外币结算会自动计算</v>
      </c>
      <c r="H53" s="1" t="e">
        <f>VLOOKUP(B53,生产成本!D:K,7,0)*E53</f>
        <v>#N/A</v>
      </c>
      <c r="I53" s="1" t="e">
        <f>VLOOKUP(B53,生产成本!D:K,8,0)*E53</f>
        <v>#N/A</v>
      </c>
      <c r="J53" s="1" t="e">
        <f t="shared" si="3"/>
        <v>#N/A</v>
      </c>
      <c r="K53" s="1" t="e">
        <f t="shared" si="4"/>
        <v>#N/A</v>
      </c>
    </row>
    <row r="54" spans="1:11" x14ac:dyDescent="0.3">
      <c r="A54" s="10">
        <f t="shared" si="5"/>
        <v>53</v>
      </c>
      <c r="B54" s="1" t="s">
        <v>315</v>
      </c>
      <c r="C54" s="1" t="s">
        <v>468</v>
      </c>
      <c r="D54" s="1" t="str">
        <f>VLOOKUP(C54,货币使用情况!A:B,2,0)</f>
        <v>本币</v>
      </c>
      <c r="E54" s="1">
        <v>10</v>
      </c>
      <c r="F54" s="14"/>
      <c r="G54" s="1" t="str">
        <f>IF(F54="","请填写实际价格(本币)，外币结算会自动计算",F54/汇率相关!$B$2)</f>
        <v>请填写实际价格(本币)，外币结算会自动计算</v>
      </c>
      <c r="H54" s="1">
        <f>VLOOKUP(B54,生产成本!D:K,7,0)*E54</f>
        <v>1850</v>
      </c>
      <c r="I54" s="1">
        <f>VLOOKUP(B54,生产成本!D:K,8,0)*E54</f>
        <v>0</v>
      </c>
      <c r="J54" s="1">
        <f t="shared" si="3"/>
        <v>0</v>
      </c>
      <c r="K54" s="1">
        <f t="shared" si="4"/>
        <v>0</v>
      </c>
    </row>
    <row r="55" spans="1:11" s="13" customFormat="1" x14ac:dyDescent="0.3">
      <c r="A55" s="10">
        <f t="shared" si="5"/>
        <v>54</v>
      </c>
      <c r="B55" s="1" t="s">
        <v>242</v>
      </c>
      <c r="C55" s="1" t="s">
        <v>468</v>
      </c>
      <c r="D55" s="1" t="str">
        <f>VLOOKUP(C55,货币使用情况!A:B,2,0)</f>
        <v>本币</v>
      </c>
      <c r="E55" s="1">
        <v>3</v>
      </c>
      <c r="F55" s="14"/>
      <c r="G55" s="1" t="str">
        <f>IF(F55="","请填写实际价格(本币)，外币结算会自动计算",F55/汇率相关!$B$2)</f>
        <v>请填写实际价格(本币)，外币结算会自动计算</v>
      </c>
      <c r="H55" s="1">
        <f>VLOOKUP(B55,生产成本!D:K,7,0)*E55</f>
        <v>3648.75</v>
      </c>
      <c r="I55" s="1">
        <f>VLOOKUP(B55,生产成本!D:K,8,0)*E55</f>
        <v>0</v>
      </c>
      <c r="J55" s="1">
        <f t="shared" si="3"/>
        <v>0</v>
      </c>
      <c r="K55" s="1">
        <f t="shared" si="4"/>
        <v>0</v>
      </c>
    </row>
    <row r="56" spans="1:11" x14ac:dyDescent="0.3">
      <c r="A56" s="10">
        <f t="shared" si="5"/>
        <v>55</v>
      </c>
      <c r="B56" s="1" t="s">
        <v>232</v>
      </c>
      <c r="C56" s="1" t="s">
        <v>468</v>
      </c>
      <c r="D56" s="1" t="str">
        <f>VLOOKUP(C56,货币使用情况!A:B,2,0)</f>
        <v>本币</v>
      </c>
      <c r="E56" s="1">
        <v>10</v>
      </c>
      <c r="F56" s="14"/>
      <c r="G56" s="1" t="str">
        <f>IF(F56="","请填写实际价格(本币)，外币结算会自动计算",F56/汇率相关!$B$2)</f>
        <v>请填写实际价格(本币)，外币结算会自动计算</v>
      </c>
      <c r="H56" s="1">
        <f>VLOOKUP(B56,生产成本!D:K,7,0)*E56</f>
        <v>900</v>
      </c>
      <c r="I56" s="1">
        <f>VLOOKUP(B56,生产成本!D:K,8,0)*E56</f>
        <v>0</v>
      </c>
      <c r="J56" s="1">
        <f t="shared" si="3"/>
        <v>0</v>
      </c>
      <c r="K56" s="1">
        <f t="shared" si="4"/>
        <v>0</v>
      </c>
    </row>
    <row r="57" spans="1:11" x14ac:dyDescent="0.3">
      <c r="A57" s="10">
        <f t="shared" si="5"/>
        <v>56</v>
      </c>
      <c r="B57" s="1" t="s">
        <v>233</v>
      </c>
      <c r="C57" s="1" t="s">
        <v>468</v>
      </c>
      <c r="D57" s="1" t="str">
        <f>VLOOKUP(C57,货币使用情况!A:B,2,0)</f>
        <v>本币</v>
      </c>
      <c r="E57" s="1">
        <v>10</v>
      </c>
      <c r="F57" s="14"/>
      <c r="G57" s="1" t="str">
        <f>IF(F57="","请填写实际价格(本币)，外币结算会自动计算",F57/汇率相关!$B$2)</f>
        <v>请填写实际价格(本币)，外币结算会自动计算</v>
      </c>
      <c r="H57" s="1">
        <f>VLOOKUP(B57,生产成本!D:K,7,0)*E57</f>
        <v>1350</v>
      </c>
      <c r="I57" s="1">
        <f>VLOOKUP(B57,生产成本!D:K,8,0)*E57</f>
        <v>0</v>
      </c>
      <c r="J57" s="1">
        <f t="shared" si="3"/>
        <v>0</v>
      </c>
      <c r="K57" s="1">
        <f t="shared" si="4"/>
        <v>0</v>
      </c>
    </row>
    <row r="58" spans="1:11" s="13" customFormat="1" x14ac:dyDescent="0.3">
      <c r="A58" s="10">
        <f t="shared" si="5"/>
        <v>57</v>
      </c>
      <c r="B58" s="1" t="s">
        <v>40</v>
      </c>
      <c r="C58" s="1" t="s">
        <v>464</v>
      </c>
      <c r="D58" s="1" t="str">
        <f>VLOOKUP(C58,货币使用情况!A:B,2,0)</f>
        <v>本币</v>
      </c>
      <c r="E58" s="1">
        <v>3</v>
      </c>
      <c r="F58" s="14"/>
      <c r="G58" s="1" t="str">
        <f>IF(F58="","请填写实际价格(本币)，外币结算会自动计算",F58/汇率相关!$B$2)</f>
        <v>请填写实际价格(本币)，外币结算会自动计算</v>
      </c>
      <c r="H58" s="1">
        <f>VLOOKUP(B58,生产成本!D:K,7,0)*E58</f>
        <v>3305.625</v>
      </c>
      <c r="I58" s="1">
        <f>VLOOKUP(B58,生产成本!D:K,8,0)*E58</f>
        <v>0</v>
      </c>
      <c r="J58" s="1">
        <f t="shared" si="3"/>
        <v>0</v>
      </c>
      <c r="K58" s="1">
        <f t="shared" si="4"/>
        <v>0</v>
      </c>
    </row>
    <row r="59" spans="1:11" s="13" customFormat="1" x14ac:dyDescent="0.3">
      <c r="A59" s="10">
        <f t="shared" si="5"/>
        <v>58</v>
      </c>
      <c r="B59" s="1" t="s">
        <v>43</v>
      </c>
      <c r="C59" s="1" t="s">
        <v>464</v>
      </c>
      <c r="D59" s="1" t="str">
        <f>VLOOKUP(C59,货币使用情况!A:B,2,0)</f>
        <v>本币</v>
      </c>
      <c r="E59" s="1">
        <v>3</v>
      </c>
      <c r="F59" s="14"/>
      <c r="G59" s="1" t="str">
        <f>IF(F59="","请填写实际价格(本币)，外币结算会自动计算",F59/汇率相关!$B$2)</f>
        <v>请填写实际价格(本币)，外币结算会自动计算</v>
      </c>
      <c r="H59" s="1">
        <f>VLOOKUP(B59,生产成本!D:K,7,0)*E59</f>
        <v>2310</v>
      </c>
      <c r="I59" s="1">
        <f>VLOOKUP(B59,生产成本!D:K,8,0)*E59</f>
        <v>0</v>
      </c>
      <c r="J59" s="1">
        <f t="shared" si="3"/>
        <v>0</v>
      </c>
      <c r="K59" s="1">
        <f t="shared" si="4"/>
        <v>0</v>
      </c>
    </row>
    <row r="60" spans="1:11" s="13" customFormat="1" x14ac:dyDescent="0.3">
      <c r="A60" s="10">
        <f t="shared" si="5"/>
        <v>59</v>
      </c>
      <c r="B60" s="1" t="s">
        <v>337</v>
      </c>
      <c r="C60" s="1" t="s">
        <v>464</v>
      </c>
      <c r="D60" s="1" t="str">
        <f>VLOOKUP(C60,货币使用情况!A:B,2,0)</f>
        <v>本币</v>
      </c>
      <c r="E60" s="1">
        <v>10</v>
      </c>
      <c r="F60" s="14"/>
      <c r="G60" s="1" t="str">
        <f>IF(F60="","请填写实际价格(本币)，外币结算会自动计算",F60/汇率相关!$B$2)</f>
        <v>请填写实际价格(本币)，外币结算会自动计算</v>
      </c>
      <c r="H60" s="1">
        <f>VLOOKUP(B60,生产成本!D:K,7,0)*E60</f>
        <v>1000</v>
      </c>
      <c r="I60" s="1">
        <f>VLOOKUP(B60,生产成本!D:K,8,0)*E60</f>
        <v>0</v>
      </c>
      <c r="J60" s="1">
        <f t="shared" si="3"/>
        <v>0</v>
      </c>
      <c r="K60" s="1">
        <f t="shared" si="4"/>
        <v>0</v>
      </c>
    </row>
    <row r="61" spans="1:11" s="13" customFormat="1" x14ac:dyDescent="0.3">
      <c r="A61" s="10">
        <f t="shared" si="5"/>
        <v>60</v>
      </c>
      <c r="B61" s="1" t="s">
        <v>336</v>
      </c>
      <c r="C61" s="1" t="s">
        <v>464</v>
      </c>
      <c r="D61" s="1" t="str">
        <f>VLOOKUP(C61,货币使用情况!A:B,2,0)</f>
        <v>本币</v>
      </c>
      <c r="E61" s="1">
        <v>10</v>
      </c>
      <c r="F61" s="14"/>
      <c r="G61" s="1" t="str">
        <f>IF(F61="","请填写实际价格(本币)，外币结算会自动计算",F61/汇率相关!$B$2)</f>
        <v>请填写实际价格(本币)，外币结算会自动计算</v>
      </c>
      <c r="H61" s="1">
        <f>VLOOKUP(B61,生产成本!D:K,7,0)*E61</f>
        <v>1000</v>
      </c>
      <c r="I61" s="1">
        <f>VLOOKUP(B61,生产成本!D:K,8,0)*E61</f>
        <v>0</v>
      </c>
      <c r="J61" s="1">
        <f t="shared" si="3"/>
        <v>0</v>
      </c>
      <c r="K61" s="1">
        <f t="shared" si="4"/>
        <v>0</v>
      </c>
    </row>
    <row r="62" spans="1:11" s="13" customFormat="1" x14ac:dyDescent="0.3">
      <c r="A62" s="10">
        <f t="shared" si="5"/>
        <v>61</v>
      </c>
      <c r="B62" s="1" t="s">
        <v>211</v>
      </c>
      <c r="C62" s="1" t="s">
        <v>464</v>
      </c>
      <c r="D62" s="1" t="str">
        <f>VLOOKUP(C62,货币使用情况!A:B,2,0)</f>
        <v>本币</v>
      </c>
      <c r="E62" s="1">
        <v>10</v>
      </c>
      <c r="F62" s="14"/>
      <c r="G62" s="1" t="str">
        <f>IF(F62="","请填写实际价格(本币)，外币结算会自动计算",F62/汇率相关!$B$2)</f>
        <v>请填写实际价格(本币)，外币结算会自动计算</v>
      </c>
      <c r="H62" s="1">
        <f>VLOOKUP(B62,生产成本!D:K,7,0)*E62</f>
        <v>1893.75</v>
      </c>
      <c r="I62" s="1">
        <f>VLOOKUP(B62,生产成本!D:K,8,0)*E62</f>
        <v>0</v>
      </c>
      <c r="J62" s="1">
        <f t="shared" si="3"/>
        <v>0</v>
      </c>
      <c r="K62" s="1">
        <f t="shared" si="4"/>
        <v>0</v>
      </c>
    </row>
    <row r="63" spans="1:11" x14ac:dyDescent="0.3">
      <c r="A63" s="10">
        <f t="shared" si="5"/>
        <v>62</v>
      </c>
      <c r="B63" s="1" t="s">
        <v>219</v>
      </c>
      <c r="C63" s="1" t="s">
        <v>464</v>
      </c>
      <c r="D63" s="1" t="str">
        <f>VLOOKUP(C63,货币使用情况!A:B,2,0)</f>
        <v>本币</v>
      </c>
      <c r="E63" s="1">
        <v>10</v>
      </c>
      <c r="F63" s="14"/>
      <c r="G63" s="1" t="str">
        <f>IF(F63="","请填写实际价格(本币)，外币结算会自动计算",F63/汇率相关!$B$2)</f>
        <v>请填写实际价格(本币)，外币结算会自动计算</v>
      </c>
      <c r="H63" s="1">
        <f>VLOOKUP(B63,生产成本!D:K,7,0)*E63</f>
        <v>1716.6666666666665</v>
      </c>
      <c r="I63" s="1">
        <f>VLOOKUP(B63,生产成本!D:K,8,0)*E63</f>
        <v>0</v>
      </c>
      <c r="J63" s="1">
        <f t="shared" si="3"/>
        <v>0</v>
      </c>
      <c r="K63" s="1">
        <f t="shared" si="4"/>
        <v>0</v>
      </c>
    </row>
    <row r="64" spans="1:11" x14ac:dyDescent="0.3">
      <c r="A64" s="10">
        <f t="shared" si="5"/>
        <v>63</v>
      </c>
      <c r="B64" s="1" t="s">
        <v>279</v>
      </c>
      <c r="C64" s="1" t="s">
        <v>464</v>
      </c>
      <c r="D64" s="1" t="str">
        <f>VLOOKUP(C64,货币使用情况!A:B,2,0)</f>
        <v>本币</v>
      </c>
      <c r="E64" s="1">
        <v>5</v>
      </c>
      <c r="F64" s="14"/>
      <c r="G64" s="1" t="str">
        <f>IF(F64="","请填写实际价格(本币)，外币结算会自动计算",F64/汇率相关!$B$2)</f>
        <v>请填写实际价格(本币)，外币结算会自动计算</v>
      </c>
      <c r="H64" s="1">
        <f>VLOOKUP(B64,生产成本!D:K,7,0)*E64</f>
        <v>1829.1666666666665</v>
      </c>
      <c r="I64" s="1">
        <f>VLOOKUP(B64,生产成本!D:K,8,0)*E64</f>
        <v>0</v>
      </c>
      <c r="J64" s="1">
        <f t="shared" si="3"/>
        <v>0</v>
      </c>
      <c r="K64" s="1">
        <f t="shared" si="4"/>
        <v>0</v>
      </c>
    </row>
    <row r="65" spans="1:11" x14ac:dyDescent="0.3">
      <c r="A65" s="10">
        <f t="shared" si="5"/>
        <v>64</v>
      </c>
      <c r="B65" s="1" t="s">
        <v>281</v>
      </c>
      <c r="C65" s="1" t="s">
        <v>464</v>
      </c>
      <c r="D65" s="1" t="str">
        <f>VLOOKUP(C65,货币使用情况!A:B,2,0)</f>
        <v>本币</v>
      </c>
      <c r="E65" s="1">
        <v>5</v>
      </c>
      <c r="F65" s="14"/>
      <c r="G65" s="1" t="str">
        <f>IF(F65="","请填写实际价格(本币)，外币结算会自动计算",F65/汇率相关!$B$2)</f>
        <v>请填写实际价格(本币)，外币结算会自动计算</v>
      </c>
      <c r="H65" s="1">
        <f>VLOOKUP(B65,生产成本!D:K,7,0)*E65</f>
        <v>2019.4444444444443</v>
      </c>
      <c r="I65" s="1">
        <f>VLOOKUP(B65,生产成本!D:K,8,0)*E65</f>
        <v>0</v>
      </c>
      <c r="J65" s="1">
        <f t="shared" si="3"/>
        <v>0</v>
      </c>
      <c r="K65" s="1">
        <f t="shared" si="4"/>
        <v>0</v>
      </c>
    </row>
    <row r="66" spans="1:11" x14ac:dyDescent="0.3">
      <c r="A66" s="10">
        <f t="shared" ref="A66:A129" si="6">ROW()-1</f>
        <v>65</v>
      </c>
      <c r="B66" s="1" t="s">
        <v>354</v>
      </c>
      <c r="C66" s="1" t="s">
        <v>464</v>
      </c>
      <c r="D66" s="1" t="str">
        <f>VLOOKUP(C66,货币使用情况!A:B,2,0)</f>
        <v>本币</v>
      </c>
      <c r="E66" s="1">
        <v>30</v>
      </c>
      <c r="F66" s="14"/>
      <c r="G66" s="1" t="str">
        <f>IF(F66="","请填写实际价格(本币)，外币结算会自动计算",F66/汇率相关!$B$2)</f>
        <v>请填写实际价格(本币)，外币结算会自动计算</v>
      </c>
      <c r="H66" s="1">
        <f>VLOOKUP(B66,生产成本!D:K,7,0)*E66</f>
        <v>3000</v>
      </c>
      <c r="I66" s="1">
        <f>VLOOKUP(B66,生产成本!D:K,8,0)*E66</f>
        <v>0</v>
      </c>
      <c r="J66" s="1">
        <f t="shared" ref="J66:J97" si="7">F66-I66</f>
        <v>0</v>
      </c>
      <c r="K66" s="1">
        <f t="shared" ref="K66:K97" si="8">IF(H66&lt;&gt;0,J66/H66,"生产人工成本为0，无法计算")</f>
        <v>0</v>
      </c>
    </row>
    <row r="67" spans="1:11" s="13" customFormat="1" x14ac:dyDescent="0.3">
      <c r="A67" s="10">
        <f t="shared" si="6"/>
        <v>66</v>
      </c>
      <c r="B67" s="1" t="s">
        <v>27</v>
      </c>
      <c r="C67" s="1" t="s">
        <v>466</v>
      </c>
      <c r="D67" s="1" t="str">
        <f>VLOOKUP(C67,货币使用情况!A:B,2,0)</f>
        <v>本币</v>
      </c>
      <c r="E67" s="1">
        <v>3</v>
      </c>
      <c r="F67" s="14"/>
      <c r="G67" s="1" t="str">
        <f>IF(F67="","请填写实际价格(本币)，外币结算会自动计算",F67/汇率相关!$B$2)</f>
        <v>请填写实际价格(本币)，外币结算会自动计算</v>
      </c>
      <c r="H67" s="1">
        <f>VLOOKUP(B67,生产成本!D:K,7,0)*E67</f>
        <v>2910</v>
      </c>
      <c r="I67" s="1">
        <f>VLOOKUP(B67,生产成本!D:K,8,0)*E67</f>
        <v>0</v>
      </c>
      <c r="J67" s="1">
        <f t="shared" si="7"/>
        <v>0</v>
      </c>
      <c r="K67" s="1">
        <f t="shared" si="8"/>
        <v>0</v>
      </c>
    </row>
    <row r="68" spans="1:11" x14ac:dyDescent="0.3">
      <c r="A68" s="10">
        <f t="shared" si="6"/>
        <v>67</v>
      </c>
      <c r="B68" s="1" t="s">
        <v>150</v>
      </c>
      <c r="C68" s="1" t="s">
        <v>466</v>
      </c>
      <c r="D68" s="1" t="str">
        <f>VLOOKUP(C68,货币使用情况!A:B,2,0)</f>
        <v>本币</v>
      </c>
      <c r="E68" s="1">
        <v>5</v>
      </c>
      <c r="F68" s="14"/>
      <c r="G68" s="1" t="str">
        <f>IF(F68="","请填写实际价格(本币)，外币结算会自动计算",F68/汇率相关!$B$2)</f>
        <v>请填写实际价格(本币)，外币结算会自动计算</v>
      </c>
      <c r="H68" s="1">
        <f>VLOOKUP(B68,生产成本!D:K,7,0)*E68</f>
        <v>1416.6666666666665</v>
      </c>
      <c r="I68" s="1">
        <f>VLOOKUP(B68,生产成本!D:K,8,0)*E68</f>
        <v>0</v>
      </c>
      <c r="J68" s="1">
        <f t="shared" si="7"/>
        <v>0</v>
      </c>
      <c r="K68" s="1">
        <f t="shared" si="8"/>
        <v>0</v>
      </c>
    </row>
    <row r="69" spans="1:11" s="13" customFormat="1" x14ac:dyDescent="0.3">
      <c r="A69" s="10">
        <f t="shared" si="6"/>
        <v>68</v>
      </c>
      <c r="B69" s="1" t="s">
        <v>153</v>
      </c>
      <c r="C69" s="1" t="s">
        <v>466</v>
      </c>
      <c r="D69" s="1" t="str">
        <f>VLOOKUP(C69,货币使用情况!A:B,2,0)</f>
        <v>本币</v>
      </c>
      <c r="E69" s="1">
        <v>5</v>
      </c>
      <c r="F69" s="14"/>
      <c r="G69" s="1" t="str">
        <f>IF(F69="","请填写实际价格(本币)，外币结算会自动计算",F69/汇率相关!$B$2)</f>
        <v>请填写实际价格(本币)，外币结算会自动计算</v>
      </c>
      <c r="H69" s="1">
        <f>VLOOKUP(B69,生产成本!D:K,7,0)*E69</f>
        <v>1684.1666666666665</v>
      </c>
      <c r="I69" s="1">
        <f>VLOOKUP(B69,生产成本!D:K,8,0)*E69</f>
        <v>0</v>
      </c>
      <c r="J69" s="1">
        <f t="shared" si="7"/>
        <v>0</v>
      </c>
      <c r="K69" s="1">
        <f t="shared" si="8"/>
        <v>0</v>
      </c>
    </row>
    <row r="70" spans="1:11" s="13" customFormat="1" x14ac:dyDescent="0.3">
      <c r="A70" s="10">
        <f t="shared" si="6"/>
        <v>69</v>
      </c>
      <c r="B70" s="1" t="s">
        <v>159</v>
      </c>
      <c r="C70" s="1" t="s">
        <v>466</v>
      </c>
      <c r="D70" s="1" t="str">
        <f>VLOOKUP(C70,货币使用情况!A:B,2,0)</f>
        <v>本币</v>
      </c>
      <c r="E70" s="1">
        <v>5</v>
      </c>
      <c r="F70" s="14"/>
      <c r="G70" s="1" t="str">
        <f>IF(F70="","请填写实际价格(本币)，外币结算会自动计算",F70/汇率相关!$B$2)</f>
        <v>请填写实际价格(本币)，外币结算会自动计算</v>
      </c>
      <c r="H70" s="1">
        <f>VLOOKUP(B70,生产成本!D:K,7,0)*E70</f>
        <v>1395.8333333333335</v>
      </c>
      <c r="I70" s="1">
        <f>VLOOKUP(B70,生产成本!D:K,8,0)*E70</f>
        <v>0</v>
      </c>
      <c r="J70" s="1">
        <f t="shared" si="7"/>
        <v>0</v>
      </c>
      <c r="K70" s="1">
        <f t="shared" si="8"/>
        <v>0</v>
      </c>
    </row>
    <row r="71" spans="1:11" s="13" customFormat="1" x14ac:dyDescent="0.3">
      <c r="A71" s="10">
        <f t="shared" si="6"/>
        <v>70</v>
      </c>
      <c r="B71" s="1" t="s">
        <v>225</v>
      </c>
      <c r="C71" s="1" t="s">
        <v>466</v>
      </c>
      <c r="D71" s="1" t="str">
        <f>VLOOKUP(C71,货币使用情况!A:B,2,0)</f>
        <v>本币</v>
      </c>
      <c r="E71" s="1">
        <v>10</v>
      </c>
      <c r="F71" s="14"/>
      <c r="G71" s="1" t="str">
        <f>IF(F71="","请填写实际价格(本币)，外币结算会自动计算",F71/汇率相关!$B$2)</f>
        <v>请填写实际价格(本币)，外币结算会自动计算</v>
      </c>
      <c r="H71" s="1">
        <f>VLOOKUP(B71,生产成本!D:K,7,0)*E71</f>
        <v>2125</v>
      </c>
      <c r="I71" s="1">
        <f>VLOOKUP(B71,生产成本!D:K,8,0)*E71</f>
        <v>0</v>
      </c>
      <c r="J71" s="1">
        <f t="shared" si="7"/>
        <v>0</v>
      </c>
      <c r="K71" s="1">
        <f t="shared" si="8"/>
        <v>0</v>
      </c>
    </row>
    <row r="72" spans="1:11" s="13" customFormat="1" x14ac:dyDescent="0.3">
      <c r="A72" s="10">
        <f t="shared" si="6"/>
        <v>71</v>
      </c>
      <c r="B72" s="1" t="s">
        <v>226</v>
      </c>
      <c r="C72" s="1" t="s">
        <v>466</v>
      </c>
      <c r="D72" s="1" t="str">
        <f>VLOOKUP(C72,货币使用情况!A:B,2,0)</f>
        <v>本币</v>
      </c>
      <c r="E72" s="1">
        <v>10</v>
      </c>
      <c r="F72" s="14"/>
      <c r="G72" s="1" t="str">
        <f>IF(F72="","请填写实际价格(本币)，外币结算会自动计算",F72/汇率相关!$B$2)</f>
        <v>请填写实际价格(本币)，外币结算会自动计算</v>
      </c>
      <c r="H72" s="1">
        <f>VLOOKUP(B72,生产成本!D:K,7,0)*E72</f>
        <v>2833.333333333333</v>
      </c>
      <c r="I72" s="1">
        <f>VLOOKUP(B72,生产成本!D:K,8,0)*E72</f>
        <v>0</v>
      </c>
      <c r="J72" s="1">
        <f t="shared" si="7"/>
        <v>0</v>
      </c>
      <c r="K72" s="1">
        <f t="shared" si="8"/>
        <v>0</v>
      </c>
    </row>
    <row r="73" spans="1:11" x14ac:dyDescent="0.3">
      <c r="A73" s="10">
        <f t="shared" si="6"/>
        <v>72</v>
      </c>
      <c r="B73" s="1" t="s">
        <v>227</v>
      </c>
      <c r="C73" s="1" t="s">
        <v>466</v>
      </c>
      <c r="D73" s="1" t="str">
        <f>VLOOKUP(C73,货币使用情况!A:B,2,0)</f>
        <v>本币</v>
      </c>
      <c r="E73" s="1">
        <v>10</v>
      </c>
      <c r="F73" s="14"/>
      <c r="G73" s="1" t="str">
        <f>IF(F73="","请填写实际价格(本币)，外币结算会自动计算",F73/汇率相关!$B$2)</f>
        <v>请填写实际价格(本币)，外币结算会自动计算</v>
      </c>
      <c r="H73" s="1">
        <f>VLOOKUP(B73,生产成本!D:K,7,0)*E73</f>
        <v>8166.6666666666661</v>
      </c>
      <c r="I73" s="1">
        <f>VLOOKUP(B73,生产成本!D:K,8,0)*E73</f>
        <v>0</v>
      </c>
      <c r="J73" s="1">
        <f t="shared" si="7"/>
        <v>0</v>
      </c>
      <c r="K73" s="1">
        <f t="shared" si="8"/>
        <v>0</v>
      </c>
    </row>
    <row r="74" spans="1:11" x14ac:dyDescent="0.3">
      <c r="A74" s="10">
        <f t="shared" si="6"/>
        <v>73</v>
      </c>
      <c r="B74" s="1" t="s">
        <v>214</v>
      </c>
      <c r="C74" s="1" t="s">
        <v>466</v>
      </c>
      <c r="D74" s="1" t="str">
        <f>VLOOKUP(C74,货币使用情况!A:B,2,0)</f>
        <v>本币</v>
      </c>
      <c r="E74" s="1">
        <v>5</v>
      </c>
      <c r="F74" s="14"/>
      <c r="G74" s="1" t="str">
        <f>IF(F74="","请填写实际价格(本币)，外币结算会自动计算",F74/汇率相关!$B$2)</f>
        <v>请填写实际价格(本币)，外币结算会自动计算</v>
      </c>
      <c r="H74" s="1">
        <f>VLOOKUP(B74,生产成本!D:K,7,0)*E74</f>
        <v>2233.333333333333</v>
      </c>
      <c r="I74" s="1">
        <f>VLOOKUP(B74,生产成本!D:K,8,0)*E74</f>
        <v>0</v>
      </c>
      <c r="J74" s="1">
        <f t="shared" si="7"/>
        <v>0</v>
      </c>
      <c r="K74" s="1">
        <f t="shared" si="8"/>
        <v>0</v>
      </c>
    </row>
    <row r="75" spans="1:11" s="13" customFormat="1" x14ac:dyDescent="0.3">
      <c r="A75" s="10">
        <f t="shared" si="6"/>
        <v>74</v>
      </c>
      <c r="B75" s="1" t="s">
        <v>378</v>
      </c>
      <c r="C75" s="1" t="s">
        <v>466</v>
      </c>
      <c r="D75" s="1" t="str">
        <f>VLOOKUP(C75,货币使用情况!A:B,2,0)</f>
        <v>本币</v>
      </c>
      <c r="E75" s="1">
        <v>5</v>
      </c>
      <c r="F75" s="14"/>
      <c r="G75" s="1" t="str">
        <f>IF(F75="","请填写实际价格(本币)，外币结算会自动计算",F75/汇率相关!$B$2)</f>
        <v>请填写实际价格(本币)，外币结算会自动计算</v>
      </c>
      <c r="H75" s="1">
        <f>VLOOKUP(B75,生产成本!D:K,7,0)*E75</f>
        <v>2150</v>
      </c>
      <c r="I75" s="1">
        <f>VLOOKUP(B75,生产成本!D:K,8,0)*E75</f>
        <v>0</v>
      </c>
      <c r="J75" s="1">
        <f t="shared" si="7"/>
        <v>0</v>
      </c>
      <c r="K75" s="1">
        <f t="shared" si="8"/>
        <v>0</v>
      </c>
    </row>
    <row r="76" spans="1:11" x14ac:dyDescent="0.3">
      <c r="A76" s="10">
        <f t="shared" si="6"/>
        <v>75</v>
      </c>
      <c r="B76" s="1" t="s">
        <v>209</v>
      </c>
      <c r="C76" s="1" t="s">
        <v>474</v>
      </c>
      <c r="D76" s="1" t="str">
        <f>VLOOKUP(C76,货币使用情况!A:B,2,0)</f>
        <v>外币</v>
      </c>
      <c r="E76" s="1">
        <v>5</v>
      </c>
      <c r="F76" s="1" t="str">
        <f>IF(G76="","请填写实际价格(外币)，本币结算会自动计算",G76/100*汇率相关!$B$2)</f>
        <v>请填写实际价格(外币)，本币结算会自动计算</v>
      </c>
      <c r="G76" s="14"/>
      <c r="H76" s="1">
        <f>VLOOKUP(B76,生产成本!D:K,7,0)*E76</f>
        <v>1816.6666666666665</v>
      </c>
      <c r="I76" s="1">
        <f>VLOOKUP(B76,生产成本!D:K,8,0)*E76</f>
        <v>0</v>
      </c>
      <c r="J76" s="1" t="e">
        <f t="shared" si="7"/>
        <v>#VALUE!</v>
      </c>
      <c r="K76" s="1" t="e">
        <f t="shared" si="8"/>
        <v>#VALUE!</v>
      </c>
    </row>
    <row r="77" spans="1:11" x14ac:dyDescent="0.3">
      <c r="A77" s="10">
        <f t="shared" si="6"/>
        <v>76</v>
      </c>
      <c r="B77" s="1" t="s">
        <v>217</v>
      </c>
      <c r="C77" s="1" t="s">
        <v>474</v>
      </c>
      <c r="D77" s="1" t="str">
        <f>VLOOKUP(C77,货币使用情况!A:B,2,0)</f>
        <v>外币</v>
      </c>
      <c r="E77" s="1">
        <v>3</v>
      </c>
      <c r="F77" s="1" t="str">
        <f>IF(G77="","请填写实际价格(外币)，本币结算会自动计算",G77/100*汇率相关!$B$2)</f>
        <v>请填写实际价格(外币)，本币结算会自动计算</v>
      </c>
      <c r="G77" s="14"/>
      <c r="H77" s="1">
        <f>VLOOKUP(B77,生产成本!D:K,7,0)*E77</f>
        <v>1666</v>
      </c>
      <c r="I77" s="1">
        <f>VLOOKUP(B77,生产成本!D:K,8,0)*E77</f>
        <v>0</v>
      </c>
      <c r="J77" s="1" t="e">
        <f t="shared" si="7"/>
        <v>#VALUE!</v>
      </c>
      <c r="K77" s="1" t="e">
        <f t="shared" si="8"/>
        <v>#VALUE!</v>
      </c>
    </row>
    <row r="78" spans="1:11" s="13" customFormat="1" x14ac:dyDescent="0.3">
      <c r="A78" s="10">
        <f t="shared" si="6"/>
        <v>77</v>
      </c>
      <c r="B78" s="1" t="s">
        <v>298</v>
      </c>
      <c r="C78" s="1" t="s">
        <v>474</v>
      </c>
      <c r="D78" s="1" t="str">
        <f>VLOOKUP(C78,货币使用情况!A:B,2,0)</f>
        <v>外币</v>
      </c>
      <c r="E78" s="1">
        <v>10</v>
      </c>
      <c r="F78" s="1" t="str">
        <f>IF(G78="","请填写实际价格(外币)，本币结算会自动计算",G78/100*汇率相关!$B$2)</f>
        <v>请填写实际价格(外币)，本币结算会自动计算</v>
      </c>
      <c r="G78" s="14"/>
      <c r="H78" s="1">
        <f>VLOOKUP(B78,生产成本!D:K,7,0)*E78</f>
        <v>2500</v>
      </c>
      <c r="I78" s="1">
        <f>VLOOKUP(B78,生产成本!D:K,8,0)*E78</f>
        <v>0</v>
      </c>
      <c r="J78" s="1" t="e">
        <f t="shared" si="7"/>
        <v>#VALUE!</v>
      </c>
      <c r="K78" s="1" t="e">
        <f t="shared" si="8"/>
        <v>#VALUE!</v>
      </c>
    </row>
    <row r="79" spans="1:11" x14ac:dyDescent="0.3">
      <c r="A79" s="10">
        <f t="shared" si="6"/>
        <v>78</v>
      </c>
      <c r="B79" s="1" t="s">
        <v>299</v>
      </c>
      <c r="C79" s="1" t="s">
        <v>474</v>
      </c>
      <c r="D79" s="1" t="str">
        <f>VLOOKUP(C79,货币使用情况!A:B,2,0)</f>
        <v>外币</v>
      </c>
      <c r="E79" s="1">
        <v>10</v>
      </c>
      <c r="F79" s="1" t="str">
        <f>IF(G79="","请填写实际价格(外币)，本币结算会自动计算",G79/100*汇率相关!$B$2)</f>
        <v>请填写实际价格(外币)，本币结算会自动计算</v>
      </c>
      <c r="G79" s="14"/>
      <c r="H79" s="1">
        <f>VLOOKUP(B79,生产成本!D:K,7,0)*E79</f>
        <v>2400</v>
      </c>
      <c r="I79" s="1">
        <f>VLOOKUP(B79,生产成本!D:K,8,0)*E79</f>
        <v>0</v>
      </c>
      <c r="J79" s="1" t="e">
        <f t="shared" si="7"/>
        <v>#VALUE!</v>
      </c>
      <c r="K79" s="1" t="e">
        <f t="shared" si="8"/>
        <v>#VALUE!</v>
      </c>
    </row>
    <row r="80" spans="1:11" s="13" customFormat="1" x14ac:dyDescent="0.3">
      <c r="A80" s="10">
        <f t="shared" si="6"/>
        <v>79</v>
      </c>
      <c r="B80" s="1" t="s">
        <v>214</v>
      </c>
      <c r="C80" s="1" t="s">
        <v>474</v>
      </c>
      <c r="D80" s="1" t="str">
        <f>VLOOKUP(C80,货币使用情况!A:B,2,0)</f>
        <v>外币</v>
      </c>
      <c r="E80" s="1">
        <v>5</v>
      </c>
      <c r="F80" s="1" t="str">
        <f>IF(G80="","请填写实际价格(外币)，本币结算会自动计算",G80/100*汇率相关!$B$2)</f>
        <v>请填写实际价格(外币)，本币结算会自动计算</v>
      </c>
      <c r="G80" s="14"/>
      <c r="H80" s="1">
        <f>VLOOKUP(B80,生产成本!D:K,7,0)*E80</f>
        <v>2233.333333333333</v>
      </c>
      <c r="I80" s="1">
        <f>VLOOKUP(B80,生产成本!D:K,8,0)*E80</f>
        <v>0</v>
      </c>
      <c r="J80" s="1" t="e">
        <f t="shared" si="7"/>
        <v>#VALUE!</v>
      </c>
      <c r="K80" s="1" t="e">
        <f t="shared" si="8"/>
        <v>#VALUE!</v>
      </c>
    </row>
    <row r="81" spans="1:11" s="13" customFormat="1" x14ac:dyDescent="0.3">
      <c r="A81" s="10">
        <f t="shared" si="6"/>
        <v>80</v>
      </c>
      <c r="B81" s="1" t="s">
        <v>244</v>
      </c>
      <c r="C81" s="1" t="s">
        <v>474</v>
      </c>
      <c r="D81" s="1" t="str">
        <f>VLOOKUP(C81,货币使用情况!A:B,2,0)</f>
        <v>外币</v>
      </c>
      <c r="E81" s="1">
        <v>3</v>
      </c>
      <c r="F81" s="1" t="str">
        <f>IF(G81="","请填写实际价格(外币)，本币结算会自动计算",G81/100*汇率相关!$B$2)</f>
        <v>请填写实际价格(外币)，本币结算会自动计算</v>
      </c>
      <c r="G81" s="14"/>
      <c r="H81" s="1">
        <f>VLOOKUP(B81,生产成本!D:K,7,0)*E81</f>
        <v>2704.6875</v>
      </c>
      <c r="I81" s="1">
        <f>VLOOKUP(B81,生产成本!D:K,8,0)*E81</f>
        <v>0</v>
      </c>
      <c r="J81" s="1" t="e">
        <f t="shared" si="7"/>
        <v>#VALUE!</v>
      </c>
      <c r="K81" s="1" t="e">
        <f t="shared" si="8"/>
        <v>#VALUE!</v>
      </c>
    </row>
    <row r="82" spans="1:11" s="13" customFormat="1" x14ac:dyDescent="0.3">
      <c r="A82" s="11">
        <f t="shared" si="6"/>
        <v>81</v>
      </c>
      <c r="B82" s="12" t="s">
        <v>32</v>
      </c>
      <c r="C82" s="12" t="s">
        <v>30</v>
      </c>
      <c r="D82" s="12" t="str">
        <f>VLOOKUP(C82,货币使用情况!A:B,2,0)</f>
        <v xml:space="preserve"> </v>
      </c>
      <c r="E82" s="12"/>
      <c r="F82" s="12"/>
      <c r="G82" s="12"/>
      <c r="H82" s="12">
        <f>VLOOKUP(B82,生产成本!D:K,7,0)*E82</f>
        <v>0</v>
      </c>
      <c r="I82" s="12">
        <f>VLOOKUP(B82,生产成本!D:K,8,0)*E82</f>
        <v>0</v>
      </c>
      <c r="J82" s="12">
        <f t="shared" si="7"/>
        <v>0</v>
      </c>
      <c r="K82" s="12" t="str">
        <f t="shared" si="8"/>
        <v>生产人工成本为0，无法计算</v>
      </c>
    </row>
    <row r="83" spans="1:11" x14ac:dyDescent="0.3">
      <c r="A83" s="15">
        <f t="shared" si="6"/>
        <v>82</v>
      </c>
      <c r="B83" s="12" t="s">
        <v>320</v>
      </c>
      <c r="C83" s="12" t="s">
        <v>30</v>
      </c>
      <c r="D83" s="12" t="str">
        <f>VLOOKUP(C83,货币使用情况!A:B,2,0)</f>
        <v xml:space="preserve"> </v>
      </c>
      <c r="E83" s="12"/>
      <c r="F83" s="12"/>
      <c r="G83" s="12"/>
      <c r="H83" s="12">
        <f>VLOOKUP(B83,生产成本!D:K,7,0)*E83</f>
        <v>0</v>
      </c>
      <c r="I83" s="12">
        <f>VLOOKUP(B83,生产成本!D:K,8,0)*E83</f>
        <v>0</v>
      </c>
      <c r="J83" s="12">
        <f t="shared" si="7"/>
        <v>0</v>
      </c>
      <c r="K83" s="12" t="str">
        <f t="shared" si="8"/>
        <v>生产人工成本为0，无法计算</v>
      </c>
    </row>
    <row r="84" spans="1:11" x14ac:dyDescent="0.3">
      <c r="A84" s="15">
        <f t="shared" si="6"/>
        <v>83</v>
      </c>
      <c r="B84" s="12" t="s">
        <v>321</v>
      </c>
      <c r="C84" s="12" t="s">
        <v>30</v>
      </c>
      <c r="D84" s="12" t="str">
        <f>VLOOKUP(C84,货币使用情况!A:B,2,0)</f>
        <v xml:space="preserve"> </v>
      </c>
      <c r="E84" s="12"/>
      <c r="F84" s="12"/>
      <c r="G84" s="12"/>
      <c r="H84" s="12">
        <f>VLOOKUP(B84,生产成本!D:K,7,0)*E84</f>
        <v>0</v>
      </c>
      <c r="I84" s="12">
        <f>VLOOKUP(B84,生产成本!D:K,8,0)*E84</f>
        <v>0</v>
      </c>
      <c r="J84" s="12">
        <f t="shared" si="7"/>
        <v>0</v>
      </c>
      <c r="K84" s="12" t="str">
        <f t="shared" si="8"/>
        <v>生产人工成本为0，无法计算</v>
      </c>
    </row>
    <row r="85" spans="1:11" x14ac:dyDescent="0.3">
      <c r="A85" s="15">
        <f t="shared" si="6"/>
        <v>84</v>
      </c>
      <c r="B85" s="12" t="s">
        <v>37</v>
      </c>
      <c r="C85" s="12" t="s">
        <v>30</v>
      </c>
      <c r="D85" s="12" t="str">
        <f>VLOOKUP(C85,货币使用情况!A:B,2,0)</f>
        <v xml:space="preserve"> </v>
      </c>
      <c r="E85" s="12"/>
      <c r="F85" s="12"/>
      <c r="G85" s="12"/>
      <c r="H85" s="12">
        <f>VLOOKUP(B85,生产成本!D:K,7,0)*E85</f>
        <v>0</v>
      </c>
      <c r="I85" s="12">
        <f>VLOOKUP(B85,生产成本!D:K,8,0)*E85</f>
        <v>0</v>
      </c>
      <c r="J85" s="12">
        <f t="shared" si="7"/>
        <v>0</v>
      </c>
      <c r="K85" s="12" t="str">
        <f t="shared" si="8"/>
        <v>生产人工成本为0，无法计算</v>
      </c>
    </row>
    <row r="86" spans="1:11" x14ac:dyDescent="0.3">
      <c r="A86" s="15">
        <f t="shared" si="6"/>
        <v>85</v>
      </c>
      <c r="B86" s="12" t="s">
        <v>38</v>
      </c>
      <c r="C86" s="12" t="s">
        <v>30</v>
      </c>
      <c r="D86" s="12" t="str">
        <f>VLOOKUP(C86,货币使用情况!A:B,2,0)</f>
        <v xml:space="preserve"> </v>
      </c>
      <c r="E86" s="12"/>
      <c r="F86" s="12"/>
      <c r="G86" s="12"/>
      <c r="H86" s="12">
        <f>VLOOKUP(B86,生产成本!D:K,7,0)*E86</f>
        <v>0</v>
      </c>
      <c r="I86" s="12">
        <f>VLOOKUP(B86,生产成本!D:K,8,0)*E86</f>
        <v>0</v>
      </c>
      <c r="J86" s="12">
        <f t="shared" si="7"/>
        <v>0</v>
      </c>
      <c r="K86" s="12" t="str">
        <f t="shared" si="8"/>
        <v>生产人工成本为0，无法计算</v>
      </c>
    </row>
    <row r="87" spans="1:11" x14ac:dyDescent="0.3">
      <c r="A87" s="15">
        <f t="shared" si="6"/>
        <v>86</v>
      </c>
      <c r="B87" s="12" t="s">
        <v>46</v>
      </c>
      <c r="C87" s="12" t="s">
        <v>30</v>
      </c>
      <c r="D87" s="12" t="str">
        <f>VLOOKUP(C87,货币使用情况!A:B,2,0)</f>
        <v xml:space="preserve"> </v>
      </c>
      <c r="E87" s="12"/>
      <c r="F87" s="12"/>
      <c r="G87" s="12"/>
      <c r="H87" s="12">
        <f>VLOOKUP(B87,生产成本!D:K,7,0)*E87</f>
        <v>0</v>
      </c>
      <c r="I87" s="12">
        <f>VLOOKUP(B87,生产成本!D:K,8,0)*E87</f>
        <v>0</v>
      </c>
      <c r="J87" s="12">
        <f t="shared" si="7"/>
        <v>0</v>
      </c>
      <c r="K87" s="12" t="str">
        <f t="shared" si="8"/>
        <v>生产人工成本为0，无法计算</v>
      </c>
    </row>
    <row r="88" spans="1:11" x14ac:dyDescent="0.3">
      <c r="A88" s="15">
        <f t="shared" si="6"/>
        <v>87</v>
      </c>
      <c r="B88" s="12" t="s">
        <v>141</v>
      </c>
      <c r="C88" s="12" t="s">
        <v>30</v>
      </c>
      <c r="D88" s="12" t="str">
        <f>VLOOKUP(C88,货币使用情况!A:B,2,0)</f>
        <v xml:space="preserve"> </v>
      </c>
      <c r="E88" s="12"/>
      <c r="F88" s="12"/>
      <c r="G88" s="12"/>
      <c r="H88" s="12">
        <f>VLOOKUP(B88,生产成本!D:K,7,0)*E88</f>
        <v>0</v>
      </c>
      <c r="I88" s="12">
        <f>VLOOKUP(B88,生产成本!D:K,8,0)*E88</f>
        <v>0</v>
      </c>
      <c r="J88" s="12">
        <f t="shared" si="7"/>
        <v>0</v>
      </c>
      <c r="K88" s="12" t="str">
        <f t="shared" si="8"/>
        <v>生产人工成本为0，无法计算</v>
      </c>
    </row>
    <row r="89" spans="1:11" s="13" customFormat="1" x14ac:dyDescent="0.3">
      <c r="A89" s="11">
        <f t="shared" si="6"/>
        <v>88</v>
      </c>
      <c r="B89" s="12" t="s">
        <v>301</v>
      </c>
      <c r="C89" s="12" t="s">
        <v>30</v>
      </c>
      <c r="D89" s="12" t="str">
        <f>VLOOKUP(C89,货币使用情况!A:B,2,0)</f>
        <v xml:space="preserve"> </v>
      </c>
      <c r="E89" s="12"/>
      <c r="F89" s="12"/>
      <c r="G89" s="12"/>
      <c r="H89" s="12">
        <f>VLOOKUP(B89,生产成本!D:K,7,0)*E89</f>
        <v>0</v>
      </c>
      <c r="I89" s="12">
        <f>VLOOKUP(B89,生产成本!D:K,8,0)*E89</f>
        <v>0</v>
      </c>
      <c r="J89" s="12">
        <f t="shared" si="7"/>
        <v>0</v>
      </c>
      <c r="K89" s="12" t="str">
        <f t="shared" si="8"/>
        <v>生产人工成本为0，无法计算</v>
      </c>
    </row>
    <row r="90" spans="1:11" s="13" customFormat="1" x14ac:dyDescent="0.3">
      <c r="A90" s="11">
        <f t="shared" si="6"/>
        <v>89</v>
      </c>
      <c r="B90" s="12" t="s">
        <v>367</v>
      </c>
      <c r="C90" s="12" t="s">
        <v>30</v>
      </c>
      <c r="D90" s="12" t="str">
        <f>VLOOKUP(C90,货币使用情况!A:B,2,0)</f>
        <v xml:space="preserve"> </v>
      </c>
      <c r="E90" s="12"/>
      <c r="F90" s="12"/>
      <c r="G90" s="12"/>
      <c r="H90" s="12">
        <f>VLOOKUP(B90,生产成本!D:K,7,0)*E90</f>
        <v>0</v>
      </c>
      <c r="I90" s="12">
        <f>VLOOKUP(B90,生产成本!D:K,8,0)*E90</f>
        <v>0</v>
      </c>
      <c r="J90" s="12">
        <f t="shared" si="7"/>
        <v>0</v>
      </c>
      <c r="K90" s="12" t="str">
        <f t="shared" si="8"/>
        <v>生产人工成本为0，无法计算</v>
      </c>
    </row>
    <row r="91" spans="1:11" s="13" customFormat="1" x14ac:dyDescent="0.3">
      <c r="A91" s="11">
        <f t="shared" si="6"/>
        <v>90</v>
      </c>
      <c r="B91" s="12" t="s">
        <v>185</v>
      </c>
      <c r="C91" s="12" t="s">
        <v>30</v>
      </c>
      <c r="D91" s="12" t="str">
        <f>VLOOKUP(C91,货币使用情况!A:B,2,0)</f>
        <v xml:space="preserve"> </v>
      </c>
      <c r="E91" s="12"/>
      <c r="F91" s="12"/>
      <c r="G91" s="12"/>
      <c r="H91" s="12">
        <f>VLOOKUP(B91,生产成本!D:K,7,0)*E91</f>
        <v>0</v>
      </c>
      <c r="I91" s="12">
        <f>VLOOKUP(B91,生产成本!D:K,8,0)*E91</f>
        <v>0</v>
      </c>
      <c r="J91" s="12">
        <f t="shared" si="7"/>
        <v>0</v>
      </c>
      <c r="K91" s="12" t="str">
        <f t="shared" si="8"/>
        <v>生产人工成本为0，无法计算</v>
      </c>
    </row>
    <row r="92" spans="1:11" s="13" customFormat="1" x14ac:dyDescent="0.3">
      <c r="A92" s="11">
        <f t="shared" si="6"/>
        <v>91</v>
      </c>
      <c r="B92" s="12" t="s">
        <v>330</v>
      </c>
      <c r="C92" s="12" t="s">
        <v>30</v>
      </c>
      <c r="D92" s="12" t="str">
        <f>VLOOKUP(C92,货币使用情况!A:B,2,0)</f>
        <v xml:space="preserve"> </v>
      </c>
      <c r="E92" s="12"/>
      <c r="F92" s="12"/>
      <c r="G92" s="12"/>
      <c r="H92" s="12">
        <f>VLOOKUP(B92,生产成本!D:K,7,0)*E92</f>
        <v>0</v>
      </c>
      <c r="I92" s="12">
        <f>VLOOKUP(B92,生产成本!D:K,8,0)*E92</f>
        <v>0</v>
      </c>
      <c r="J92" s="12">
        <f t="shared" si="7"/>
        <v>0</v>
      </c>
      <c r="K92" s="12" t="str">
        <f t="shared" si="8"/>
        <v>生产人工成本为0，无法计算</v>
      </c>
    </row>
    <row r="93" spans="1:11" x14ac:dyDescent="0.3">
      <c r="A93" s="15">
        <f t="shared" si="6"/>
        <v>92</v>
      </c>
      <c r="B93" s="12" t="s">
        <v>329</v>
      </c>
      <c r="C93" s="12" t="s">
        <v>30</v>
      </c>
      <c r="D93" s="12" t="str">
        <f>VLOOKUP(C93,货币使用情况!A:B,2,0)</f>
        <v xml:space="preserve"> </v>
      </c>
      <c r="E93" s="12"/>
      <c r="F93" s="12"/>
      <c r="G93" s="12"/>
      <c r="H93" s="12">
        <f>VLOOKUP(B93,生产成本!D:K,7,0)*E93</f>
        <v>0</v>
      </c>
      <c r="I93" s="12">
        <f>VLOOKUP(B93,生产成本!D:K,8,0)*E93</f>
        <v>0</v>
      </c>
      <c r="J93" s="12">
        <f t="shared" si="7"/>
        <v>0</v>
      </c>
      <c r="K93" s="12" t="str">
        <f t="shared" si="8"/>
        <v>生产人工成本为0，无法计算</v>
      </c>
    </row>
    <row r="94" spans="1:11" s="13" customFormat="1" x14ac:dyDescent="0.3">
      <c r="A94" s="11">
        <f t="shared" si="6"/>
        <v>93</v>
      </c>
      <c r="B94" s="12" t="s">
        <v>229</v>
      </c>
      <c r="C94" s="12" t="s">
        <v>30</v>
      </c>
      <c r="D94" s="12" t="str">
        <f>VLOOKUP(C94,货币使用情况!A:B,2,0)</f>
        <v xml:space="preserve"> </v>
      </c>
      <c r="E94" s="12"/>
      <c r="F94" s="12"/>
      <c r="G94" s="12"/>
      <c r="H94" s="12">
        <f>VLOOKUP(B94,生产成本!D:K,7,0)*E94</f>
        <v>0</v>
      </c>
      <c r="I94" s="12">
        <f>VLOOKUP(B94,生产成本!D:K,8,0)*E94</f>
        <v>0</v>
      </c>
      <c r="J94" s="12">
        <f t="shared" si="7"/>
        <v>0</v>
      </c>
      <c r="K94" s="12" t="str">
        <f t="shared" si="8"/>
        <v>生产人工成本为0，无法计算</v>
      </c>
    </row>
    <row r="95" spans="1:11" s="13" customFormat="1" x14ac:dyDescent="0.3">
      <c r="A95" s="11">
        <f t="shared" si="6"/>
        <v>94</v>
      </c>
      <c r="B95" s="12" t="s">
        <v>339</v>
      </c>
      <c r="C95" s="12" t="s">
        <v>30</v>
      </c>
      <c r="D95" s="12" t="str">
        <f>VLOOKUP(C95,货币使用情况!A:B,2,0)</f>
        <v xml:space="preserve"> </v>
      </c>
      <c r="E95" s="12"/>
      <c r="F95" s="12"/>
      <c r="G95" s="12"/>
      <c r="H95" s="12">
        <f>VLOOKUP(B95,生产成本!D:K,7,0)*E95</f>
        <v>0</v>
      </c>
      <c r="I95" s="12">
        <f>VLOOKUP(B95,生产成本!D:K,8,0)*E95</f>
        <v>0</v>
      </c>
      <c r="J95" s="12">
        <f t="shared" si="7"/>
        <v>0</v>
      </c>
      <c r="K95" s="12" t="str">
        <f t="shared" si="8"/>
        <v>生产人工成本为0，无法计算</v>
      </c>
    </row>
    <row r="96" spans="1:11" s="13" customFormat="1" x14ac:dyDescent="0.3">
      <c r="A96" s="11">
        <f t="shared" si="6"/>
        <v>95</v>
      </c>
      <c r="B96" s="12" t="s">
        <v>338</v>
      </c>
      <c r="C96" s="12" t="s">
        <v>30</v>
      </c>
      <c r="D96" s="12" t="str">
        <f>VLOOKUP(C96,货币使用情况!A:B,2,0)</f>
        <v xml:space="preserve"> </v>
      </c>
      <c r="E96" s="12"/>
      <c r="F96" s="12"/>
      <c r="G96" s="12"/>
      <c r="H96" s="12">
        <f>VLOOKUP(B96,生产成本!D:K,7,0)*E96</f>
        <v>0</v>
      </c>
      <c r="I96" s="12">
        <f>VLOOKUP(B96,生产成本!D:K,8,0)*E96</f>
        <v>0</v>
      </c>
      <c r="J96" s="12">
        <f t="shared" si="7"/>
        <v>0</v>
      </c>
      <c r="K96" s="12" t="str">
        <f t="shared" si="8"/>
        <v>生产人工成本为0，无法计算</v>
      </c>
    </row>
    <row r="97" spans="1:11" s="13" customFormat="1" x14ac:dyDescent="0.3">
      <c r="A97" s="11">
        <f t="shared" si="6"/>
        <v>96</v>
      </c>
      <c r="B97" s="12" t="s">
        <v>307</v>
      </c>
      <c r="C97" s="12" t="s">
        <v>30</v>
      </c>
      <c r="D97" s="12" t="str">
        <f>VLOOKUP(C97,货币使用情况!A:B,2,0)</f>
        <v xml:space="preserve"> </v>
      </c>
      <c r="E97" s="12"/>
      <c r="F97" s="12"/>
      <c r="G97" s="12"/>
      <c r="H97" s="12">
        <f>VLOOKUP(B97,生产成本!D:K,7,0)*E97</f>
        <v>0</v>
      </c>
      <c r="I97" s="12">
        <f>VLOOKUP(B97,生产成本!D:K,8,0)*E97</f>
        <v>0</v>
      </c>
      <c r="J97" s="12">
        <f t="shared" si="7"/>
        <v>0</v>
      </c>
      <c r="K97" s="12" t="str">
        <f t="shared" si="8"/>
        <v>生产人工成本为0，无法计算</v>
      </c>
    </row>
    <row r="98" spans="1:11" s="13" customFormat="1" x14ac:dyDescent="0.3">
      <c r="A98" s="11">
        <f t="shared" si="6"/>
        <v>97</v>
      </c>
      <c r="B98" s="12" t="s">
        <v>198</v>
      </c>
      <c r="C98" s="12" t="s">
        <v>30</v>
      </c>
      <c r="D98" s="12" t="str">
        <f>VLOOKUP(C98,货币使用情况!A:B,2,0)</f>
        <v xml:space="preserve"> </v>
      </c>
      <c r="E98" s="12"/>
      <c r="F98" s="12"/>
      <c r="G98" s="12"/>
      <c r="H98" s="12">
        <f>VLOOKUP(B98,生产成本!D:K,7,0)*E98</f>
        <v>0</v>
      </c>
      <c r="I98" s="12">
        <f>VLOOKUP(B98,生产成本!D:K,8,0)*E98</f>
        <v>0</v>
      </c>
      <c r="J98" s="12">
        <f t="shared" ref="J98:J129" si="9">F98-I98</f>
        <v>0</v>
      </c>
      <c r="K98" s="12" t="str">
        <f t="shared" ref="K98:K129" si="10">IF(H98&lt;&gt;0,J98/H98,"生产人工成本为0，无法计算")</f>
        <v>生产人工成本为0，无法计算</v>
      </c>
    </row>
    <row r="99" spans="1:11" s="13" customFormat="1" x14ac:dyDescent="0.3">
      <c r="A99" s="11">
        <f t="shared" si="6"/>
        <v>98</v>
      </c>
      <c r="B99" s="12" t="s">
        <v>306</v>
      </c>
      <c r="C99" s="12" t="s">
        <v>30</v>
      </c>
      <c r="D99" s="12" t="str">
        <f>VLOOKUP(C99,货币使用情况!A:B,2,0)</f>
        <v xml:space="preserve"> </v>
      </c>
      <c r="E99" s="12"/>
      <c r="F99" s="12"/>
      <c r="G99" s="12"/>
      <c r="H99" s="12">
        <f>VLOOKUP(B99,生产成本!D:K,7,0)*E99</f>
        <v>0</v>
      </c>
      <c r="I99" s="12">
        <f>VLOOKUP(B99,生产成本!D:K,8,0)*E99</f>
        <v>0</v>
      </c>
      <c r="J99" s="12">
        <f t="shared" si="9"/>
        <v>0</v>
      </c>
      <c r="K99" s="12" t="str">
        <f t="shared" si="10"/>
        <v>生产人工成本为0，无法计算</v>
      </c>
    </row>
    <row r="100" spans="1:11" x14ac:dyDescent="0.3">
      <c r="A100" s="15">
        <f t="shared" si="6"/>
        <v>99</v>
      </c>
      <c r="B100" s="12" t="s">
        <v>200</v>
      </c>
      <c r="C100" s="12" t="s">
        <v>30</v>
      </c>
      <c r="D100" s="12" t="str">
        <f>VLOOKUP(C100,货币使用情况!A:B,2,0)</f>
        <v xml:space="preserve"> </v>
      </c>
      <c r="E100" s="12"/>
      <c r="F100" s="12"/>
      <c r="G100" s="12"/>
      <c r="H100" s="12">
        <f>VLOOKUP(B100,生产成本!D:K,7,0)*E100</f>
        <v>0</v>
      </c>
      <c r="I100" s="12">
        <f>VLOOKUP(B100,生产成本!D:K,8,0)*E100</f>
        <v>0</v>
      </c>
      <c r="J100" s="12">
        <f t="shared" si="9"/>
        <v>0</v>
      </c>
      <c r="K100" s="12" t="str">
        <f t="shared" si="10"/>
        <v>生产人工成本为0，无法计算</v>
      </c>
    </row>
    <row r="101" spans="1:11" s="13" customFormat="1" x14ac:dyDescent="0.3">
      <c r="A101" s="11">
        <f t="shared" si="6"/>
        <v>100</v>
      </c>
      <c r="B101" s="12" t="s">
        <v>194</v>
      </c>
      <c r="C101" s="12" t="s">
        <v>30</v>
      </c>
      <c r="D101" s="12" t="str">
        <f>VLOOKUP(C101,货币使用情况!A:B,2,0)</f>
        <v xml:space="preserve"> </v>
      </c>
      <c r="E101" s="12"/>
      <c r="F101" s="12"/>
      <c r="G101" s="12"/>
      <c r="H101" s="12">
        <f>VLOOKUP(B101,生产成本!D:K,7,0)*E101</f>
        <v>0</v>
      </c>
      <c r="I101" s="12">
        <f>VLOOKUP(B101,生产成本!D:K,8,0)*E101</f>
        <v>0</v>
      </c>
      <c r="J101" s="12">
        <f t="shared" si="9"/>
        <v>0</v>
      </c>
      <c r="K101" s="12" t="str">
        <f t="shared" si="10"/>
        <v>生产人工成本为0，无法计算</v>
      </c>
    </row>
    <row r="102" spans="1:11" s="13" customFormat="1" x14ac:dyDescent="0.3">
      <c r="A102" s="11">
        <f t="shared" si="6"/>
        <v>101</v>
      </c>
      <c r="B102" s="12" t="s">
        <v>220</v>
      </c>
      <c r="C102" s="12" t="s">
        <v>30</v>
      </c>
      <c r="D102" s="12" t="str">
        <f>VLOOKUP(C102,货币使用情况!A:B,2,0)</f>
        <v xml:space="preserve"> </v>
      </c>
      <c r="E102" s="12"/>
      <c r="F102" s="12"/>
      <c r="G102" s="12"/>
      <c r="H102" s="12">
        <f>VLOOKUP(B102,生产成本!D:K,7,0)*E102</f>
        <v>0</v>
      </c>
      <c r="I102" s="12">
        <f>VLOOKUP(B102,生产成本!D:K,8,0)*E102</f>
        <v>0</v>
      </c>
      <c r="J102" s="12">
        <f t="shared" si="9"/>
        <v>0</v>
      </c>
      <c r="K102" s="12" t="str">
        <f t="shared" si="10"/>
        <v>生产人工成本为0，无法计算</v>
      </c>
    </row>
    <row r="103" spans="1:11" s="13" customFormat="1" x14ac:dyDescent="0.3">
      <c r="A103" s="11">
        <f t="shared" si="6"/>
        <v>102</v>
      </c>
      <c r="B103" s="12" t="s">
        <v>221</v>
      </c>
      <c r="C103" s="12" t="s">
        <v>30</v>
      </c>
      <c r="D103" s="12" t="str">
        <f>VLOOKUP(C103,货币使用情况!A:B,2,0)</f>
        <v xml:space="preserve"> </v>
      </c>
      <c r="E103" s="12"/>
      <c r="F103" s="12"/>
      <c r="G103" s="12"/>
      <c r="H103" s="12">
        <f>VLOOKUP(B103,生产成本!D:K,7,0)*E103</f>
        <v>0</v>
      </c>
      <c r="I103" s="12">
        <f>VLOOKUP(B103,生产成本!D:K,8,0)*E103</f>
        <v>0</v>
      </c>
      <c r="J103" s="12">
        <f t="shared" si="9"/>
        <v>0</v>
      </c>
      <c r="K103" s="12" t="str">
        <f t="shared" si="10"/>
        <v>生产人工成本为0，无法计算</v>
      </c>
    </row>
    <row r="104" spans="1:11" s="13" customFormat="1" x14ac:dyDescent="0.3">
      <c r="A104" s="11">
        <f t="shared" si="6"/>
        <v>103</v>
      </c>
      <c r="B104" s="12" t="s">
        <v>223</v>
      </c>
      <c r="C104" s="12" t="s">
        <v>30</v>
      </c>
      <c r="D104" s="12" t="str">
        <f>VLOOKUP(C104,货币使用情况!A:B,2,0)</f>
        <v xml:space="preserve"> </v>
      </c>
      <c r="E104" s="12"/>
      <c r="F104" s="12"/>
      <c r="G104" s="12"/>
      <c r="H104" s="12">
        <f>VLOOKUP(B104,生产成本!D:K,7,0)*E104</f>
        <v>0</v>
      </c>
      <c r="I104" s="12">
        <f>VLOOKUP(B104,生产成本!D:K,8,0)*E104</f>
        <v>0</v>
      </c>
      <c r="J104" s="12">
        <f t="shared" si="9"/>
        <v>0</v>
      </c>
      <c r="K104" s="12" t="str">
        <f t="shared" si="10"/>
        <v>生产人工成本为0，无法计算</v>
      </c>
    </row>
    <row r="105" spans="1:11" s="13" customFormat="1" x14ac:dyDescent="0.3">
      <c r="A105" s="11">
        <f t="shared" si="6"/>
        <v>104</v>
      </c>
      <c r="B105" s="12" t="s">
        <v>187</v>
      </c>
      <c r="C105" s="12" t="s">
        <v>30</v>
      </c>
      <c r="D105" s="12" t="str">
        <f>VLOOKUP(C105,货币使用情况!A:B,2,0)</f>
        <v xml:space="preserve"> </v>
      </c>
      <c r="E105" s="12"/>
      <c r="F105" s="12"/>
      <c r="G105" s="12"/>
      <c r="H105" s="12">
        <f>VLOOKUP(B105,生产成本!D:K,7,0)*E105</f>
        <v>0</v>
      </c>
      <c r="I105" s="12">
        <f>VLOOKUP(B105,生产成本!D:K,8,0)*E105</f>
        <v>0</v>
      </c>
      <c r="J105" s="12">
        <f t="shared" si="9"/>
        <v>0</v>
      </c>
      <c r="K105" s="12" t="str">
        <f t="shared" si="10"/>
        <v>生产人工成本为0，无法计算</v>
      </c>
    </row>
    <row r="106" spans="1:11" x14ac:dyDescent="0.3">
      <c r="A106" s="15">
        <f t="shared" si="6"/>
        <v>105</v>
      </c>
      <c r="B106" s="12" t="s">
        <v>234</v>
      </c>
      <c r="C106" s="12" t="s">
        <v>30</v>
      </c>
      <c r="D106" s="12" t="str">
        <f>VLOOKUP(C106,货币使用情况!A:B,2,0)</f>
        <v xml:space="preserve"> </v>
      </c>
      <c r="E106" s="12"/>
      <c r="F106" s="12"/>
      <c r="G106" s="12"/>
      <c r="H106" s="12">
        <f>VLOOKUP(B106,生产成本!D:K,7,0)*E106</f>
        <v>0</v>
      </c>
      <c r="I106" s="12">
        <f>VLOOKUP(B106,生产成本!D:K,8,0)*E106</f>
        <v>0</v>
      </c>
      <c r="J106" s="12">
        <f t="shared" si="9"/>
        <v>0</v>
      </c>
      <c r="K106" s="12" t="str">
        <f t="shared" si="10"/>
        <v>生产人工成本为0，无法计算</v>
      </c>
    </row>
    <row r="107" spans="1:11" x14ac:dyDescent="0.3">
      <c r="A107" s="15">
        <f t="shared" si="6"/>
        <v>106</v>
      </c>
      <c r="B107" s="12" t="s">
        <v>235</v>
      </c>
      <c r="C107" s="12" t="s">
        <v>30</v>
      </c>
      <c r="D107" s="12" t="str">
        <f>VLOOKUP(C107,货币使用情况!A:B,2,0)</f>
        <v xml:space="preserve"> </v>
      </c>
      <c r="E107" s="12"/>
      <c r="F107" s="12"/>
      <c r="G107" s="12"/>
      <c r="H107" s="12">
        <f>VLOOKUP(B107,生产成本!D:K,7,0)*E107</f>
        <v>0</v>
      </c>
      <c r="I107" s="12">
        <f>VLOOKUP(B107,生产成本!D:K,8,0)*E107</f>
        <v>0</v>
      </c>
      <c r="J107" s="12">
        <f t="shared" si="9"/>
        <v>0</v>
      </c>
      <c r="K107" s="12" t="str">
        <f t="shared" si="10"/>
        <v>生产人工成本为0，无法计算</v>
      </c>
    </row>
    <row r="108" spans="1:11" x14ac:dyDescent="0.3">
      <c r="A108" s="15">
        <f t="shared" si="6"/>
        <v>107</v>
      </c>
      <c r="B108" s="12" t="s">
        <v>237</v>
      </c>
      <c r="C108" s="12" t="s">
        <v>30</v>
      </c>
      <c r="D108" s="12" t="str">
        <f>VLOOKUP(C108,货币使用情况!A:B,2,0)</f>
        <v xml:space="preserve"> </v>
      </c>
      <c r="E108" s="12"/>
      <c r="F108" s="12"/>
      <c r="G108" s="12"/>
      <c r="H108" s="12">
        <f>VLOOKUP(B108,生产成本!D:K,7,0)*E108</f>
        <v>0</v>
      </c>
      <c r="I108" s="12">
        <f>VLOOKUP(B108,生产成本!D:K,8,0)*E108</f>
        <v>0</v>
      </c>
      <c r="J108" s="12">
        <f t="shared" si="9"/>
        <v>0</v>
      </c>
      <c r="K108" s="12" t="str">
        <f t="shared" si="10"/>
        <v>生产人工成本为0，无法计算</v>
      </c>
    </row>
    <row r="109" spans="1:11" x14ac:dyDescent="0.3">
      <c r="A109" s="15">
        <f t="shared" si="6"/>
        <v>108</v>
      </c>
      <c r="B109" s="12" t="s">
        <v>240</v>
      </c>
      <c r="C109" s="12" t="s">
        <v>30</v>
      </c>
      <c r="D109" s="12" t="str">
        <f>VLOOKUP(C109,货币使用情况!A:B,2,0)</f>
        <v xml:space="preserve"> </v>
      </c>
      <c r="E109" s="12"/>
      <c r="F109" s="12"/>
      <c r="G109" s="12"/>
      <c r="H109" s="12">
        <f>VLOOKUP(B109,生产成本!D:K,7,0)*E109</f>
        <v>0</v>
      </c>
      <c r="I109" s="12">
        <f>VLOOKUP(B109,生产成本!D:K,8,0)*E109</f>
        <v>0</v>
      </c>
      <c r="J109" s="12">
        <f t="shared" si="9"/>
        <v>0</v>
      </c>
      <c r="K109" s="12" t="str">
        <f t="shared" si="10"/>
        <v>生产人工成本为0，无法计算</v>
      </c>
    </row>
    <row r="110" spans="1:11" s="13" customFormat="1" x14ac:dyDescent="0.3">
      <c r="A110" s="11">
        <f t="shared" si="6"/>
        <v>109</v>
      </c>
      <c r="B110" s="12" t="s">
        <v>241</v>
      </c>
      <c r="C110" s="12" t="s">
        <v>30</v>
      </c>
      <c r="D110" s="12" t="str">
        <f>VLOOKUP(C110,货币使用情况!A:B,2,0)</f>
        <v xml:space="preserve"> </v>
      </c>
      <c r="E110" s="12"/>
      <c r="F110" s="12"/>
      <c r="G110" s="12"/>
      <c r="H110" s="12">
        <f>VLOOKUP(B110,生产成本!D:K,7,0)*E110</f>
        <v>0</v>
      </c>
      <c r="I110" s="12">
        <f>VLOOKUP(B110,生产成本!D:K,8,0)*E110</f>
        <v>0</v>
      </c>
      <c r="J110" s="12">
        <f t="shared" si="9"/>
        <v>0</v>
      </c>
      <c r="K110" s="12" t="str">
        <f t="shared" si="10"/>
        <v>生产人工成本为0，无法计算</v>
      </c>
    </row>
    <row r="111" spans="1:11" x14ac:dyDescent="0.3">
      <c r="A111" s="15">
        <f t="shared" si="6"/>
        <v>110</v>
      </c>
      <c r="B111" s="12" t="s">
        <v>255</v>
      </c>
      <c r="C111" s="12" t="s">
        <v>30</v>
      </c>
      <c r="D111" s="12" t="str">
        <f>VLOOKUP(C111,货币使用情况!A:B,2,0)</f>
        <v xml:space="preserve"> </v>
      </c>
      <c r="E111" s="12"/>
      <c r="F111" s="12"/>
      <c r="G111" s="12"/>
      <c r="H111" s="12">
        <f>VLOOKUP(B111,生产成本!D:K,7,0)*E111</f>
        <v>0</v>
      </c>
      <c r="I111" s="12">
        <f>VLOOKUP(B111,生产成本!D:K,8,0)*E111</f>
        <v>0</v>
      </c>
      <c r="J111" s="12">
        <f t="shared" si="9"/>
        <v>0</v>
      </c>
      <c r="K111" s="12" t="str">
        <f t="shared" si="10"/>
        <v>生产人工成本为0，无法计算</v>
      </c>
    </row>
    <row r="112" spans="1:11" s="13" customFormat="1" x14ac:dyDescent="0.3">
      <c r="A112" s="11">
        <f t="shared" si="6"/>
        <v>111</v>
      </c>
      <c r="B112" s="12" t="s">
        <v>252</v>
      </c>
      <c r="C112" s="12" t="s">
        <v>30</v>
      </c>
      <c r="D112" s="12" t="str">
        <f>VLOOKUP(C112,货币使用情况!A:B,2,0)</f>
        <v xml:space="preserve"> </v>
      </c>
      <c r="E112" s="12"/>
      <c r="F112" s="12"/>
      <c r="G112" s="12"/>
      <c r="H112" s="12">
        <f>VLOOKUP(B112,生产成本!D:K,7,0)*E112</f>
        <v>0</v>
      </c>
      <c r="I112" s="12">
        <f>VLOOKUP(B112,生产成本!D:K,8,0)*E112</f>
        <v>0</v>
      </c>
      <c r="J112" s="12">
        <f t="shared" si="9"/>
        <v>0</v>
      </c>
      <c r="K112" s="12" t="str">
        <f t="shared" si="10"/>
        <v>生产人工成本为0，无法计算</v>
      </c>
    </row>
    <row r="113" spans="1:11" s="13" customFormat="1" x14ac:dyDescent="0.3">
      <c r="A113" s="11">
        <f t="shared" si="6"/>
        <v>112</v>
      </c>
      <c r="B113" s="12" t="s">
        <v>254</v>
      </c>
      <c r="C113" s="12" t="s">
        <v>30</v>
      </c>
      <c r="D113" s="12" t="str">
        <f>VLOOKUP(C113,货币使用情况!A:B,2,0)</f>
        <v xml:space="preserve"> </v>
      </c>
      <c r="E113" s="12"/>
      <c r="F113" s="12"/>
      <c r="G113" s="12"/>
      <c r="H113" s="12">
        <f>VLOOKUP(B113,生产成本!D:K,7,0)*E113</f>
        <v>0</v>
      </c>
      <c r="I113" s="12">
        <f>VLOOKUP(B113,生产成本!D:K,8,0)*E113</f>
        <v>0</v>
      </c>
      <c r="J113" s="12">
        <f t="shared" si="9"/>
        <v>0</v>
      </c>
      <c r="K113" s="12" t="str">
        <f t="shared" si="10"/>
        <v>生产人工成本为0，无法计算</v>
      </c>
    </row>
    <row r="114" spans="1:11" s="13" customFormat="1" x14ac:dyDescent="0.3">
      <c r="A114" s="11">
        <f t="shared" si="6"/>
        <v>113</v>
      </c>
      <c r="B114" s="12" t="s">
        <v>257</v>
      </c>
      <c r="C114" s="12" t="s">
        <v>30</v>
      </c>
      <c r="D114" s="12" t="str">
        <f>VLOOKUP(C114,货币使用情况!A:B,2,0)</f>
        <v xml:space="preserve"> </v>
      </c>
      <c r="E114" s="12"/>
      <c r="F114" s="12"/>
      <c r="G114" s="12"/>
      <c r="H114" s="12">
        <f>VLOOKUP(B114,生产成本!D:K,7,0)*E114</f>
        <v>0</v>
      </c>
      <c r="I114" s="12">
        <f>VLOOKUP(B114,生产成本!D:K,8,0)*E114</f>
        <v>0</v>
      </c>
      <c r="J114" s="12">
        <f t="shared" si="9"/>
        <v>0</v>
      </c>
      <c r="K114" s="12" t="str">
        <f t="shared" si="10"/>
        <v>生产人工成本为0，无法计算</v>
      </c>
    </row>
    <row r="115" spans="1:11" s="13" customFormat="1" x14ac:dyDescent="0.3">
      <c r="A115" s="11">
        <f t="shared" si="6"/>
        <v>114</v>
      </c>
      <c r="B115" s="12" t="s">
        <v>258</v>
      </c>
      <c r="C115" s="12" t="s">
        <v>30</v>
      </c>
      <c r="D115" s="12" t="str">
        <f>VLOOKUP(C115,货币使用情况!A:B,2,0)</f>
        <v xml:space="preserve"> </v>
      </c>
      <c r="E115" s="12"/>
      <c r="F115" s="12"/>
      <c r="G115" s="12"/>
      <c r="H115" s="12">
        <f>VLOOKUP(B115,生产成本!D:K,7,0)*E115</f>
        <v>0</v>
      </c>
      <c r="I115" s="12">
        <f>VLOOKUP(B115,生产成本!D:K,8,0)*E115</f>
        <v>0</v>
      </c>
      <c r="J115" s="12">
        <f t="shared" si="9"/>
        <v>0</v>
      </c>
      <c r="K115" s="12" t="str">
        <f t="shared" si="10"/>
        <v>生产人工成本为0，无法计算</v>
      </c>
    </row>
    <row r="116" spans="1:11" s="13" customFormat="1" x14ac:dyDescent="0.3">
      <c r="A116" s="11">
        <f t="shared" si="6"/>
        <v>115</v>
      </c>
      <c r="B116" s="12" t="s">
        <v>264</v>
      </c>
      <c r="C116" s="12" t="s">
        <v>30</v>
      </c>
      <c r="D116" s="12" t="str">
        <f>VLOOKUP(C116,货币使用情况!A:B,2,0)</f>
        <v xml:space="preserve"> </v>
      </c>
      <c r="E116" s="12"/>
      <c r="F116" s="12"/>
      <c r="G116" s="12"/>
      <c r="H116" s="12" t="e">
        <f>VLOOKUP(B116,生产成本!D:K,7,0)*E116</f>
        <v>#N/A</v>
      </c>
      <c r="I116" s="12" t="e">
        <f>VLOOKUP(B116,生产成本!D:K,8,0)*E116</f>
        <v>#N/A</v>
      </c>
      <c r="J116" s="12" t="e">
        <f t="shared" si="9"/>
        <v>#N/A</v>
      </c>
      <c r="K116" s="12" t="e">
        <f t="shared" si="10"/>
        <v>#N/A</v>
      </c>
    </row>
    <row r="117" spans="1:11" s="13" customFormat="1" x14ac:dyDescent="0.3">
      <c r="A117" s="11">
        <f t="shared" si="6"/>
        <v>116</v>
      </c>
      <c r="B117" s="12" t="s">
        <v>269</v>
      </c>
      <c r="C117" s="12" t="s">
        <v>30</v>
      </c>
      <c r="D117" s="12" t="str">
        <f>VLOOKUP(C117,货币使用情况!A:B,2,0)</f>
        <v xml:space="preserve"> </v>
      </c>
      <c r="E117" s="12"/>
      <c r="F117" s="12"/>
      <c r="G117" s="12"/>
      <c r="H117" s="12">
        <f>VLOOKUP(B117,生产成本!D:K,7,0)*E117</f>
        <v>0</v>
      </c>
      <c r="I117" s="12">
        <f>VLOOKUP(B117,生产成本!D:K,8,0)*E117</f>
        <v>0</v>
      </c>
      <c r="J117" s="12">
        <f t="shared" si="9"/>
        <v>0</v>
      </c>
      <c r="K117" s="12" t="str">
        <f t="shared" si="10"/>
        <v>生产人工成本为0，无法计算</v>
      </c>
    </row>
    <row r="118" spans="1:11" s="13" customFormat="1" x14ac:dyDescent="0.3">
      <c r="A118" s="11">
        <f t="shared" si="6"/>
        <v>117</v>
      </c>
      <c r="B118" s="12" t="s">
        <v>283</v>
      </c>
      <c r="C118" s="12" t="s">
        <v>30</v>
      </c>
      <c r="D118" s="12" t="str">
        <f>VLOOKUP(C118,货币使用情况!A:B,2,0)</f>
        <v xml:space="preserve"> </v>
      </c>
      <c r="E118" s="12"/>
      <c r="F118" s="12"/>
      <c r="G118" s="12"/>
      <c r="H118" s="12">
        <f>VLOOKUP(B118,生产成本!D:K,7,0)*E118</f>
        <v>0</v>
      </c>
      <c r="I118" s="12">
        <f>VLOOKUP(B118,生产成本!D:K,8,0)*E118</f>
        <v>0</v>
      </c>
      <c r="J118" s="12">
        <f t="shared" si="9"/>
        <v>0</v>
      </c>
      <c r="K118" s="12" t="str">
        <f t="shared" si="10"/>
        <v>生产人工成本为0，无法计算</v>
      </c>
    </row>
    <row r="119" spans="1:11" s="13" customFormat="1" x14ac:dyDescent="0.3">
      <c r="A119" s="11">
        <f t="shared" si="6"/>
        <v>118</v>
      </c>
      <c r="B119" s="12" t="s">
        <v>275</v>
      </c>
      <c r="C119" s="12" t="s">
        <v>30</v>
      </c>
      <c r="D119" s="12" t="str">
        <f>VLOOKUP(C119,货币使用情况!A:B,2,0)</f>
        <v xml:space="preserve"> </v>
      </c>
      <c r="E119" s="12"/>
      <c r="F119" s="12"/>
      <c r="G119" s="12"/>
      <c r="H119" s="12">
        <f>VLOOKUP(B119,生产成本!D:K,7,0)*E119</f>
        <v>0</v>
      </c>
      <c r="I119" s="12">
        <f>VLOOKUP(B119,生产成本!D:K,8,0)*E119</f>
        <v>0</v>
      </c>
      <c r="J119" s="12">
        <f t="shared" si="9"/>
        <v>0</v>
      </c>
      <c r="K119" s="12" t="str">
        <f t="shared" si="10"/>
        <v>生产人工成本为0，无法计算</v>
      </c>
    </row>
    <row r="120" spans="1:11" s="13" customFormat="1" x14ac:dyDescent="0.3">
      <c r="A120" s="11">
        <f t="shared" si="6"/>
        <v>119</v>
      </c>
      <c r="B120" s="12" t="s">
        <v>278</v>
      </c>
      <c r="C120" s="12" t="s">
        <v>30</v>
      </c>
      <c r="D120" s="12" t="str">
        <f>VLOOKUP(C120,货币使用情况!A:B,2,0)</f>
        <v xml:space="preserve"> </v>
      </c>
      <c r="E120" s="12"/>
      <c r="F120" s="12"/>
      <c r="G120" s="12"/>
      <c r="H120" s="12">
        <f>VLOOKUP(B120,生产成本!D:K,7,0)*E120</f>
        <v>0</v>
      </c>
      <c r="I120" s="12">
        <f>VLOOKUP(B120,生产成本!D:K,8,0)*E120</f>
        <v>0</v>
      </c>
      <c r="J120" s="12">
        <f t="shared" si="9"/>
        <v>0</v>
      </c>
      <c r="K120" s="12" t="str">
        <f t="shared" si="10"/>
        <v>生产人工成本为0，无法计算</v>
      </c>
    </row>
    <row r="121" spans="1:11" s="13" customFormat="1" x14ac:dyDescent="0.3">
      <c r="A121" s="11">
        <f t="shared" si="6"/>
        <v>120</v>
      </c>
      <c r="B121" s="12" t="s">
        <v>293</v>
      </c>
      <c r="C121" s="12" t="s">
        <v>30</v>
      </c>
      <c r="D121" s="12" t="str">
        <f>VLOOKUP(C121,货币使用情况!A:B,2,0)</f>
        <v xml:space="preserve"> </v>
      </c>
      <c r="E121" s="12"/>
      <c r="F121" s="12"/>
      <c r="G121" s="12"/>
      <c r="H121" s="12">
        <f>VLOOKUP(B121,生产成本!D:K,7,0)*E121</f>
        <v>0</v>
      </c>
      <c r="I121" s="12">
        <f>VLOOKUP(B121,生产成本!D:K,8,0)*E121</f>
        <v>0</v>
      </c>
      <c r="J121" s="12">
        <f t="shared" si="9"/>
        <v>0</v>
      </c>
      <c r="K121" s="12" t="str">
        <f t="shared" si="10"/>
        <v>生产人工成本为0，无法计算</v>
      </c>
    </row>
    <row r="122" spans="1:11" s="13" customFormat="1" x14ac:dyDescent="0.3">
      <c r="A122" s="11">
        <f t="shared" si="6"/>
        <v>121</v>
      </c>
      <c r="B122" s="12" t="s">
        <v>295</v>
      </c>
      <c r="C122" s="12" t="s">
        <v>30</v>
      </c>
      <c r="D122" s="12" t="str">
        <f>VLOOKUP(C122,货币使用情况!A:B,2,0)</f>
        <v xml:space="preserve"> </v>
      </c>
      <c r="E122" s="12"/>
      <c r="F122" s="12"/>
      <c r="G122" s="12"/>
      <c r="H122" s="12">
        <f>VLOOKUP(B122,生产成本!D:K,7,0)*E122</f>
        <v>0</v>
      </c>
      <c r="I122" s="12">
        <f>VLOOKUP(B122,生产成本!D:K,8,0)*E122</f>
        <v>0</v>
      </c>
      <c r="J122" s="12">
        <f t="shared" si="9"/>
        <v>0</v>
      </c>
      <c r="K122" s="12" t="str">
        <f t="shared" si="10"/>
        <v>生产人工成本为0，无法计算</v>
      </c>
    </row>
    <row r="123" spans="1:11" s="13" customFormat="1" x14ac:dyDescent="0.3">
      <c r="A123" s="11">
        <f t="shared" si="6"/>
        <v>122</v>
      </c>
      <c r="B123" s="12" t="s">
        <v>297</v>
      </c>
      <c r="C123" s="12" t="s">
        <v>30</v>
      </c>
      <c r="D123" s="12" t="str">
        <f>VLOOKUP(C123,货币使用情况!A:B,2,0)</f>
        <v xml:space="preserve"> </v>
      </c>
      <c r="E123" s="12"/>
      <c r="F123" s="12"/>
      <c r="G123" s="12"/>
      <c r="H123" s="12">
        <f>VLOOKUP(B123,生产成本!D:K,7,0)*E123</f>
        <v>0</v>
      </c>
      <c r="I123" s="12">
        <f>VLOOKUP(B123,生产成本!D:K,8,0)*E123</f>
        <v>0</v>
      </c>
      <c r="J123" s="12">
        <f t="shared" si="9"/>
        <v>0</v>
      </c>
      <c r="K123" s="12" t="str">
        <f t="shared" si="10"/>
        <v>生产人工成本为0，无法计算</v>
      </c>
    </row>
    <row r="124" spans="1:11" s="13" customFormat="1" x14ac:dyDescent="0.3">
      <c r="A124" s="11">
        <f t="shared" si="6"/>
        <v>123</v>
      </c>
      <c r="B124" s="12" t="s">
        <v>197</v>
      </c>
      <c r="C124" s="12" t="s">
        <v>30</v>
      </c>
      <c r="D124" s="12" t="str">
        <f>VLOOKUP(C124,货币使用情况!A:B,2,0)</f>
        <v xml:space="preserve"> </v>
      </c>
      <c r="E124" s="12"/>
      <c r="F124" s="12"/>
      <c r="G124" s="12"/>
      <c r="H124" s="12">
        <f>VLOOKUP(B124,生产成本!D:K,7,0)*E124</f>
        <v>0</v>
      </c>
      <c r="I124" s="12">
        <f>VLOOKUP(B124,生产成本!D:K,8,0)*E124</f>
        <v>0</v>
      </c>
      <c r="J124" s="12">
        <f t="shared" si="9"/>
        <v>0</v>
      </c>
      <c r="K124" s="12" t="str">
        <f t="shared" si="10"/>
        <v>生产人工成本为0，无法计算</v>
      </c>
    </row>
    <row r="125" spans="1:11" s="13" customFormat="1" x14ac:dyDescent="0.3">
      <c r="A125" s="11">
        <f t="shared" si="6"/>
        <v>124</v>
      </c>
      <c r="B125" s="12" t="s">
        <v>30</v>
      </c>
      <c r="C125" s="12" t="s">
        <v>30</v>
      </c>
      <c r="D125" s="12" t="str">
        <f>VLOOKUP(C125,货币使用情况!A:B,2,0)</f>
        <v xml:space="preserve"> </v>
      </c>
      <c r="E125" s="12"/>
      <c r="F125" s="12"/>
      <c r="G125" s="12"/>
      <c r="H125" s="12">
        <f>VLOOKUP(B125,生产成本!D:K,7,0)*E125</f>
        <v>0</v>
      </c>
      <c r="I125" s="12">
        <f>VLOOKUP(B125,生产成本!D:K,8,0)*E125</f>
        <v>0</v>
      </c>
      <c r="J125" s="12">
        <f t="shared" si="9"/>
        <v>0</v>
      </c>
      <c r="K125" s="12" t="str">
        <f t="shared" si="10"/>
        <v>生产人工成本为0，无法计算</v>
      </c>
    </row>
    <row r="126" spans="1:11" s="13" customFormat="1" x14ac:dyDescent="0.3">
      <c r="A126" s="11">
        <f t="shared" si="6"/>
        <v>125</v>
      </c>
      <c r="B126" s="12" t="s">
        <v>303</v>
      </c>
      <c r="C126" s="12" t="s">
        <v>30</v>
      </c>
      <c r="D126" s="12" t="str">
        <f>VLOOKUP(C126,货币使用情况!A:B,2,0)</f>
        <v xml:space="preserve"> </v>
      </c>
      <c r="E126" s="12"/>
      <c r="F126" s="12"/>
      <c r="G126" s="12"/>
      <c r="H126" s="12">
        <f>VLOOKUP(B126,生产成本!D:K,7,0)*E126</f>
        <v>0</v>
      </c>
      <c r="I126" s="12">
        <f>VLOOKUP(B126,生产成本!D:K,8,0)*E126</f>
        <v>0</v>
      </c>
      <c r="J126" s="12">
        <f t="shared" si="9"/>
        <v>0</v>
      </c>
      <c r="K126" s="12" t="str">
        <f t="shared" si="10"/>
        <v>生产人工成本为0，无法计算</v>
      </c>
    </row>
    <row r="127" spans="1:11" s="13" customFormat="1" x14ac:dyDescent="0.3">
      <c r="A127" s="11">
        <f t="shared" si="6"/>
        <v>126</v>
      </c>
      <c r="B127" s="12" t="s">
        <v>322</v>
      </c>
      <c r="C127" s="12" t="s">
        <v>30</v>
      </c>
      <c r="D127" s="12" t="str">
        <f>VLOOKUP(C127,货币使用情况!A:B,2,0)</f>
        <v xml:space="preserve"> </v>
      </c>
      <c r="E127" s="12"/>
      <c r="F127" s="12"/>
      <c r="G127" s="12"/>
      <c r="H127" s="12">
        <f>VLOOKUP(B127,生产成本!D:K,7,0)*E127</f>
        <v>0</v>
      </c>
      <c r="I127" s="12">
        <f>VLOOKUP(B127,生产成本!D:K,8,0)*E127</f>
        <v>0</v>
      </c>
      <c r="J127" s="12">
        <f t="shared" si="9"/>
        <v>0</v>
      </c>
      <c r="K127" s="12" t="str">
        <f t="shared" si="10"/>
        <v>生产人工成本为0，无法计算</v>
      </c>
    </row>
    <row r="128" spans="1:11" s="13" customFormat="1" x14ac:dyDescent="0.3">
      <c r="A128" s="11">
        <f t="shared" si="6"/>
        <v>127</v>
      </c>
      <c r="B128" s="12" t="s">
        <v>323</v>
      </c>
      <c r="C128" s="12" t="s">
        <v>30</v>
      </c>
      <c r="D128" s="12" t="str">
        <f>VLOOKUP(C128,货币使用情况!A:B,2,0)</f>
        <v xml:space="preserve"> </v>
      </c>
      <c r="E128" s="12"/>
      <c r="F128" s="12"/>
      <c r="G128" s="12"/>
      <c r="H128" s="12">
        <f>VLOOKUP(B128,生产成本!D:K,7,0)*E128</f>
        <v>0</v>
      </c>
      <c r="I128" s="12">
        <f>VLOOKUP(B128,生产成本!D:K,8,0)*E128</f>
        <v>0</v>
      </c>
      <c r="J128" s="12">
        <f t="shared" si="9"/>
        <v>0</v>
      </c>
      <c r="K128" s="12" t="str">
        <f t="shared" si="10"/>
        <v>生产人工成本为0，无法计算</v>
      </c>
    </row>
    <row r="129" spans="1:11" s="13" customFormat="1" x14ac:dyDescent="0.3">
      <c r="A129" s="11">
        <f t="shared" si="6"/>
        <v>128</v>
      </c>
      <c r="B129" s="12" t="s">
        <v>304</v>
      </c>
      <c r="C129" s="12" t="s">
        <v>30</v>
      </c>
      <c r="D129" s="12" t="str">
        <f>VLOOKUP(C129,货币使用情况!A:B,2,0)</f>
        <v xml:space="preserve"> </v>
      </c>
      <c r="E129" s="12"/>
      <c r="F129" s="12"/>
      <c r="G129" s="12"/>
      <c r="H129" s="12">
        <f>VLOOKUP(B129,生产成本!D:K,7,0)*E129</f>
        <v>0</v>
      </c>
      <c r="I129" s="12">
        <f>VLOOKUP(B129,生产成本!D:K,8,0)*E129</f>
        <v>0</v>
      </c>
      <c r="J129" s="12">
        <f t="shared" si="9"/>
        <v>0</v>
      </c>
      <c r="K129" s="12" t="str">
        <f t="shared" si="10"/>
        <v>生产人工成本为0，无法计算</v>
      </c>
    </row>
    <row r="130" spans="1:11" x14ac:dyDescent="0.3">
      <c r="A130" s="15">
        <f t="shared" ref="A130:A161" si="11">ROW()-1</f>
        <v>129</v>
      </c>
      <c r="B130" s="12" t="s">
        <v>204</v>
      </c>
      <c r="C130" s="12" t="s">
        <v>30</v>
      </c>
      <c r="D130" s="12" t="str">
        <f>VLOOKUP(C130,货币使用情况!A:B,2,0)</f>
        <v xml:space="preserve"> </v>
      </c>
      <c r="E130" s="12"/>
      <c r="F130" s="12"/>
      <c r="G130" s="12"/>
      <c r="H130" s="12">
        <f>VLOOKUP(B130,生产成本!D:K,7,0)*E130</f>
        <v>0</v>
      </c>
      <c r="I130" s="12">
        <f>VLOOKUP(B130,生产成本!D:K,8,0)*E130</f>
        <v>0</v>
      </c>
      <c r="J130" s="12">
        <f t="shared" ref="J130:J161" si="12">F130-I130</f>
        <v>0</v>
      </c>
      <c r="K130" s="12" t="str">
        <f t="shared" ref="K130:K161" si="13">IF(H130&lt;&gt;0,J130/H130,"生产人工成本为0，无法计算")</f>
        <v>生产人工成本为0，无法计算</v>
      </c>
    </row>
    <row r="131" spans="1:11" x14ac:dyDescent="0.3">
      <c r="A131" s="15">
        <f t="shared" si="11"/>
        <v>130</v>
      </c>
      <c r="B131" s="12" t="s">
        <v>309</v>
      </c>
      <c r="C131" s="12" t="s">
        <v>30</v>
      </c>
      <c r="D131" s="12" t="str">
        <f>VLOOKUP(C131,货币使用情况!A:B,2,0)</f>
        <v xml:space="preserve"> </v>
      </c>
      <c r="E131" s="12"/>
      <c r="F131" s="12"/>
      <c r="G131" s="12"/>
      <c r="H131" s="12">
        <f>VLOOKUP(B131,生产成本!D:K,7,0)*E131</f>
        <v>0</v>
      </c>
      <c r="I131" s="12">
        <f>VLOOKUP(B131,生产成本!D:K,8,0)*E131</f>
        <v>0</v>
      </c>
      <c r="J131" s="12">
        <f t="shared" si="12"/>
        <v>0</v>
      </c>
      <c r="K131" s="12" t="str">
        <f t="shared" si="13"/>
        <v>生产人工成本为0，无法计算</v>
      </c>
    </row>
    <row r="132" spans="1:11" x14ac:dyDescent="0.3">
      <c r="A132" s="15">
        <f t="shared" si="11"/>
        <v>131</v>
      </c>
      <c r="B132" s="12" t="s">
        <v>310</v>
      </c>
      <c r="C132" s="12" t="s">
        <v>30</v>
      </c>
      <c r="D132" s="12" t="str">
        <f>VLOOKUP(C132,货币使用情况!A:B,2,0)</f>
        <v xml:space="preserve"> </v>
      </c>
      <c r="E132" s="12"/>
      <c r="F132" s="12"/>
      <c r="G132" s="12"/>
      <c r="H132" s="12">
        <f>VLOOKUP(B132,生产成本!D:K,7,0)*E132</f>
        <v>0</v>
      </c>
      <c r="I132" s="12">
        <f>VLOOKUP(B132,生产成本!D:K,8,0)*E132</f>
        <v>0</v>
      </c>
      <c r="J132" s="12">
        <f t="shared" si="12"/>
        <v>0</v>
      </c>
      <c r="K132" s="12" t="str">
        <f t="shared" si="13"/>
        <v>生产人工成本为0，无法计算</v>
      </c>
    </row>
    <row r="133" spans="1:11" s="13" customFormat="1" x14ac:dyDescent="0.3">
      <c r="A133" s="11">
        <f t="shared" si="11"/>
        <v>132</v>
      </c>
      <c r="B133" s="12" t="s">
        <v>312</v>
      </c>
      <c r="C133" s="12" t="s">
        <v>30</v>
      </c>
      <c r="D133" s="12" t="str">
        <f>VLOOKUP(C133,货币使用情况!A:B,2,0)</f>
        <v xml:space="preserve"> </v>
      </c>
      <c r="E133" s="12"/>
      <c r="F133" s="12"/>
      <c r="G133" s="12"/>
      <c r="H133" s="12">
        <f>VLOOKUP(B133,生产成本!D:K,7,0)*E133</f>
        <v>0</v>
      </c>
      <c r="I133" s="12">
        <f>VLOOKUP(B133,生产成本!D:K,8,0)*E133</f>
        <v>0</v>
      </c>
      <c r="J133" s="12">
        <f t="shared" si="12"/>
        <v>0</v>
      </c>
      <c r="K133" s="12" t="str">
        <f t="shared" si="13"/>
        <v>生产人工成本为0，无法计算</v>
      </c>
    </row>
    <row r="134" spans="1:11" s="13" customFormat="1" x14ac:dyDescent="0.3">
      <c r="A134" s="11">
        <f t="shared" si="11"/>
        <v>133</v>
      </c>
      <c r="B134" s="12" t="s">
        <v>360</v>
      </c>
      <c r="C134" s="12" t="s">
        <v>30</v>
      </c>
      <c r="D134" s="12" t="str">
        <f>VLOOKUP(C134,货币使用情况!A:B,2,0)</f>
        <v xml:space="preserve"> </v>
      </c>
      <c r="E134" s="12"/>
      <c r="F134" s="12"/>
      <c r="G134" s="12"/>
      <c r="H134" s="12">
        <f>VLOOKUP(B134,生产成本!D:K,7,0)*E134</f>
        <v>0</v>
      </c>
      <c r="I134" s="12">
        <f>VLOOKUP(B134,生产成本!D:K,8,0)*E134</f>
        <v>0</v>
      </c>
      <c r="J134" s="12">
        <f t="shared" si="12"/>
        <v>0</v>
      </c>
      <c r="K134" s="12" t="str">
        <f t="shared" si="13"/>
        <v>生产人工成本为0，无法计算</v>
      </c>
    </row>
    <row r="135" spans="1:11" s="13" customFormat="1" x14ac:dyDescent="0.3">
      <c r="A135" s="11">
        <f t="shared" si="11"/>
        <v>134</v>
      </c>
      <c r="B135" s="12" t="s">
        <v>207</v>
      </c>
      <c r="C135" s="12" t="s">
        <v>30</v>
      </c>
      <c r="D135" s="12" t="str">
        <f>VLOOKUP(C135,货币使用情况!A:B,2,0)</f>
        <v xml:space="preserve"> </v>
      </c>
      <c r="E135" s="12"/>
      <c r="F135" s="12"/>
      <c r="G135" s="12"/>
      <c r="H135" s="12">
        <f>VLOOKUP(B135,生产成本!D:K,7,0)*E135</f>
        <v>0</v>
      </c>
      <c r="I135" s="12">
        <f>VLOOKUP(B135,生产成本!D:K,8,0)*E135</f>
        <v>0</v>
      </c>
      <c r="J135" s="12">
        <f t="shared" si="12"/>
        <v>0</v>
      </c>
      <c r="K135" s="12" t="str">
        <f t="shared" si="13"/>
        <v>生产人工成本为0，无法计算</v>
      </c>
    </row>
    <row r="136" spans="1:11" s="13" customFormat="1" x14ac:dyDescent="0.3">
      <c r="A136" s="11">
        <f t="shared" si="11"/>
        <v>135</v>
      </c>
      <c r="B136" s="12" t="s">
        <v>324</v>
      </c>
      <c r="C136" s="12" t="s">
        <v>30</v>
      </c>
      <c r="D136" s="12" t="str">
        <f>VLOOKUP(C136,货币使用情况!A:B,2,0)</f>
        <v xml:space="preserve"> </v>
      </c>
      <c r="E136" s="12"/>
      <c r="F136" s="12"/>
      <c r="G136" s="12"/>
      <c r="H136" s="12">
        <f>VLOOKUP(B136,生产成本!D:K,7,0)*E136</f>
        <v>0</v>
      </c>
      <c r="I136" s="12">
        <f>VLOOKUP(B136,生产成本!D:K,8,0)*E136</f>
        <v>0</v>
      </c>
      <c r="J136" s="12">
        <f t="shared" si="12"/>
        <v>0</v>
      </c>
      <c r="K136" s="12" t="str">
        <f t="shared" si="13"/>
        <v>生产人工成本为0，无法计算</v>
      </c>
    </row>
    <row r="137" spans="1:11" s="13" customFormat="1" x14ac:dyDescent="0.3">
      <c r="A137" s="11">
        <f t="shared" si="11"/>
        <v>136</v>
      </c>
      <c r="B137" s="12" t="s">
        <v>331</v>
      </c>
      <c r="C137" s="12" t="s">
        <v>30</v>
      </c>
      <c r="D137" s="12" t="str">
        <f>VLOOKUP(C137,货币使用情况!A:B,2,0)</f>
        <v xml:space="preserve"> </v>
      </c>
      <c r="E137" s="12"/>
      <c r="F137" s="12"/>
      <c r="G137" s="12"/>
      <c r="H137" s="12">
        <f>VLOOKUP(B137,生产成本!D:K,7,0)*E137</f>
        <v>0</v>
      </c>
      <c r="I137" s="12">
        <f>VLOOKUP(B137,生产成本!D:K,8,0)*E137</f>
        <v>0</v>
      </c>
      <c r="J137" s="12">
        <f t="shared" si="12"/>
        <v>0</v>
      </c>
      <c r="K137" s="12" t="str">
        <f t="shared" si="13"/>
        <v>生产人工成本为0，无法计算</v>
      </c>
    </row>
    <row r="138" spans="1:11" s="13" customFormat="1" x14ac:dyDescent="0.3">
      <c r="A138" s="11">
        <f t="shared" si="11"/>
        <v>137</v>
      </c>
      <c r="B138" s="12" t="s">
        <v>332</v>
      </c>
      <c r="C138" s="12" t="s">
        <v>30</v>
      </c>
      <c r="D138" s="12" t="str">
        <f>VLOOKUP(C138,货币使用情况!A:B,2,0)</f>
        <v xml:space="preserve"> </v>
      </c>
      <c r="E138" s="12"/>
      <c r="F138" s="12"/>
      <c r="G138" s="12"/>
      <c r="H138" s="12">
        <f>VLOOKUP(B138,生产成本!D:K,7,0)*E138</f>
        <v>0</v>
      </c>
      <c r="I138" s="12">
        <f>VLOOKUP(B138,生产成本!D:K,8,0)*E138</f>
        <v>0</v>
      </c>
      <c r="J138" s="12">
        <f t="shared" si="12"/>
        <v>0</v>
      </c>
      <c r="K138" s="12" t="str">
        <f t="shared" si="13"/>
        <v>生产人工成本为0，无法计算</v>
      </c>
    </row>
    <row r="139" spans="1:11" s="13" customFormat="1" x14ac:dyDescent="0.3">
      <c r="A139" s="11">
        <f t="shared" si="11"/>
        <v>138</v>
      </c>
      <c r="B139" s="12" t="s">
        <v>333</v>
      </c>
      <c r="C139" s="12" t="s">
        <v>30</v>
      </c>
      <c r="D139" s="12" t="str">
        <f>VLOOKUP(C139,货币使用情况!A:B,2,0)</f>
        <v xml:space="preserve"> </v>
      </c>
      <c r="E139" s="12"/>
      <c r="F139" s="12"/>
      <c r="G139" s="12"/>
      <c r="H139" s="12">
        <f>VLOOKUP(B139,生产成本!D:K,7,0)*E139</f>
        <v>0</v>
      </c>
      <c r="I139" s="12">
        <f>VLOOKUP(B139,生产成本!D:K,8,0)*E139</f>
        <v>0</v>
      </c>
      <c r="J139" s="12">
        <f t="shared" si="12"/>
        <v>0</v>
      </c>
      <c r="K139" s="12" t="str">
        <f t="shared" si="13"/>
        <v>生产人工成本为0，无法计算</v>
      </c>
    </row>
    <row r="140" spans="1:11" s="13" customFormat="1" x14ac:dyDescent="0.3">
      <c r="A140" s="11">
        <f t="shared" si="11"/>
        <v>139</v>
      </c>
      <c r="B140" s="12" t="s">
        <v>334</v>
      </c>
      <c r="C140" s="12" t="s">
        <v>30</v>
      </c>
      <c r="D140" s="12" t="str">
        <f>VLOOKUP(C140,货币使用情况!A:B,2,0)</f>
        <v xml:space="preserve"> </v>
      </c>
      <c r="E140" s="12"/>
      <c r="F140" s="12"/>
      <c r="G140" s="12"/>
      <c r="H140" s="12">
        <f>VLOOKUP(B140,生产成本!D:K,7,0)*E140</f>
        <v>0</v>
      </c>
      <c r="I140" s="12">
        <f>VLOOKUP(B140,生产成本!D:K,8,0)*E140</f>
        <v>0</v>
      </c>
      <c r="J140" s="12">
        <f t="shared" si="12"/>
        <v>0</v>
      </c>
      <c r="K140" s="12" t="str">
        <f t="shared" si="13"/>
        <v>生产人工成本为0，无法计算</v>
      </c>
    </row>
    <row r="141" spans="1:11" s="13" customFormat="1" x14ac:dyDescent="0.3">
      <c r="A141" s="11">
        <f t="shared" si="11"/>
        <v>140</v>
      </c>
      <c r="B141" s="12" t="s">
        <v>145</v>
      </c>
      <c r="C141" s="12" t="s">
        <v>30</v>
      </c>
      <c r="D141" s="12" t="str">
        <f>VLOOKUP(C141,货币使用情况!A:B,2,0)</f>
        <v xml:space="preserve"> </v>
      </c>
      <c r="E141" s="12"/>
      <c r="F141" s="12"/>
      <c r="G141" s="12"/>
      <c r="H141" s="12">
        <f>VLOOKUP(B141,生产成本!D:K,7,0)*E141</f>
        <v>0</v>
      </c>
      <c r="I141" s="12">
        <f>VLOOKUP(B141,生产成本!D:K,8,0)*E141</f>
        <v>0</v>
      </c>
      <c r="J141" s="12">
        <f t="shared" si="12"/>
        <v>0</v>
      </c>
      <c r="K141" s="12" t="str">
        <f t="shared" si="13"/>
        <v>生产人工成本为0，无法计算</v>
      </c>
    </row>
    <row r="142" spans="1:11" s="13" customFormat="1" x14ac:dyDescent="0.3">
      <c r="A142" s="11">
        <f t="shared" si="11"/>
        <v>141</v>
      </c>
      <c r="B142" s="12" t="s">
        <v>340</v>
      </c>
      <c r="C142" s="12" t="s">
        <v>30</v>
      </c>
      <c r="D142" s="12" t="str">
        <f>VLOOKUP(C142,货币使用情况!A:B,2,0)</f>
        <v xml:space="preserve"> </v>
      </c>
      <c r="E142" s="12"/>
      <c r="F142" s="12"/>
      <c r="G142" s="12"/>
      <c r="H142" s="12">
        <f>VLOOKUP(B142,生产成本!D:K,7,0)*E142</f>
        <v>0</v>
      </c>
      <c r="I142" s="12">
        <f>VLOOKUP(B142,生产成本!D:K,8,0)*E142</f>
        <v>0</v>
      </c>
      <c r="J142" s="12">
        <f t="shared" si="12"/>
        <v>0</v>
      </c>
      <c r="K142" s="12" t="str">
        <f t="shared" si="13"/>
        <v>生产人工成本为0，无法计算</v>
      </c>
    </row>
    <row r="143" spans="1:11" x14ac:dyDescent="0.3">
      <c r="A143" s="15">
        <f t="shared" si="11"/>
        <v>142</v>
      </c>
      <c r="B143" s="12" t="s">
        <v>146</v>
      </c>
      <c r="C143" s="12" t="s">
        <v>30</v>
      </c>
      <c r="D143" s="12" t="str">
        <f>VLOOKUP(C143,货币使用情况!A:B,2,0)</f>
        <v xml:space="preserve"> </v>
      </c>
      <c r="E143" s="12"/>
      <c r="F143" s="12"/>
      <c r="G143" s="12"/>
      <c r="H143" s="12">
        <f>VLOOKUP(B143,生产成本!D:K,7,0)*E143</f>
        <v>0</v>
      </c>
      <c r="I143" s="12">
        <f>VLOOKUP(B143,生产成本!D:K,8,0)*E143</f>
        <v>0</v>
      </c>
      <c r="J143" s="12">
        <f t="shared" si="12"/>
        <v>0</v>
      </c>
      <c r="K143" s="12" t="str">
        <f t="shared" si="13"/>
        <v>生产人工成本为0，无法计算</v>
      </c>
    </row>
    <row r="144" spans="1:11" s="13" customFormat="1" x14ac:dyDescent="0.3">
      <c r="A144" s="11">
        <f t="shared" si="11"/>
        <v>143</v>
      </c>
      <c r="B144" s="12" t="s">
        <v>341</v>
      </c>
      <c r="C144" s="12" t="s">
        <v>30</v>
      </c>
      <c r="D144" s="12" t="str">
        <f>VLOOKUP(C144,货币使用情况!A:B,2,0)</f>
        <v xml:space="preserve"> </v>
      </c>
      <c r="E144" s="12"/>
      <c r="F144" s="12"/>
      <c r="G144" s="12"/>
      <c r="H144" s="12">
        <f>VLOOKUP(B144,生产成本!D:K,7,0)*E144</f>
        <v>0</v>
      </c>
      <c r="I144" s="12">
        <f>VLOOKUP(B144,生产成本!D:K,8,0)*E144</f>
        <v>0</v>
      </c>
      <c r="J144" s="12">
        <f t="shared" si="12"/>
        <v>0</v>
      </c>
      <c r="K144" s="12" t="str">
        <f t="shared" si="13"/>
        <v>生产人工成本为0，无法计算</v>
      </c>
    </row>
    <row r="145" spans="1:11" s="13" customFormat="1" x14ac:dyDescent="0.3">
      <c r="A145" s="11">
        <f t="shared" si="11"/>
        <v>144</v>
      </c>
      <c r="B145" s="12" t="s">
        <v>342</v>
      </c>
      <c r="C145" s="12" t="s">
        <v>30</v>
      </c>
      <c r="D145" s="12" t="str">
        <f>VLOOKUP(C145,货币使用情况!A:B,2,0)</f>
        <v xml:space="preserve"> </v>
      </c>
      <c r="E145" s="12"/>
      <c r="F145" s="12"/>
      <c r="G145" s="12"/>
      <c r="H145" s="12">
        <f>VLOOKUP(B145,生产成本!D:K,7,0)*E145</f>
        <v>0</v>
      </c>
      <c r="I145" s="12">
        <f>VLOOKUP(B145,生产成本!D:K,8,0)*E145</f>
        <v>0</v>
      </c>
      <c r="J145" s="12">
        <f t="shared" si="12"/>
        <v>0</v>
      </c>
      <c r="K145" s="12" t="str">
        <f t="shared" si="13"/>
        <v>生产人工成本为0，无法计算</v>
      </c>
    </row>
    <row r="146" spans="1:11" s="13" customFormat="1" x14ac:dyDescent="0.3">
      <c r="A146" s="11">
        <f t="shared" si="11"/>
        <v>145</v>
      </c>
      <c r="B146" s="12" t="s">
        <v>344</v>
      </c>
      <c r="C146" s="12" t="s">
        <v>30</v>
      </c>
      <c r="D146" s="12" t="str">
        <f>VLOOKUP(C146,货币使用情况!A:B,2,0)</f>
        <v xml:space="preserve"> </v>
      </c>
      <c r="E146" s="12"/>
      <c r="F146" s="12"/>
      <c r="G146" s="12"/>
      <c r="H146" s="12">
        <f>VLOOKUP(B146,生产成本!D:K,7,0)*E146</f>
        <v>0</v>
      </c>
      <c r="I146" s="12">
        <f>VLOOKUP(B146,生产成本!D:K,8,0)*E146</f>
        <v>0</v>
      </c>
      <c r="J146" s="12">
        <f t="shared" si="12"/>
        <v>0</v>
      </c>
      <c r="K146" s="12" t="str">
        <f t="shared" si="13"/>
        <v>生产人工成本为0，无法计算</v>
      </c>
    </row>
    <row r="147" spans="1:11" s="13" customFormat="1" x14ac:dyDescent="0.3">
      <c r="A147" s="11">
        <f t="shared" si="11"/>
        <v>146</v>
      </c>
      <c r="B147" s="12" t="s">
        <v>345</v>
      </c>
      <c r="C147" s="12" t="s">
        <v>30</v>
      </c>
      <c r="D147" s="12" t="str">
        <f>VLOOKUP(C147,货币使用情况!A:B,2,0)</f>
        <v xml:space="preserve"> </v>
      </c>
      <c r="E147" s="12"/>
      <c r="F147" s="12"/>
      <c r="G147" s="12"/>
      <c r="H147" s="12">
        <f>VLOOKUP(B147,生产成本!D:K,7,0)*E147</f>
        <v>0</v>
      </c>
      <c r="I147" s="12">
        <f>VLOOKUP(B147,生产成本!D:K,8,0)*E147</f>
        <v>0</v>
      </c>
      <c r="J147" s="12">
        <f t="shared" si="12"/>
        <v>0</v>
      </c>
      <c r="K147" s="12" t="str">
        <f t="shared" si="13"/>
        <v>生产人工成本为0，无法计算</v>
      </c>
    </row>
    <row r="148" spans="1:11" s="13" customFormat="1" x14ac:dyDescent="0.3">
      <c r="A148" s="11">
        <f t="shared" si="11"/>
        <v>147</v>
      </c>
      <c r="B148" s="12" t="s">
        <v>346</v>
      </c>
      <c r="C148" s="12" t="s">
        <v>30</v>
      </c>
      <c r="D148" s="12" t="str">
        <f>VLOOKUP(C148,货币使用情况!A:B,2,0)</f>
        <v xml:space="preserve"> </v>
      </c>
      <c r="E148" s="12"/>
      <c r="F148" s="12"/>
      <c r="G148" s="12"/>
      <c r="H148" s="12">
        <f>VLOOKUP(B148,生产成本!D:K,7,0)*E148</f>
        <v>0</v>
      </c>
      <c r="I148" s="12">
        <f>VLOOKUP(B148,生产成本!D:K,8,0)*E148</f>
        <v>0</v>
      </c>
      <c r="J148" s="12">
        <f t="shared" si="12"/>
        <v>0</v>
      </c>
      <c r="K148" s="12" t="str">
        <f t="shared" si="13"/>
        <v>生产人工成本为0，无法计算</v>
      </c>
    </row>
    <row r="149" spans="1:11" x14ac:dyDescent="0.3">
      <c r="A149" s="15">
        <f t="shared" si="11"/>
        <v>148</v>
      </c>
      <c r="B149" s="12" t="s">
        <v>347</v>
      </c>
      <c r="C149" s="12" t="s">
        <v>30</v>
      </c>
      <c r="D149" s="12" t="str">
        <f>VLOOKUP(C149,货币使用情况!A:B,2,0)</f>
        <v xml:space="preserve"> </v>
      </c>
      <c r="E149" s="12"/>
      <c r="F149" s="12"/>
      <c r="G149" s="12"/>
      <c r="H149" s="12">
        <f>VLOOKUP(B149,生产成本!D:K,7,0)*E149</f>
        <v>0</v>
      </c>
      <c r="I149" s="12">
        <f>VLOOKUP(B149,生产成本!D:K,8,0)*E149</f>
        <v>0</v>
      </c>
      <c r="J149" s="12">
        <f t="shared" si="12"/>
        <v>0</v>
      </c>
      <c r="K149" s="12" t="str">
        <f t="shared" si="13"/>
        <v>生产人工成本为0，无法计算</v>
      </c>
    </row>
    <row r="150" spans="1:11" x14ac:dyDescent="0.3">
      <c r="A150" s="15">
        <f t="shared" si="11"/>
        <v>149</v>
      </c>
      <c r="B150" s="12" t="s">
        <v>348</v>
      </c>
      <c r="C150" s="12" t="s">
        <v>30</v>
      </c>
      <c r="D150" s="12" t="str">
        <f>VLOOKUP(C150,货币使用情况!A:B,2,0)</f>
        <v xml:space="preserve"> </v>
      </c>
      <c r="E150" s="12"/>
      <c r="F150" s="12"/>
      <c r="G150" s="12"/>
      <c r="H150" s="12">
        <f>VLOOKUP(B150,生产成本!D:K,7,0)*E150</f>
        <v>0</v>
      </c>
      <c r="I150" s="12">
        <f>VLOOKUP(B150,生产成本!D:K,8,0)*E150</f>
        <v>0</v>
      </c>
      <c r="J150" s="12">
        <f t="shared" si="12"/>
        <v>0</v>
      </c>
      <c r="K150" s="12" t="str">
        <f t="shared" si="13"/>
        <v>生产人工成本为0，无法计算</v>
      </c>
    </row>
    <row r="151" spans="1:11" x14ac:dyDescent="0.3">
      <c r="A151" s="15">
        <f t="shared" si="11"/>
        <v>150</v>
      </c>
      <c r="B151" s="12" t="s">
        <v>349</v>
      </c>
      <c r="C151" s="12" t="s">
        <v>30</v>
      </c>
      <c r="D151" s="12" t="str">
        <f>VLOOKUP(C151,货币使用情况!A:B,2,0)</f>
        <v xml:space="preserve"> </v>
      </c>
      <c r="E151" s="12"/>
      <c r="F151" s="12"/>
      <c r="G151" s="12"/>
      <c r="H151" s="12">
        <f>VLOOKUP(B151,生产成本!D:K,7,0)*E151</f>
        <v>0</v>
      </c>
      <c r="I151" s="12">
        <f>VLOOKUP(B151,生产成本!D:K,8,0)*E151</f>
        <v>0</v>
      </c>
      <c r="J151" s="12">
        <f t="shared" si="12"/>
        <v>0</v>
      </c>
      <c r="K151" s="12" t="str">
        <f t="shared" si="13"/>
        <v>生产人工成本为0，无法计算</v>
      </c>
    </row>
    <row r="152" spans="1:11" s="13" customFormat="1" x14ac:dyDescent="0.3">
      <c r="A152" s="11">
        <f t="shared" si="11"/>
        <v>151</v>
      </c>
      <c r="B152" s="12" t="s">
        <v>350</v>
      </c>
      <c r="C152" s="12" t="s">
        <v>30</v>
      </c>
      <c r="D152" s="12" t="str">
        <f>VLOOKUP(C152,货币使用情况!A:B,2,0)</f>
        <v xml:space="preserve"> </v>
      </c>
      <c r="E152" s="12"/>
      <c r="F152" s="12"/>
      <c r="G152" s="12"/>
      <c r="H152" s="12">
        <f>VLOOKUP(B152,生产成本!D:K,7,0)*E152</f>
        <v>0</v>
      </c>
      <c r="I152" s="12">
        <f>VLOOKUP(B152,生产成本!D:K,8,0)*E152</f>
        <v>0</v>
      </c>
      <c r="J152" s="12">
        <f t="shared" si="12"/>
        <v>0</v>
      </c>
      <c r="K152" s="12" t="str">
        <f t="shared" si="13"/>
        <v>生产人工成本为0，无法计算</v>
      </c>
    </row>
    <row r="153" spans="1:11" s="13" customFormat="1" x14ac:dyDescent="0.3">
      <c r="A153" s="11">
        <f t="shared" si="11"/>
        <v>152</v>
      </c>
      <c r="B153" s="12" t="s">
        <v>351</v>
      </c>
      <c r="C153" s="12" t="s">
        <v>30</v>
      </c>
      <c r="D153" s="12" t="str">
        <f>VLOOKUP(C153,货币使用情况!A:B,2,0)</f>
        <v xml:space="preserve"> </v>
      </c>
      <c r="E153" s="12"/>
      <c r="F153" s="12"/>
      <c r="G153" s="12"/>
      <c r="H153" s="12">
        <f>VLOOKUP(B153,生产成本!D:K,7,0)*E153</f>
        <v>0</v>
      </c>
      <c r="I153" s="12">
        <f>VLOOKUP(B153,生产成本!D:K,8,0)*E153</f>
        <v>0</v>
      </c>
      <c r="J153" s="12">
        <f t="shared" si="12"/>
        <v>0</v>
      </c>
      <c r="K153" s="12" t="str">
        <f t="shared" si="13"/>
        <v>生产人工成本为0，无法计算</v>
      </c>
    </row>
    <row r="154" spans="1:11" s="13" customFormat="1" x14ac:dyDescent="0.3">
      <c r="A154" s="11">
        <f t="shared" si="11"/>
        <v>153</v>
      </c>
      <c r="B154" s="12" t="s">
        <v>352</v>
      </c>
      <c r="C154" s="12" t="s">
        <v>30</v>
      </c>
      <c r="D154" s="12" t="str">
        <f>VLOOKUP(C154,货币使用情况!A:B,2,0)</f>
        <v xml:space="preserve"> </v>
      </c>
      <c r="E154" s="12"/>
      <c r="F154" s="12"/>
      <c r="G154" s="12"/>
      <c r="H154" s="12">
        <f>VLOOKUP(B154,生产成本!D:K,7,0)*E154</f>
        <v>0</v>
      </c>
      <c r="I154" s="12">
        <f>VLOOKUP(B154,生产成本!D:K,8,0)*E154</f>
        <v>0</v>
      </c>
      <c r="J154" s="12">
        <f t="shared" si="12"/>
        <v>0</v>
      </c>
      <c r="K154" s="12" t="str">
        <f t="shared" si="13"/>
        <v>生产人工成本为0，无法计算</v>
      </c>
    </row>
    <row r="155" spans="1:11" x14ac:dyDescent="0.3">
      <c r="A155" s="15">
        <f t="shared" si="11"/>
        <v>154</v>
      </c>
      <c r="B155" s="12" t="s">
        <v>356</v>
      </c>
      <c r="C155" s="12" t="s">
        <v>30</v>
      </c>
      <c r="D155" s="12" t="str">
        <f>VLOOKUP(C155,货币使用情况!A:B,2,0)</f>
        <v xml:space="preserve"> </v>
      </c>
      <c r="E155" s="12"/>
      <c r="F155" s="12"/>
      <c r="G155" s="12"/>
      <c r="H155" s="12">
        <f>VLOOKUP(B155,生产成本!D:K,7,0)*E155</f>
        <v>0</v>
      </c>
      <c r="I155" s="12">
        <f>VLOOKUP(B155,生产成本!D:K,8,0)*E155</f>
        <v>0</v>
      </c>
      <c r="J155" s="12">
        <f t="shared" si="12"/>
        <v>0</v>
      </c>
      <c r="K155" s="12" t="str">
        <f t="shared" si="13"/>
        <v>生产人工成本为0，无法计算</v>
      </c>
    </row>
    <row r="156" spans="1:11" s="13" customFormat="1" x14ac:dyDescent="0.3">
      <c r="A156" s="11">
        <f t="shared" si="11"/>
        <v>155</v>
      </c>
      <c r="B156" s="12" t="s">
        <v>148</v>
      </c>
      <c r="C156" s="12" t="s">
        <v>30</v>
      </c>
      <c r="D156" s="12" t="str">
        <f>VLOOKUP(C156,货币使用情况!A:B,2,0)</f>
        <v xml:space="preserve"> </v>
      </c>
      <c r="E156" s="12"/>
      <c r="F156" s="12"/>
      <c r="G156" s="12"/>
      <c r="H156" s="12">
        <f>VLOOKUP(B156,生产成本!D:K,7,0)*E156</f>
        <v>0</v>
      </c>
      <c r="I156" s="12">
        <f>VLOOKUP(B156,生产成本!D:K,8,0)*E156</f>
        <v>0</v>
      </c>
      <c r="J156" s="12">
        <f t="shared" si="12"/>
        <v>0</v>
      </c>
      <c r="K156" s="12" t="str">
        <f t="shared" si="13"/>
        <v>生产人工成本为0，无法计算</v>
      </c>
    </row>
    <row r="157" spans="1:11" s="13" customFormat="1" x14ac:dyDescent="0.3">
      <c r="A157" s="11">
        <f t="shared" si="11"/>
        <v>156</v>
      </c>
      <c r="B157" s="12" t="s">
        <v>357</v>
      </c>
      <c r="C157" s="12" t="s">
        <v>30</v>
      </c>
      <c r="D157" s="12" t="str">
        <f>VLOOKUP(C157,货币使用情况!A:B,2,0)</f>
        <v xml:space="preserve"> </v>
      </c>
      <c r="E157" s="12"/>
      <c r="F157" s="12"/>
      <c r="G157" s="12"/>
      <c r="H157" s="12">
        <f>VLOOKUP(B157,生产成本!D:K,7,0)*E157</f>
        <v>0</v>
      </c>
      <c r="I157" s="12">
        <f>VLOOKUP(B157,生产成本!D:K,8,0)*E157</f>
        <v>0</v>
      </c>
      <c r="J157" s="12">
        <f t="shared" si="12"/>
        <v>0</v>
      </c>
      <c r="K157" s="12" t="str">
        <f t="shared" si="13"/>
        <v>生产人工成本为0，无法计算</v>
      </c>
    </row>
    <row r="158" spans="1:11" s="13" customFormat="1" x14ac:dyDescent="0.3">
      <c r="A158" s="11">
        <f t="shared" si="11"/>
        <v>157</v>
      </c>
      <c r="B158" s="12" t="s">
        <v>358</v>
      </c>
      <c r="C158" s="12" t="s">
        <v>30</v>
      </c>
      <c r="D158" s="12" t="str">
        <f>VLOOKUP(C158,货币使用情况!A:B,2,0)</f>
        <v xml:space="preserve"> </v>
      </c>
      <c r="E158" s="12"/>
      <c r="F158" s="12"/>
      <c r="G158" s="12"/>
      <c r="H158" s="12">
        <f>VLOOKUP(B158,生产成本!D:K,7,0)*E158</f>
        <v>0</v>
      </c>
      <c r="I158" s="12">
        <f>VLOOKUP(B158,生产成本!D:K,8,0)*E158</f>
        <v>0</v>
      </c>
      <c r="J158" s="12">
        <f t="shared" si="12"/>
        <v>0</v>
      </c>
      <c r="K158" s="12" t="str">
        <f t="shared" si="13"/>
        <v>生产人工成本为0，无法计算</v>
      </c>
    </row>
    <row r="159" spans="1:11" x14ac:dyDescent="0.3">
      <c r="A159" s="15">
        <f t="shared" si="11"/>
        <v>158</v>
      </c>
      <c r="B159" s="12" t="s">
        <v>359</v>
      </c>
      <c r="C159" s="12" t="s">
        <v>30</v>
      </c>
      <c r="D159" s="12" t="str">
        <f>VLOOKUP(C159,货币使用情况!A:B,2,0)</f>
        <v xml:space="preserve"> </v>
      </c>
      <c r="E159" s="12"/>
      <c r="F159" s="12"/>
      <c r="G159" s="12"/>
      <c r="H159" s="12">
        <f>VLOOKUP(B159,生产成本!D:K,7,0)*E159</f>
        <v>0</v>
      </c>
      <c r="I159" s="12">
        <f>VLOOKUP(B159,生产成本!D:K,8,0)*E159</f>
        <v>0</v>
      </c>
      <c r="J159" s="12">
        <f t="shared" si="12"/>
        <v>0</v>
      </c>
      <c r="K159" s="12" t="str">
        <f t="shared" si="13"/>
        <v>生产人工成本为0，无法计算</v>
      </c>
    </row>
    <row r="160" spans="1:11" s="13" customFormat="1" x14ac:dyDescent="0.3">
      <c r="A160" s="11">
        <f t="shared" si="11"/>
        <v>159</v>
      </c>
      <c r="B160" s="12" t="s">
        <v>361</v>
      </c>
      <c r="C160" s="12" t="s">
        <v>30</v>
      </c>
      <c r="D160" s="12" t="str">
        <f>VLOOKUP(C160,货币使用情况!A:B,2,0)</f>
        <v xml:space="preserve"> </v>
      </c>
      <c r="E160" s="12"/>
      <c r="F160" s="12"/>
      <c r="G160" s="12"/>
      <c r="H160" s="12">
        <f>VLOOKUP(B160,生产成本!D:K,7,0)*E160</f>
        <v>0</v>
      </c>
      <c r="I160" s="12">
        <f>VLOOKUP(B160,生产成本!D:K,8,0)*E160</f>
        <v>0</v>
      </c>
      <c r="J160" s="12">
        <f t="shared" si="12"/>
        <v>0</v>
      </c>
      <c r="K160" s="12" t="str">
        <f t="shared" si="13"/>
        <v>生产人工成本为0，无法计算</v>
      </c>
    </row>
    <row r="161" spans="1:11" s="13" customFormat="1" x14ac:dyDescent="0.3">
      <c r="A161" s="11">
        <f t="shared" si="11"/>
        <v>160</v>
      </c>
      <c r="B161" s="12" t="s">
        <v>362</v>
      </c>
      <c r="C161" s="12" t="s">
        <v>30</v>
      </c>
      <c r="D161" s="12" t="str">
        <f>VLOOKUP(C161,货币使用情况!A:B,2,0)</f>
        <v xml:space="preserve"> </v>
      </c>
      <c r="E161" s="12"/>
      <c r="F161" s="12"/>
      <c r="G161" s="12"/>
      <c r="H161" s="12">
        <f>VLOOKUP(B161,生产成本!D:K,7,0)*E161</f>
        <v>0</v>
      </c>
      <c r="I161" s="12">
        <f>VLOOKUP(B161,生产成本!D:K,8,0)*E161</f>
        <v>0</v>
      </c>
      <c r="J161" s="12">
        <f t="shared" si="12"/>
        <v>0</v>
      </c>
      <c r="K161" s="12" t="str">
        <f t="shared" si="13"/>
        <v>生产人工成本为0，无法计算</v>
      </c>
    </row>
    <row r="162" spans="1:11" x14ac:dyDescent="0.3">
      <c r="A162" s="15">
        <f t="shared" ref="A162:A189" si="14">ROW()-1</f>
        <v>161</v>
      </c>
      <c r="B162" s="12" t="s">
        <v>363</v>
      </c>
      <c r="C162" s="12" t="s">
        <v>30</v>
      </c>
      <c r="D162" s="12" t="str">
        <f>VLOOKUP(C162,货币使用情况!A:B,2,0)</f>
        <v xml:space="preserve"> </v>
      </c>
      <c r="E162" s="12"/>
      <c r="F162" s="12"/>
      <c r="G162" s="12"/>
      <c r="H162" s="12">
        <f>VLOOKUP(B162,生产成本!D:K,7,0)*E162</f>
        <v>0</v>
      </c>
      <c r="I162" s="12">
        <f>VLOOKUP(B162,生产成本!D:K,8,0)*E162</f>
        <v>0</v>
      </c>
      <c r="J162" s="12">
        <f t="shared" ref="J162:J189" si="15">F162-I162</f>
        <v>0</v>
      </c>
      <c r="K162" s="12" t="str">
        <f t="shared" ref="K162:K189" si="16">IF(H162&lt;&gt;0,J162/H162,"生产人工成本为0，无法计算")</f>
        <v>生产人工成本为0，无法计算</v>
      </c>
    </row>
    <row r="163" spans="1:11" x14ac:dyDescent="0.3">
      <c r="A163" s="15">
        <f t="shared" si="14"/>
        <v>162</v>
      </c>
      <c r="B163" s="12" t="s">
        <v>365</v>
      </c>
      <c r="C163" s="12" t="s">
        <v>30</v>
      </c>
      <c r="D163" s="12" t="str">
        <f>VLOOKUP(C163,货币使用情况!A:B,2,0)</f>
        <v xml:space="preserve"> </v>
      </c>
      <c r="E163" s="12"/>
      <c r="F163" s="12"/>
      <c r="G163" s="12"/>
      <c r="H163" s="12">
        <f>VLOOKUP(B163,生产成本!D:K,7,0)*E163</f>
        <v>0</v>
      </c>
      <c r="I163" s="12">
        <f>VLOOKUP(B163,生产成本!D:K,8,0)*E163</f>
        <v>0</v>
      </c>
      <c r="J163" s="12">
        <f t="shared" si="15"/>
        <v>0</v>
      </c>
      <c r="K163" s="12" t="str">
        <f t="shared" si="16"/>
        <v>生产人工成本为0，无法计算</v>
      </c>
    </row>
    <row r="164" spans="1:11" x14ac:dyDescent="0.3">
      <c r="A164" s="15">
        <f t="shared" si="14"/>
        <v>163</v>
      </c>
      <c r="B164" s="12" t="s">
        <v>366</v>
      </c>
      <c r="C164" s="12" t="s">
        <v>30</v>
      </c>
      <c r="D164" s="12" t="str">
        <f>VLOOKUP(C164,货币使用情况!A:B,2,0)</f>
        <v xml:space="preserve"> </v>
      </c>
      <c r="E164" s="12"/>
      <c r="F164" s="12"/>
      <c r="G164" s="12"/>
      <c r="H164" s="12">
        <f>VLOOKUP(B164,生产成本!D:K,7,0)*E164</f>
        <v>0</v>
      </c>
      <c r="I164" s="12">
        <f>VLOOKUP(B164,生产成本!D:K,8,0)*E164</f>
        <v>0</v>
      </c>
      <c r="J164" s="12">
        <f t="shared" si="15"/>
        <v>0</v>
      </c>
      <c r="K164" s="12" t="str">
        <f t="shared" si="16"/>
        <v>生产人工成本为0，无法计算</v>
      </c>
    </row>
    <row r="165" spans="1:11" x14ac:dyDescent="0.3">
      <c r="A165" s="15">
        <f t="shared" si="14"/>
        <v>164</v>
      </c>
      <c r="B165" s="12" t="s">
        <v>343</v>
      </c>
      <c r="C165" s="12" t="s">
        <v>30</v>
      </c>
      <c r="D165" s="12" t="str">
        <f>VLOOKUP(C165,货币使用情况!A:B,2,0)</f>
        <v xml:space="preserve"> </v>
      </c>
      <c r="E165" s="12"/>
      <c r="F165" s="12"/>
      <c r="G165" s="12"/>
      <c r="H165" s="12">
        <f>VLOOKUP(B165,生产成本!D:K,7,0)*E165</f>
        <v>0</v>
      </c>
      <c r="I165" s="12">
        <f>VLOOKUP(B165,生产成本!D:K,8,0)*E165</f>
        <v>0</v>
      </c>
      <c r="J165" s="12">
        <f t="shared" si="15"/>
        <v>0</v>
      </c>
      <c r="K165" s="12" t="str">
        <f t="shared" si="16"/>
        <v>生产人工成本为0，无法计算</v>
      </c>
    </row>
    <row r="166" spans="1:11" x14ac:dyDescent="0.3">
      <c r="A166" s="15">
        <f t="shared" si="14"/>
        <v>165</v>
      </c>
      <c r="B166" s="12" t="s">
        <v>335</v>
      </c>
      <c r="C166" s="12" t="s">
        <v>30</v>
      </c>
      <c r="D166" s="12" t="str">
        <f>VLOOKUP(C166,货币使用情况!A:B,2,0)</f>
        <v xml:space="preserve"> </v>
      </c>
      <c r="E166" s="12"/>
      <c r="F166" s="12"/>
      <c r="G166" s="12"/>
      <c r="H166" s="12">
        <f>VLOOKUP(B166,生产成本!D:K,7,0)*E166</f>
        <v>0</v>
      </c>
      <c r="I166" s="12">
        <f>VLOOKUP(B166,生产成本!D:K,8,0)*E166</f>
        <v>0</v>
      </c>
      <c r="J166" s="12">
        <f t="shared" si="15"/>
        <v>0</v>
      </c>
      <c r="K166" s="12" t="str">
        <f t="shared" si="16"/>
        <v>生产人工成本为0，无法计算</v>
      </c>
    </row>
    <row r="167" spans="1:11" x14ac:dyDescent="0.3">
      <c r="A167" s="15">
        <f t="shared" si="14"/>
        <v>166</v>
      </c>
      <c r="B167" s="12" t="s">
        <v>353</v>
      </c>
      <c r="C167" s="12" t="s">
        <v>30</v>
      </c>
      <c r="D167" s="12" t="str">
        <f>VLOOKUP(C167,货币使用情况!A:B,2,0)</f>
        <v xml:space="preserve"> </v>
      </c>
      <c r="E167" s="12"/>
      <c r="F167" s="12"/>
      <c r="G167" s="12"/>
      <c r="H167" s="12">
        <f>VLOOKUP(B167,生产成本!D:K,7,0)*E167</f>
        <v>0</v>
      </c>
      <c r="I167" s="12">
        <f>VLOOKUP(B167,生产成本!D:K,8,0)*E167</f>
        <v>0</v>
      </c>
      <c r="J167" s="12">
        <f t="shared" si="15"/>
        <v>0</v>
      </c>
      <c r="K167" s="12" t="str">
        <f t="shared" si="16"/>
        <v>生产人工成本为0，无法计算</v>
      </c>
    </row>
    <row r="168" spans="1:11" x14ac:dyDescent="0.3">
      <c r="A168" s="15">
        <f t="shared" si="14"/>
        <v>167</v>
      </c>
      <c r="B168" s="12" t="s">
        <v>364</v>
      </c>
      <c r="C168" s="12" t="s">
        <v>30</v>
      </c>
      <c r="D168" s="12" t="str">
        <f>VLOOKUP(C168,货币使用情况!A:B,2,0)</f>
        <v xml:space="preserve"> </v>
      </c>
      <c r="E168" s="12"/>
      <c r="F168" s="12"/>
      <c r="G168" s="12"/>
      <c r="H168" s="12">
        <f>VLOOKUP(B168,生产成本!D:K,7,0)*E168</f>
        <v>0</v>
      </c>
      <c r="I168" s="12">
        <f>VLOOKUP(B168,生产成本!D:K,8,0)*E168</f>
        <v>0</v>
      </c>
      <c r="J168" s="12">
        <f t="shared" si="15"/>
        <v>0</v>
      </c>
      <c r="K168" s="12" t="str">
        <f t="shared" si="16"/>
        <v>生产人工成本为0，无法计算</v>
      </c>
    </row>
    <row r="169" spans="1:11" x14ac:dyDescent="0.3">
      <c r="A169" s="15">
        <f t="shared" si="14"/>
        <v>168</v>
      </c>
      <c r="B169" s="12" t="s">
        <v>202</v>
      </c>
      <c r="C169" s="12" t="s">
        <v>30</v>
      </c>
      <c r="D169" s="12" t="str">
        <f>VLOOKUP(C169,货币使用情况!A:B,2,0)</f>
        <v xml:space="preserve"> </v>
      </c>
      <c r="E169" s="12"/>
      <c r="F169" s="12"/>
      <c r="G169" s="12"/>
      <c r="H169" s="12">
        <f>VLOOKUP(B169,生产成本!D:K,7,0)*E169</f>
        <v>0</v>
      </c>
      <c r="I169" s="12">
        <f>VLOOKUP(B169,生产成本!D:K,8,0)*E169</f>
        <v>0</v>
      </c>
      <c r="J169" s="12">
        <f t="shared" si="15"/>
        <v>0</v>
      </c>
      <c r="K169" s="12" t="str">
        <f t="shared" si="16"/>
        <v>生产人工成本为0，无法计算</v>
      </c>
    </row>
    <row r="170" spans="1:11" x14ac:dyDescent="0.3">
      <c r="A170" s="15">
        <f t="shared" si="14"/>
        <v>169</v>
      </c>
      <c r="B170" s="12" t="s">
        <v>380</v>
      </c>
      <c r="C170" s="12" t="s">
        <v>30</v>
      </c>
      <c r="D170" s="12" t="str">
        <f>VLOOKUP(C170,货币使用情况!A:B,2,0)</f>
        <v xml:space="preserve"> </v>
      </c>
      <c r="E170" s="12"/>
      <c r="F170" s="12"/>
      <c r="G170" s="12"/>
      <c r="H170" s="12">
        <f>VLOOKUP(B170,生产成本!D:K,7,0)*E170</f>
        <v>0</v>
      </c>
      <c r="I170" s="12">
        <f>VLOOKUP(B170,生产成本!D:K,8,0)*E170</f>
        <v>0</v>
      </c>
      <c r="J170" s="12">
        <f t="shared" si="15"/>
        <v>0</v>
      </c>
      <c r="K170" s="12" t="str">
        <f t="shared" si="16"/>
        <v>生产人工成本为0，无法计算</v>
      </c>
    </row>
    <row r="171" spans="1:11" x14ac:dyDescent="0.3">
      <c r="A171" s="15">
        <f t="shared" si="14"/>
        <v>170</v>
      </c>
      <c r="B171" s="12" t="s">
        <v>382</v>
      </c>
      <c r="C171" s="12" t="s">
        <v>30</v>
      </c>
      <c r="D171" s="12" t="str">
        <f>VLOOKUP(C171,货币使用情况!A:B,2,0)</f>
        <v xml:space="preserve"> </v>
      </c>
      <c r="E171" s="12"/>
      <c r="F171" s="12"/>
      <c r="G171" s="12"/>
      <c r="H171" s="12">
        <f>VLOOKUP(B171,生产成本!D:K,7,0)*E171</f>
        <v>0</v>
      </c>
      <c r="I171" s="12">
        <f>VLOOKUP(B171,生产成本!D:K,8,0)*E171</f>
        <v>0</v>
      </c>
      <c r="J171" s="12">
        <f t="shared" si="15"/>
        <v>0</v>
      </c>
      <c r="K171" s="12" t="str">
        <f t="shared" si="16"/>
        <v>生产人工成本为0，无法计算</v>
      </c>
    </row>
    <row r="172" spans="1:11" x14ac:dyDescent="0.3">
      <c r="A172" s="15">
        <f t="shared" si="14"/>
        <v>171</v>
      </c>
      <c r="B172" s="12" t="s">
        <v>383</v>
      </c>
      <c r="C172" s="12" t="s">
        <v>30</v>
      </c>
      <c r="D172" s="12" t="str">
        <f>VLOOKUP(C172,货币使用情况!A:B,2,0)</f>
        <v xml:space="preserve"> </v>
      </c>
      <c r="E172" s="12"/>
      <c r="F172" s="12"/>
      <c r="G172" s="12"/>
      <c r="H172" s="12">
        <f>VLOOKUP(B172,生产成本!D:K,7,0)*E172</f>
        <v>0</v>
      </c>
      <c r="I172" s="12">
        <f>VLOOKUP(B172,生产成本!D:K,8,0)*E172</f>
        <v>0</v>
      </c>
      <c r="J172" s="12">
        <f t="shared" si="15"/>
        <v>0</v>
      </c>
      <c r="K172" s="12" t="str">
        <f t="shared" si="16"/>
        <v>生产人工成本为0，无法计算</v>
      </c>
    </row>
    <row r="173" spans="1:11" x14ac:dyDescent="0.3">
      <c r="A173" s="15">
        <f t="shared" si="14"/>
        <v>172</v>
      </c>
      <c r="B173" s="12" t="s">
        <v>386</v>
      </c>
      <c r="C173" s="12" t="s">
        <v>30</v>
      </c>
      <c r="D173" s="12" t="str">
        <f>VLOOKUP(C173,货币使用情况!A:B,2,0)</f>
        <v xml:space="preserve"> </v>
      </c>
      <c r="E173" s="12"/>
      <c r="F173" s="12"/>
      <c r="G173" s="12"/>
      <c r="H173" s="12">
        <f>VLOOKUP(B173,生产成本!D:K,7,0)*E173</f>
        <v>0</v>
      </c>
      <c r="I173" s="12">
        <f>VLOOKUP(B173,生产成本!D:K,8,0)*E173</f>
        <v>0</v>
      </c>
      <c r="J173" s="12">
        <f t="shared" si="15"/>
        <v>0</v>
      </c>
      <c r="K173" s="12" t="str">
        <f t="shared" si="16"/>
        <v>生产人工成本为0，无法计算</v>
      </c>
    </row>
    <row r="174" spans="1:11" x14ac:dyDescent="0.3">
      <c r="A174" s="15">
        <f t="shared" si="14"/>
        <v>173</v>
      </c>
      <c r="B174" s="12" t="s">
        <v>384</v>
      </c>
      <c r="C174" s="12" t="s">
        <v>30</v>
      </c>
      <c r="D174" s="12" t="str">
        <f>VLOOKUP(C174,货币使用情况!A:B,2,0)</f>
        <v xml:space="preserve"> </v>
      </c>
      <c r="E174" s="12"/>
      <c r="F174" s="12"/>
      <c r="G174" s="12"/>
      <c r="H174" s="12">
        <f>VLOOKUP(B174,生产成本!D:K,7,0)*E174</f>
        <v>0</v>
      </c>
      <c r="I174" s="12">
        <f>VLOOKUP(B174,生产成本!D:K,8,0)*E174</f>
        <v>0</v>
      </c>
      <c r="J174" s="12">
        <f t="shared" si="15"/>
        <v>0</v>
      </c>
      <c r="K174" s="12" t="str">
        <f t="shared" si="16"/>
        <v>生产人工成本为0，无法计算</v>
      </c>
    </row>
    <row r="175" spans="1:11" x14ac:dyDescent="0.3">
      <c r="A175" s="15">
        <f t="shared" si="14"/>
        <v>174</v>
      </c>
      <c r="B175" s="12" t="s">
        <v>388</v>
      </c>
      <c r="C175" s="12" t="s">
        <v>30</v>
      </c>
      <c r="D175" s="12" t="str">
        <f>VLOOKUP(C175,货币使用情况!A:B,2,0)</f>
        <v xml:space="preserve"> </v>
      </c>
      <c r="E175" s="12"/>
      <c r="F175" s="12"/>
      <c r="G175" s="12"/>
      <c r="H175" s="12">
        <f>VLOOKUP(B175,生产成本!D:K,7,0)*E175</f>
        <v>0</v>
      </c>
      <c r="I175" s="12">
        <f>VLOOKUP(B175,生产成本!D:K,8,0)*E175</f>
        <v>0</v>
      </c>
      <c r="J175" s="12">
        <f t="shared" si="15"/>
        <v>0</v>
      </c>
      <c r="K175" s="12" t="str">
        <f t="shared" si="16"/>
        <v>生产人工成本为0，无法计算</v>
      </c>
    </row>
    <row r="176" spans="1:11" x14ac:dyDescent="0.3">
      <c r="A176" s="15">
        <f t="shared" si="14"/>
        <v>175</v>
      </c>
      <c r="B176" s="12" t="s">
        <v>391</v>
      </c>
      <c r="C176" s="12" t="s">
        <v>30</v>
      </c>
      <c r="D176" s="12" t="str">
        <f>VLOOKUP(C176,货币使用情况!A:B,2,0)</f>
        <v xml:space="preserve"> </v>
      </c>
      <c r="E176" s="12"/>
      <c r="F176" s="12"/>
      <c r="G176" s="12"/>
      <c r="H176" s="12">
        <f>VLOOKUP(B176,生产成本!D:K,7,0)*E176</f>
        <v>0</v>
      </c>
      <c r="I176" s="12">
        <f>VLOOKUP(B176,生产成本!D:K,8,0)*E176</f>
        <v>0</v>
      </c>
      <c r="J176" s="12">
        <f t="shared" si="15"/>
        <v>0</v>
      </c>
      <c r="K176" s="12" t="str">
        <f t="shared" si="16"/>
        <v>生产人工成本为0，无法计算</v>
      </c>
    </row>
    <row r="177" spans="1:11" x14ac:dyDescent="0.3">
      <c r="A177" s="15">
        <f t="shared" si="14"/>
        <v>176</v>
      </c>
      <c r="B177" s="12" t="s">
        <v>328</v>
      </c>
      <c r="C177" s="12" t="s">
        <v>30</v>
      </c>
      <c r="D177" s="12" t="str">
        <f>VLOOKUP(C177,货币使用情况!A:B,2,0)</f>
        <v xml:space="preserve"> </v>
      </c>
      <c r="E177" s="12"/>
      <c r="F177" s="12"/>
      <c r="G177" s="12"/>
      <c r="H177" s="12">
        <f>VLOOKUP(B177,生产成本!D:K,7,0)*E177</f>
        <v>0</v>
      </c>
      <c r="I177" s="12">
        <f>VLOOKUP(B177,生产成本!D:K,8,0)*E177</f>
        <v>0</v>
      </c>
      <c r="J177" s="12">
        <f t="shared" si="15"/>
        <v>0</v>
      </c>
      <c r="K177" s="12" t="str">
        <f t="shared" si="16"/>
        <v>生产人工成本为0，无法计算</v>
      </c>
    </row>
    <row r="178" spans="1:11" x14ac:dyDescent="0.3">
      <c r="A178" s="10">
        <f t="shared" si="14"/>
        <v>177</v>
      </c>
      <c r="B178" s="1" t="s">
        <v>262</v>
      </c>
      <c r="C178" s="1" t="s">
        <v>475</v>
      </c>
      <c r="D178" s="1" t="str">
        <f>VLOOKUP(C178,货币使用情况!A:B,2,0)</f>
        <v>外币</v>
      </c>
      <c r="E178" s="1">
        <v>3</v>
      </c>
      <c r="F178" s="1" t="str">
        <f>IF(G178="","请填写实际价格(外币)，本币结算会自动计算",G178/100*汇率相关!$B$2)</f>
        <v>请填写实际价格(外币)，本币结算会自动计算</v>
      </c>
      <c r="G178" s="14"/>
      <c r="H178" s="1">
        <f>VLOOKUP(B178,生产成本!D:K,7,0)*E178</f>
        <v>1777.5</v>
      </c>
      <c r="I178" s="1">
        <f>VLOOKUP(B178,生产成本!D:K,8,0)*E178</f>
        <v>0</v>
      </c>
      <c r="J178" s="1" t="e">
        <f t="shared" si="15"/>
        <v>#VALUE!</v>
      </c>
      <c r="K178" s="1" t="e">
        <f t="shared" si="16"/>
        <v>#VALUE!</v>
      </c>
    </row>
    <row r="179" spans="1:11" x14ac:dyDescent="0.3">
      <c r="A179" s="10">
        <f t="shared" si="14"/>
        <v>178</v>
      </c>
      <c r="B179" s="1" t="s">
        <v>40</v>
      </c>
      <c r="C179" s="1" t="s">
        <v>475</v>
      </c>
      <c r="D179" s="1" t="str">
        <f>VLOOKUP(C179,货币使用情况!A:B,2,0)</f>
        <v>外币</v>
      </c>
      <c r="E179" s="1">
        <v>3</v>
      </c>
      <c r="F179" s="1" t="str">
        <f>IF(G179="","请填写实际价格(外币)，本币结算会自动计算",G179/100*汇率相关!$B$2)</f>
        <v>请填写实际价格(外币)，本币结算会自动计算</v>
      </c>
      <c r="G179" s="14"/>
      <c r="H179" s="1">
        <f>VLOOKUP(B179,生产成本!D:K,7,0)*E179</f>
        <v>3305.625</v>
      </c>
      <c r="I179" s="1">
        <f>VLOOKUP(B179,生产成本!D:K,8,0)*E179</f>
        <v>0</v>
      </c>
      <c r="J179" s="1" t="e">
        <f t="shared" si="15"/>
        <v>#VALUE!</v>
      </c>
      <c r="K179" s="1" t="e">
        <f t="shared" si="16"/>
        <v>#VALUE!</v>
      </c>
    </row>
    <row r="180" spans="1:11" x14ac:dyDescent="0.3">
      <c r="A180" s="10">
        <f t="shared" si="14"/>
        <v>179</v>
      </c>
      <c r="B180" s="1" t="s">
        <v>43</v>
      </c>
      <c r="C180" s="1" t="s">
        <v>475</v>
      </c>
      <c r="D180" s="1" t="str">
        <f>VLOOKUP(C180,货币使用情况!A:B,2,0)</f>
        <v>外币</v>
      </c>
      <c r="E180" s="1">
        <v>3</v>
      </c>
      <c r="F180" s="1" t="str">
        <f>IF(G180="","请填写实际价格(外币)，本币结算会自动计算",G180/100*汇率相关!$B$2)</f>
        <v>请填写实际价格(外币)，本币结算会自动计算</v>
      </c>
      <c r="G180" s="14"/>
      <c r="H180" s="1">
        <f>VLOOKUP(B180,生产成本!D:K,7,0)*E180</f>
        <v>2310</v>
      </c>
      <c r="I180" s="1">
        <f>VLOOKUP(B180,生产成本!D:K,8,0)*E180</f>
        <v>0</v>
      </c>
      <c r="J180" s="1" t="e">
        <f t="shared" si="15"/>
        <v>#VALUE!</v>
      </c>
      <c r="K180" s="1" t="e">
        <f t="shared" si="16"/>
        <v>#VALUE!</v>
      </c>
    </row>
    <row r="181" spans="1:11" x14ac:dyDescent="0.3">
      <c r="A181" s="10">
        <f t="shared" si="14"/>
        <v>180</v>
      </c>
      <c r="B181" s="1" t="s">
        <v>27</v>
      </c>
      <c r="C181" s="1" t="s">
        <v>475</v>
      </c>
      <c r="D181" s="1" t="str">
        <f>VLOOKUP(C181,货币使用情况!A:B,2,0)</f>
        <v>外币</v>
      </c>
      <c r="E181" s="1">
        <v>3</v>
      </c>
      <c r="F181" s="1" t="str">
        <f>IF(G181="","请填写实际价格(外币)，本币结算会自动计算",G181/100*汇率相关!$B$2)</f>
        <v>请填写实际价格(外币)，本币结算会自动计算</v>
      </c>
      <c r="G181" s="14"/>
      <c r="H181" s="1">
        <f>VLOOKUP(B181,生产成本!D:K,7,0)*E181</f>
        <v>2910</v>
      </c>
      <c r="I181" s="1">
        <f>VLOOKUP(B181,生产成本!D:K,8,0)*E181</f>
        <v>0</v>
      </c>
      <c r="J181" s="1" t="e">
        <f t="shared" si="15"/>
        <v>#VALUE!</v>
      </c>
      <c r="K181" s="1" t="e">
        <f t="shared" si="16"/>
        <v>#VALUE!</v>
      </c>
    </row>
    <row r="182" spans="1:11" x14ac:dyDescent="0.3">
      <c r="A182" s="10">
        <f t="shared" si="14"/>
        <v>181</v>
      </c>
      <c r="B182" s="1" t="s">
        <v>298</v>
      </c>
      <c r="C182" s="1" t="s">
        <v>472</v>
      </c>
      <c r="D182" s="1" t="str">
        <f>VLOOKUP(C182,货币使用情况!A:B,2,0)</f>
        <v>外币</v>
      </c>
      <c r="E182" s="1">
        <v>10</v>
      </c>
      <c r="F182" s="1" t="str">
        <f>IF(G182="","请填写实际价格(外币)，本币结算会自动计算",G182/100*汇率相关!$B$2)</f>
        <v>请填写实际价格(外币)，本币结算会自动计算</v>
      </c>
      <c r="G182" s="14"/>
      <c r="H182" s="1">
        <f>VLOOKUP(B182,生产成本!D:K,7,0)*E182</f>
        <v>2500</v>
      </c>
      <c r="I182" s="1">
        <f>VLOOKUP(B182,生产成本!D:K,8,0)*E182</f>
        <v>0</v>
      </c>
      <c r="J182" s="1" t="e">
        <f t="shared" si="15"/>
        <v>#VALUE!</v>
      </c>
      <c r="K182" s="1" t="e">
        <f t="shared" si="16"/>
        <v>#VALUE!</v>
      </c>
    </row>
    <row r="183" spans="1:11" x14ac:dyDescent="0.3">
      <c r="A183" s="10">
        <f t="shared" si="14"/>
        <v>182</v>
      </c>
      <c r="B183" s="1" t="s">
        <v>299</v>
      </c>
      <c r="C183" s="1" t="s">
        <v>472</v>
      </c>
      <c r="D183" s="1" t="str">
        <f>VLOOKUP(C183,货币使用情况!A:B,2,0)</f>
        <v>外币</v>
      </c>
      <c r="E183" s="1">
        <v>10</v>
      </c>
      <c r="F183" s="1" t="str">
        <f>IF(G183="","请填写实际价格(外币)，本币结算会自动计算",G183/100*汇率相关!$B$2)</f>
        <v>请填写实际价格(外币)，本币结算会自动计算</v>
      </c>
      <c r="G183" s="14"/>
      <c r="H183" s="1">
        <f>VLOOKUP(B183,生产成本!D:K,7,0)*E183</f>
        <v>2400</v>
      </c>
      <c r="I183" s="1">
        <f>VLOOKUP(B183,生产成本!D:K,8,0)*E183</f>
        <v>0</v>
      </c>
      <c r="J183" s="1" t="e">
        <f t="shared" si="15"/>
        <v>#VALUE!</v>
      </c>
      <c r="K183" s="1" t="e">
        <f t="shared" si="16"/>
        <v>#VALUE!</v>
      </c>
    </row>
    <row r="184" spans="1:11" x14ac:dyDescent="0.3">
      <c r="A184" s="10">
        <f t="shared" si="14"/>
        <v>183</v>
      </c>
      <c r="B184" s="1" t="s">
        <v>217</v>
      </c>
      <c r="C184" s="1" t="s">
        <v>472</v>
      </c>
      <c r="D184" s="1" t="str">
        <f>VLOOKUP(C184,货币使用情况!A:B,2,0)</f>
        <v>外币</v>
      </c>
      <c r="E184" s="1">
        <v>3</v>
      </c>
      <c r="F184" s="1" t="str">
        <f>IF(G184="","请填写实际价格(外币)，本币结算会自动计算",G184/100*汇率相关!$B$2)</f>
        <v>请填写实际价格(外币)，本币结算会自动计算</v>
      </c>
      <c r="G184" s="14"/>
      <c r="H184" s="1">
        <f>VLOOKUP(B184,生产成本!D:K,7,0)*E184</f>
        <v>1666</v>
      </c>
      <c r="I184" s="1">
        <f>VLOOKUP(B184,生产成本!D:K,8,0)*E184</f>
        <v>0</v>
      </c>
      <c r="J184" s="1" t="e">
        <f t="shared" si="15"/>
        <v>#VALUE!</v>
      </c>
      <c r="K184" s="1" t="e">
        <f t="shared" si="16"/>
        <v>#VALUE!</v>
      </c>
    </row>
    <row r="185" spans="1:11" x14ac:dyDescent="0.3">
      <c r="A185" s="10">
        <f t="shared" si="14"/>
        <v>184</v>
      </c>
      <c r="B185" s="1" t="s">
        <v>246</v>
      </c>
      <c r="C185" s="1" t="s">
        <v>472</v>
      </c>
      <c r="D185" s="1" t="str">
        <f>VLOOKUP(C185,货币使用情况!A:B,2,0)</f>
        <v>外币</v>
      </c>
      <c r="E185" s="1">
        <v>5</v>
      </c>
      <c r="F185" s="1" t="str">
        <f>IF(G185="","请填写实际价格(外币)，本币结算会自动计算",G185/100*汇率相关!$B$2)</f>
        <v>请填写实际价格(外币)，本币结算会自动计算</v>
      </c>
      <c r="G185" s="14"/>
      <c r="H185" s="1">
        <f>VLOOKUP(B185,生产成本!D:K,7,0)*E185</f>
        <v>2045.8333333333335</v>
      </c>
      <c r="I185" s="1">
        <f>VLOOKUP(B185,生产成本!D:K,8,0)*E185</f>
        <v>0</v>
      </c>
      <c r="J185" s="1" t="e">
        <f t="shared" si="15"/>
        <v>#VALUE!</v>
      </c>
      <c r="K185" s="1" t="e">
        <f t="shared" si="16"/>
        <v>#VALUE!</v>
      </c>
    </row>
    <row r="186" spans="1:11" x14ac:dyDescent="0.3">
      <c r="A186" s="10">
        <f t="shared" si="14"/>
        <v>185</v>
      </c>
      <c r="B186" s="1" t="s">
        <v>247</v>
      </c>
      <c r="C186" s="1" t="s">
        <v>472</v>
      </c>
      <c r="D186" s="1" t="str">
        <f>VLOOKUP(C186,货币使用情况!A:B,2,0)</f>
        <v>外币</v>
      </c>
      <c r="E186" s="1">
        <v>5</v>
      </c>
      <c r="F186" s="1" t="str">
        <f>IF(G186="","请填写实际价格(外币)，本币结算会自动计算",G186/100*汇率相关!$B$2)</f>
        <v>请填写实际价格(外币)，本币结算会自动计算</v>
      </c>
      <c r="G186" s="14"/>
      <c r="H186" s="1">
        <f>VLOOKUP(B186,生产成本!D:K,7,0)*E186</f>
        <v>2004.1666666666665</v>
      </c>
      <c r="I186" s="1">
        <f>VLOOKUP(B186,生产成本!D:K,8,0)*E186</f>
        <v>0</v>
      </c>
      <c r="J186" s="1" t="e">
        <f t="shared" si="15"/>
        <v>#VALUE!</v>
      </c>
      <c r="K186" s="1" t="e">
        <f t="shared" si="16"/>
        <v>#VALUE!</v>
      </c>
    </row>
    <row r="187" spans="1:11" x14ac:dyDescent="0.3">
      <c r="A187" s="10">
        <f t="shared" si="14"/>
        <v>186</v>
      </c>
      <c r="B187" s="1" t="s">
        <v>262</v>
      </c>
      <c r="C187" s="1" t="s">
        <v>472</v>
      </c>
      <c r="D187" s="1" t="str">
        <f>VLOOKUP(C187,货币使用情况!A:B,2,0)</f>
        <v>外币</v>
      </c>
      <c r="E187" s="1">
        <v>3</v>
      </c>
      <c r="F187" s="1" t="str">
        <f>IF(G187="","请填写实际价格(外币)，本币结算会自动计算",G187/100*汇率相关!$B$2)</f>
        <v>请填写实际价格(外币)，本币结算会自动计算</v>
      </c>
      <c r="G187" s="14"/>
      <c r="H187" s="1">
        <f>VLOOKUP(B187,生产成本!D:K,7,0)*E187</f>
        <v>1777.5</v>
      </c>
      <c r="I187" s="1">
        <f>VLOOKUP(B187,生产成本!D:K,8,0)*E187</f>
        <v>0</v>
      </c>
      <c r="J187" s="1" t="e">
        <f t="shared" si="15"/>
        <v>#VALUE!</v>
      </c>
      <c r="K187" s="1" t="e">
        <f t="shared" si="16"/>
        <v>#VALUE!</v>
      </c>
    </row>
    <row r="188" spans="1:11" x14ac:dyDescent="0.3">
      <c r="A188" s="10">
        <f t="shared" si="14"/>
        <v>187</v>
      </c>
      <c r="B188" s="1" t="s">
        <v>290</v>
      </c>
      <c r="C188" s="1" t="s">
        <v>472</v>
      </c>
      <c r="D188" s="1" t="str">
        <f>VLOOKUP(C188,货币使用情况!A:B,2,0)</f>
        <v>外币</v>
      </c>
      <c r="E188" s="1">
        <v>3</v>
      </c>
      <c r="F188" s="1" t="str">
        <f>IF(G188="","请填写实际价格(外币)，本币结算会自动计算",G188/100*汇率相关!$B$2)</f>
        <v>请填写实际价格(外币)，本币结算会自动计算</v>
      </c>
      <c r="G188" s="14"/>
      <c r="H188" s="1">
        <f>VLOOKUP(B188,生产成本!D:K,7,0)*E188</f>
        <v>1610</v>
      </c>
      <c r="I188" s="1">
        <f>VLOOKUP(B188,生产成本!D:K,8,0)*E188</f>
        <v>0</v>
      </c>
      <c r="J188" s="1" t="e">
        <f t="shared" si="15"/>
        <v>#VALUE!</v>
      </c>
      <c r="K188" s="1" t="e">
        <f t="shared" si="16"/>
        <v>#VALUE!</v>
      </c>
    </row>
    <row r="189" spans="1:11" x14ac:dyDescent="0.3">
      <c r="A189" s="10">
        <f t="shared" si="14"/>
        <v>188</v>
      </c>
      <c r="B189" s="1" t="s">
        <v>291</v>
      </c>
      <c r="C189" s="1" t="s">
        <v>472</v>
      </c>
      <c r="D189" s="1" t="str">
        <f>VLOOKUP(C189,货币使用情况!A:B,2,0)</f>
        <v>外币</v>
      </c>
      <c r="E189" s="1">
        <v>3</v>
      </c>
      <c r="F189" s="1" t="str">
        <f>IF(G189="","请填写实际价格(外币)，本币结算会自动计算",G189/100*汇率相关!$B$2)</f>
        <v>请填写实际价格(外币)，本币结算会自动计算</v>
      </c>
      <c r="G189" s="14"/>
      <c r="H189" s="1">
        <f>VLOOKUP(B189,生产成本!D:K,7,0)*E189</f>
        <v>1610</v>
      </c>
      <c r="I189" s="1">
        <f>VLOOKUP(B189,生产成本!D:K,8,0)*E189</f>
        <v>0</v>
      </c>
      <c r="J189" s="1" t="e">
        <f t="shared" si="15"/>
        <v>#VALUE!</v>
      </c>
      <c r="K189" s="1" t="e">
        <f t="shared" si="16"/>
        <v>#VALUE!</v>
      </c>
    </row>
  </sheetData>
  <sheetProtection sort="0" autoFilter="0"/>
  <autoFilter ref="A1:K189" xr:uid="{00000000-0009-0000-0000-000004000000}"/>
  <sortState xmlns:xlrd2="http://schemas.microsoft.com/office/spreadsheetml/2017/richdata2" ref="B2:K189">
    <sortCondition ref="C2:C189"/>
  </sortState>
  <phoneticPr fontId="6" type="noConversion"/>
  <conditionalFormatting sqref="D2:D189">
    <cfRule type="cellIs" dxfId="4" priority="1" operator="equal">
      <formula>"外币"</formula>
    </cfRule>
    <cfRule type="cellIs" dxfId="3" priority="2" operator="equal">
      <formula>"本币"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0"/>
  <sheetViews>
    <sheetView topLeftCell="C1" workbookViewId="0">
      <pane ySplit="1" topLeftCell="A2" activePane="bottomLeft" state="frozen"/>
      <selection pane="bottomLeft" activeCell="I125" sqref="I125"/>
    </sheetView>
  </sheetViews>
  <sheetFormatPr defaultColWidth="9" defaultRowHeight="14" x14ac:dyDescent="0.3"/>
  <cols>
    <col min="1" max="1" width="8.6640625" style="6"/>
    <col min="2" max="2" width="25.4140625" customWidth="1"/>
    <col min="3" max="3" width="10.4140625" customWidth="1"/>
    <col min="4" max="4" width="8.5" customWidth="1"/>
    <col min="5" max="7" width="12.33203125" customWidth="1"/>
    <col min="8" max="9" width="42.6640625" customWidth="1"/>
  </cols>
  <sheetData>
    <row r="1" spans="1:9" x14ac:dyDescent="0.3">
      <c r="A1" s="4" t="s">
        <v>7</v>
      </c>
      <c r="B1" s="7" t="s">
        <v>490</v>
      </c>
      <c r="C1" s="8" t="s">
        <v>491</v>
      </c>
      <c r="D1" s="8" t="s">
        <v>492</v>
      </c>
      <c r="E1" s="9" t="s">
        <v>493</v>
      </c>
      <c r="F1" s="9" t="s">
        <v>482</v>
      </c>
      <c r="G1" s="9" t="s">
        <v>483</v>
      </c>
      <c r="H1" s="8" t="s">
        <v>484</v>
      </c>
      <c r="I1" s="8" t="s">
        <v>485</v>
      </c>
    </row>
    <row r="2" spans="1:9" x14ac:dyDescent="0.3">
      <c r="A2" s="10">
        <f>ROW()-1</f>
        <v>1</v>
      </c>
      <c r="B2" s="1" t="str">
        <f t="shared" ref="B2:B33" si="0">C2&amp;"("&amp;E2&amp;"贸易)"</f>
        <v>布料(阿特拉贸易)</v>
      </c>
      <c r="C2" s="1" t="s">
        <v>381</v>
      </c>
      <c r="D2" s="1" t="s">
        <v>25</v>
      </c>
      <c r="E2" s="1" t="s">
        <v>477</v>
      </c>
      <c r="F2" s="1" t="str">
        <f>VLOOKUP(E2,货币使用情况!A:B,2,0)</f>
        <v>外币</v>
      </c>
      <c r="G2" s="1">
        <v>10</v>
      </c>
      <c r="H2" s="1" t="str">
        <f>IF(I2="","请填写实际价格(外币)，本币结算会自动计算",I2/100*汇率相关!$B$2)</f>
        <v>请填写实际价格(外币)，本币结算会自动计算</v>
      </c>
      <c r="I2" s="1"/>
    </row>
    <row r="3" spans="1:9" x14ac:dyDescent="0.3">
      <c r="A3" s="10">
        <f t="shared" ref="A3:A66" si="1">ROW()-1</f>
        <v>2</v>
      </c>
      <c r="B3" s="1" t="str">
        <f t="shared" si="0"/>
        <v>谷物(阿特拉贸易)</v>
      </c>
      <c r="C3" s="1" t="s">
        <v>206</v>
      </c>
      <c r="D3" s="1" t="s">
        <v>62</v>
      </c>
      <c r="E3" s="1" t="s">
        <v>477</v>
      </c>
      <c r="F3" s="1" t="str">
        <f>VLOOKUP(E3,货币使用情况!A:B,2,0)</f>
        <v>外币</v>
      </c>
      <c r="G3" s="1">
        <v>10</v>
      </c>
      <c r="H3" s="1" t="str">
        <f>IF(I3="","请填写实际价格(外币)，本币结算会自动计算",I3/100*汇率相关!$B$2)</f>
        <v>请填写实际价格(外币)，本币结算会自动计算</v>
      </c>
      <c r="I3" s="1"/>
    </row>
    <row r="4" spans="1:9" x14ac:dyDescent="0.3">
      <c r="A4" s="10">
        <f t="shared" si="1"/>
        <v>3</v>
      </c>
      <c r="B4" s="1" t="str">
        <f t="shared" si="0"/>
        <v>啤酒(阿特拉贸易)</v>
      </c>
      <c r="C4" s="1" t="s">
        <v>494</v>
      </c>
      <c r="D4" s="1" t="s">
        <v>96</v>
      </c>
      <c r="E4" s="1" t="s">
        <v>477</v>
      </c>
      <c r="F4" s="1" t="str">
        <f>VLOOKUP(E4,货币使用情况!A:B,2,0)</f>
        <v>外币</v>
      </c>
      <c r="G4" s="1">
        <v>5</v>
      </c>
      <c r="H4" s="1" t="str">
        <f>IF(I4="","请填写实际价格(外币)，本币结算会自动计算",I4/100*汇率相关!$B$2)</f>
        <v>请填写实际价格(外币)，本币结算会自动计算</v>
      </c>
      <c r="I4" s="1"/>
    </row>
    <row r="5" spans="1:9" x14ac:dyDescent="0.3">
      <c r="A5" s="10">
        <f t="shared" si="1"/>
        <v>4</v>
      </c>
      <c r="B5" s="1" t="str">
        <f t="shared" si="0"/>
        <v>泥土(阿特拉贸易)</v>
      </c>
      <c r="C5" s="1" t="s">
        <v>143</v>
      </c>
      <c r="D5" s="1" t="s">
        <v>25</v>
      </c>
      <c r="E5" s="1" t="s">
        <v>477</v>
      </c>
      <c r="F5" s="1" t="str">
        <f>VLOOKUP(E5,货币使用情况!A:B,2,0)</f>
        <v>外币</v>
      </c>
      <c r="G5" s="1">
        <v>30</v>
      </c>
      <c r="H5" s="1" t="str">
        <f>IF(I5="","请填写实际价格(外币)，本币结算会自动计算",I5/100*汇率相关!$B$2)</f>
        <v>请填写实际价格(外币)，本币结算会自动计算</v>
      </c>
      <c r="I5" s="1"/>
    </row>
    <row r="6" spans="1:9" x14ac:dyDescent="0.3">
      <c r="A6" s="10">
        <f t="shared" si="1"/>
        <v>5</v>
      </c>
      <c r="B6" s="1" t="str">
        <f t="shared" si="0"/>
        <v>叶子(阿特拉贸易)</v>
      </c>
      <c r="C6" s="1" t="s">
        <v>175</v>
      </c>
      <c r="D6" s="1" t="s">
        <v>25</v>
      </c>
      <c r="E6" s="1" t="s">
        <v>477</v>
      </c>
      <c r="F6" s="1" t="str">
        <f>VLOOKUP(E6,货币使用情况!A:B,2,0)</f>
        <v>外币</v>
      </c>
      <c r="G6" s="1">
        <v>30</v>
      </c>
      <c r="H6" s="1" t="str">
        <f>IF(I6="","请填写实际价格(外币)，本币结算会自动计算",I6/100*汇率相关!$B$2)</f>
        <v>请填写实际价格(外币)，本币结算会自动计算</v>
      </c>
      <c r="I6" s="1"/>
    </row>
    <row r="7" spans="1:9" x14ac:dyDescent="0.3">
      <c r="A7" s="10">
        <f t="shared" si="1"/>
        <v>6</v>
      </c>
      <c r="B7" s="1" t="str">
        <f t="shared" si="0"/>
        <v>石灰粉(暗影堡贸易)</v>
      </c>
      <c r="C7" s="1" t="s">
        <v>261</v>
      </c>
      <c r="D7" s="1" t="s">
        <v>25</v>
      </c>
      <c r="E7" s="1" t="s">
        <v>473</v>
      </c>
      <c r="F7" s="1" t="str">
        <f>VLOOKUP(E7,货币使用情况!A:B,2,0)</f>
        <v>外币</v>
      </c>
      <c r="G7" s="1">
        <v>10</v>
      </c>
      <c r="H7" s="1" t="str">
        <f>IF(I7="","请填写实际价格(外币)，本币结算会自动计算",I7/100*汇率相关!$B$2)</f>
        <v>请填写实际价格(外币)，本币结算会自动计算</v>
      </c>
      <c r="I7" s="1"/>
    </row>
    <row r="8" spans="1:9" x14ac:dyDescent="0.3">
      <c r="A8" s="10">
        <f t="shared" si="1"/>
        <v>7</v>
      </c>
      <c r="B8" s="1" t="str">
        <f t="shared" si="0"/>
        <v>石材(暗影堡贸易)</v>
      </c>
      <c r="C8" s="1" t="s">
        <v>495</v>
      </c>
      <c r="D8" s="1" t="s">
        <v>25</v>
      </c>
      <c r="E8" s="1" t="s">
        <v>473</v>
      </c>
      <c r="F8" s="1" t="str">
        <f>VLOOKUP(E8,货币使用情况!A:B,2,0)</f>
        <v>外币</v>
      </c>
      <c r="G8" s="1">
        <v>10</v>
      </c>
      <c r="H8" s="1" t="str">
        <f>IF(I8="","请填写实际价格(外币)，本币结算会自动计算",I8/100*汇率相关!$B$2)</f>
        <v>请填写实际价格(外币)，本币结算会自动计算</v>
      </c>
      <c r="I8" s="1"/>
    </row>
    <row r="9" spans="1:9" x14ac:dyDescent="0.3">
      <c r="A9" s="10">
        <f t="shared" si="1"/>
        <v>8</v>
      </c>
      <c r="B9" s="1" t="str">
        <f t="shared" si="0"/>
        <v>金首饰(暗影堡贸易)</v>
      </c>
      <c r="C9" s="1" t="s">
        <v>496</v>
      </c>
      <c r="D9" s="1" t="s">
        <v>59</v>
      </c>
      <c r="E9" s="1" t="s">
        <v>473</v>
      </c>
      <c r="F9" s="1" t="str">
        <f>VLOOKUP(E9,货币使用情况!A:B,2,0)</f>
        <v>外币</v>
      </c>
      <c r="G9" s="1">
        <v>3</v>
      </c>
      <c r="H9" s="1" t="str">
        <f>IF(I9="","请填写实际价格(外币)，本币结算会自动计算",I9/100*汇率相关!$B$2)</f>
        <v>请填写实际价格(外币)，本币结算会自动计算</v>
      </c>
      <c r="I9" s="1"/>
    </row>
    <row r="10" spans="1:9" x14ac:dyDescent="0.3">
      <c r="A10" s="10">
        <f t="shared" si="1"/>
        <v>9</v>
      </c>
      <c r="B10" s="1" t="str">
        <f t="shared" si="0"/>
        <v>水(暗影堡贸易)</v>
      </c>
      <c r="C10" s="1" t="s">
        <v>142</v>
      </c>
      <c r="D10" s="1" t="s">
        <v>25</v>
      </c>
      <c r="E10" s="1" t="s">
        <v>473</v>
      </c>
      <c r="F10" s="1" t="str">
        <f>VLOOKUP(E10,货币使用情况!A:B,2,0)</f>
        <v>外币</v>
      </c>
      <c r="G10" s="1">
        <v>30</v>
      </c>
      <c r="H10" s="1" t="str">
        <f>IF(I10="","请填写实际价格(外币)，本币结算会自动计算",I10/100*汇率相关!$B$2)</f>
        <v>请填写实际价格(外币)，本币结算会自动计算</v>
      </c>
      <c r="I10" s="1"/>
    </row>
    <row r="11" spans="1:9" x14ac:dyDescent="0.3">
      <c r="A11" s="10">
        <f t="shared" si="1"/>
        <v>10</v>
      </c>
      <c r="B11" s="1" t="str">
        <f t="shared" si="0"/>
        <v>烤肉(巴斯基姆贸易)</v>
      </c>
      <c r="C11" s="1" t="s">
        <v>497</v>
      </c>
      <c r="D11" s="1" t="s">
        <v>62</v>
      </c>
      <c r="E11" s="1" t="s">
        <v>478</v>
      </c>
      <c r="F11" s="1" t="str">
        <f>VLOOKUP(E11,货币使用情况!A:B,2,0)</f>
        <v>外币</v>
      </c>
      <c r="G11" s="1">
        <v>5</v>
      </c>
      <c r="H11" s="1" t="str">
        <f>IF(I11="","请填写实际价格(外币)，本币结算会自动计算",I11/100*汇率相关!$B$2)</f>
        <v>请填写实际价格(外币)，本币结算会自动计算</v>
      </c>
      <c r="I11" s="1"/>
    </row>
    <row r="12" spans="1:9" x14ac:dyDescent="0.3">
      <c r="A12" s="10">
        <f t="shared" si="1"/>
        <v>11</v>
      </c>
      <c r="B12" s="1" t="str">
        <f t="shared" si="0"/>
        <v>肉排(巴斯基姆贸易)</v>
      </c>
      <c r="C12" s="1" t="s">
        <v>498</v>
      </c>
      <c r="D12" s="1" t="s">
        <v>62</v>
      </c>
      <c r="E12" s="1" t="s">
        <v>478</v>
      </c>
      <c r="F12" s="1" t="str">
        <f>VLOOKUP(E12,货币使用情况!A:B,2,0)</f>
        <v>外币</v>
      </c>
      <c r="G12" s="1">
        <v>3</v>
      </c>
      <c r="H12" s="1" t="str">
        <f>IF(I12="","请填写实际价格(外币)，本币结算会自动计算",I12/100*汇率相关!$B$2)</f>
        <v>请填写实际价格(外币)，本币结算会自动计算</v>
      </c>
      <c r="I12" s="1"/>
    </row>
    <row r="13" spans="1:9" x14ac:dyDescent="0.3">
      <c r="A13" s="10">
        <f t="shared" si="1"/>
        <v>12</v>
      </c>
      <c r="B13" s="1" t="str">
        <f t="shared" si="0"/>
        <v>肉(巴斯基姆贸易)</v>
      </c>
      <c r="C13" s="1" t="s">
        <v>33</v>
      </c>
      <c r="D13" s="1" t="s">
        <v>62</v>
      </c>
      <c r="E13" s="1" t="s">
        <v>478</v>
      </c>
      <c r="F13" s="1" t="str">
        <f>VLOOKUP(E13,货币使用情况!A:B,2,0)</f>
        <v>外币</v>
      </c>
      <c r="G13" s="1">
        <v>10</v>
      </c>
      <c r="H13" s="1" t="str">
        <f>IF(I13="","请填写实际价格(外币)，本币结算会自动计算",I13/100*汇率相关!$B$2)</f>
        <v>请填写实际价格(外币)，本币结算会自动计算</v>
      </c>
      <c r="I13" s="1"/>
    </row>
    <row r="14" spans="1:9" x14ac:dyDescent="0.3">
      <c r="A14" s="10">
        <f t="shared" si="1"/>
        <v>13</v>
      </c>
      <c r="B14" s="1" t="str">
        <f t="shared" si="0"/>
        <v>鱼(巴斯基姆贸易)</v>
      </c>
      <c r="C14" s="1" t="s">
        <v>201</v>
      </c>
      <c r="D14" s="1" t="s">
        <v>25</v>
      </c>
      <c r="E14" s="1" t="s">
        <v>478</v>
      </c>
      <c r="F14" s="1" t="str">
        <f>VLOOKUP(E14,货币使用情况!A:B,2,0)</f>
        <v>外币</v>
      </c>
      <c r="G14" s="1">
        <v>10</v>
      </c>
      <c r="H14" s="1" t="str">
        <f>IF(I14="","请填写实际价格(外币)，本币结算会自动计算",I14/100*汇率相关!$B$2)</f>
        <v>请填写实际价格(外币)，本币结算会自动计算</v>
      </c>
      <c r="I14" s="1"/>
    </row>
    <row r="15" spans="1:9" x14ac:dyDescent="0.3">
      <c r="A15" s="10">
        <f t="shared" si="1"/>
        <v>14</v>
      </c>
      <c r="B15" s="1" t="str">
        <f t="shared" si="0"/>
        <v>烤鱼(巴斯基姆贸易)</v>
      </c>
      <c r="C15" s="1" t="s">
        <v>499</v>
      </c>
      <c r="D15" s="1" t="s">
        <v>62</v>
      </c>
      <c r="E15" s="1" t="s">
        <v>478</v>
      </c>
      <c r="F15" s="1" t="str">
        <f>VLOOKUP(E15,货币使用情况!A:B,2,0)</f>
        <v>外币</v>
      </c>
      <c r="G15" s="1">
        <v>5</v>
      </c>
      <c r="H15" s="1" t="str">
        <f>IF(I15="","请填写实际价格(外币)，本币结算会自动计算",I15/100*汇率相关!$B$2)</f>
        <v>请填写实际价格(外币)，本币结算会自动计算</v>
      </c>
      <c r="I15" s="1"/>
    </row>
    <row r="16" spans="1:9" x14ac:dyDescent="0.3">
      <c r="A16" s="10">
        <f t="shared" si="1"/>
        <v>15</v>
      </c>
      <c r="B16" s="1" t="str">
        <f t="shared" si="0"/>
        <v>蝙蝠体液(毒牙城贸易)</v>
      </c>
      <c r="C16" s="1" t="s">
        <v>379</v>
      </c>
      <c r="D16" s="1" t="s">
        <v>25</v>
      </c>
      <c r="E16" s="1" t="s">
        <v>469</v>
      </c>
      <c r="F16" s="1" t="str">
        <f>VLOOKUP(E16,货币使用情况!A:B,2,0)</f>
        <v>外币</v>
      </c>
      <c r="G16" s="1">
        <v>10</v>
      </c>
      <c r="H16" s="1" t="str">
        <f>IF(I16="","请填写实际价格(外币)，本币结算会自动计算",I16/100*汇率相关!$B$2)</f>
        <v>请填写实际价格(外币)，本币结算会自动计算</v>
      </c>
      <c r="I16" s="1"/>
    </row>
    <row r="17" spans="1:9" x14ac:dyDescent="0.3">
      <c r="A17" s="10">
        <f t="shared" si="1"/>
        <v>16</v>
      </c>
      <c r="B17" s="1" t="str">
        <f t="shared" si="0"/>
        <v>蘑菇(毒牙城贸易)</v>
      </c>
      <c r="C17" s="1" t="s">
        <v>195</v>
      </c>
      <c r="D17" s="1" t="s">
        <v>62</v>
      </c>
      <c r="E17" s="1" t="s">
        <v>469</v>
      </c>
      <c r="F17" s="1" t="str">
        <f>VLOOKUP(E17,货币使用情况!A:B,2,0)</f>
        <v>外币</v>
      </c>
      <c r="G17" s="1">
        <v>10</v>
      </c>
      <c r="H17" s="1" t="str">
        <f>IF(I17="","请填写实际价格(外币)，本币结算会自动计算",I17/100*汇率相关!$B$2)</f>
        <v>请填写实际价格(外币)，本币结算会自动计算</v>
      </c>
      <c r="I17" s="1"/>
    </row>
    <row r="18" spans="1:9" x14ac:dyDescent="0.3">
      <c r="A18" s="10">
        <f t="shared" si="1"/>
        <v>17</v>
      </c>
      <c r="B18" s="1" t="str">
        <f t="shared" si="0"/>
        <v>欢乐花(毒牙城贸易)</v>
      </c>
      <c r="C18" s="1" t="s">
        <v>218</v>
      </c>
      <c r="D18" s="1" t="s">
        <v>25</v>
      </c>
      <c r="E18" s="1" t="s">
        <v>469</v>
      </c>
      <c r="F18" s="1" t="str">
        <f>VLOOKUP(E18,货币使用情况!A:B,2,0)</f>
        <v>外币</v>
      </c>
      <c r="G18" s="1">
        <v>3</v>
      </c>
      <c r="H18" s="1" t="str">
        <f>IF(I18="","请填写实际价格(外币)，本币结算会自动计算",I18/100*汇率相关!$B$2)</f>
        <v>请填写实际价格(外币)，本币结算会自动计算</v>
      </c>
      <c r="I18" s="1"/>
    </row>
    <row r="19" spans="1:9" x14ac:dyDescent="0.3">
      <c r="A19" s="10">
        <f t="shared" si="1"/>
        <v>18</v>
      </c>
      <c r="B19" s="1" t="str">
        <f t="shared" si="0"/>
        <v>木头(毒牙城贸易)</v>
      </c>
      <c r="C19" s="1" t="s">
        <v>230</v>
      </c>
      <c r="D19" s="1" t="s">
        <v>25</v>
      </c>
      <c r="E19" s="1" t="s">
        <v>469</v>
      </c>
      <c r="F19" s="1" t="str">
        <f>VLOOKUP(E19,货币使用情况!A:B,2,0)</f>
        <v>外币</v>
      </c>
      <c r="G19" s="1">
        <v>20</v>
      </c>
      <c r="H19" s="1" t="str">
        <f>IF(I19="","请填写实际价格(外币)，本币结算会自动计算",I19/100*汇率相关!$B$2)</f>
        <v>请填写实际价格(外币)，本币结算会自动计算</v>
      </c>
      <c r="I19" s="1"/>
    </row>
    <row r="20" spans="1:9" x14ac:dyDescent="0.3">
      <c r="A20" s="10">
        <f t="shared" si="1"/>
        <v>19</v>
      </c>
      <c r="B20" s="1" t="str">
        <f t="shared" si="0"/>
        <v>黏板岩(毒牙城贸易)</v>
      </c>
      <c r="C20" s="1" t="s">
        <v>500</v>
      </c>
      <c r="D20" s="1" t="s">
        <v>25</v>
      </c>
      <c r="E20" s="1" t="s">
        <v>469</v>
      </c>
      <c r="F20" s="1" t="str">
        <f>VLOOKUP(E20,货币使用情况!A:B,2,0)</f>
        <v>外币</v>
      </c>
      <c r="G20" s="1">
        <v>20</v>
      </c>
      <c r="H20" s="1" t="str">
        <f>IF(I20="","请填写实际价格(外币)，本币结算会自动计算",I20/100*汇率相关!$B$2)</f>
        <v>请填写实际价格(外币)，本币结算会自动计算</v>
      </c>
      <c r="I20" s="1"/>
    </row>
    <row r="21" spans="1:9" x14ac:dyDescent="0.3">
      <c r="A21" s="10">
        <f t="shared" si="1"/>
        <v>20</v>
      </c>
      <c r="B21" s="1" t="str">
        <f t="shared" si="0"/>
        <v>叶子(弗拉特斯塔贸易)</v>
      </c>
      <c r="C21" s="1" t="s">
        <v>175</v>
      </c>
      <c r="D21" s="1" t="s">
        <v>25</v>
      </c>
      <c r="E21" s="1" t="s">
        <v>471</v>
      </c>
      <c r="F21" s="1" t="str">
        <f>VLOOKUP(E21,货币使用情况!A:B,2,0)</f>
        <v>外币</v>
      </c>
      <c r="G21" s="1">
        <v>30</v>
      </c>
      <c r="H21" s="1" t="str">
        <f>IF(I21="","请填写实际价格(外币)，本币结算会自动计算",I21/100*汇率相关!$B$2)</f>
        <v>请填写实际价格(外币)，本币结算会自动计算</v>
      </c>
      <c r="I21" s="1"/>
    </row>
    <row r="22" spans="1:9" x14ac:dyDescent="0.3">
      <c r="A22" s="10">
        <f t="shared" si="1"/>
        <v>21</v>
      </c>
      <c r="B22" s="1" t="str">
        <f t="shared" si="0"/>
        <v>莓果(弗拉特斯塔贸易)</v>
      </c>
      <c r="C22" s="1" t="s">
        <v>35</v>
      </c>
      <c r="D22" s="1" t="s">
        <v>62</v>
      </c>
      <c r="E22" s="1" t="s">
        <v>471</v>
      </c>
      <c r="F22" s="1" t="str">
        <f>VLOOKUP(E22,货币使用情况!A:B,2,0)</f>
        <v>外币</v>
      </c>
      <c r="G22" s="1">
        <v>10</v>
      </c>
      <c r="H22" s="1" t="str">
        <f>IF(I22="","请填写实际价格(外币)，本币结算会自动计算",I22/100*汇率相关!$B$2)</f>
        <v>请填写实际价格(外币)，本币结算会自动计算</v>
      </c>
      <c r="I22" s="1"/>
    </row>
    <row r="23" spans="1:9" x14ac:dyDescent="0.3">
      <c r="A23" s="10">
        <f t="shared" si="1"/>
        <v>22</v>
      </c>
      <c r="B23" s="1" t="str">
        <f t="shared" si="0"/>
        <v>花朵(弗拉特斯塔贸易)</v>
      </c>
      <c r="C23" s="1" t="s">
        <v>157</v>
      </c>
      <c r="D23" s="1" t="s">
        <v>25</v>
      </c>
      <c r="E23" s="1" t="s">
        <v>471</v>
      </c>
      <c r="F23" s="1" t="str">
        <f>VLOOKUP(E23,货币使用情况!A:B,2,0)</f>
        <v>外币</v>
      </c>
      <c r="G23" s="1">
        <v>20</v>
      </c>
      <c r="H23" s="1" t="str">
        <f>IF(I23="","请填写实际价格(外币)，本币结算会自动计算",I23/100*汇率相关!$B$2)</f>
        <v>请填写实际价格(外币)，本币结算会自动计算</v>
      </c>
      <c r="I23" s="1"/>
    </row>
    <row r="24" spans="1:9" x14ac:dyDescent="0.3">
      <c r="A24" s="10">
        <f t="shared" si="1"/>
        <v>23</v>
      </c>
      <c r="B24" s="1" t="str">
        <f t="shared" si="0"/>
        <v>木头(弗拉特斯塔贸易)</v>
      </c>
      <c r="C24" s="1" t="s">
        <v>230</v>
      </c>
      <c r="D24" s="1" t="s">
        <v>25</v>
      </c>
      <c r="E24" s="1" t="s">
        <v>471</v>
      </c>
      <c r="F24" s="1" t="str">
        <f>VLOOKUP(E24,货币使用情况!A:B,2,0)</f>
        <v>外币</v>
      </c>
      <c r="G24" s="1">
        <v>20</v>
      </c>
      <c r="H24" s="1" t="str">
        <f>IF(I24="","请填写实际价格(外币)，本币结算会自动计算",I24/100*汇率相关!$B$2)</f>
        <v>请填写实际价格(外币)，本币结算会自动计算</v>
      </c>
      <c r="I24" s="1"/>
    </row>
    <row r="25" spans="1:9" x14ac:dyDescent="0.3">
      <c r="A25" s="10">
        <f t="shared" si="1"/>
        <v>24</v>
      </c>
      <c r="B25" s="1" t="str">
        <f t="shared" si="0"/>
        <v>蚕茧(弗拉特斯塔贸易)</v>
      </c>
      <c r="C25" s="1" t="s">
        <v>183</v>
      </c>
      <c r="D25" s="1" t="s">
        <v>25</v>
      </c>
      <c r="E25" s="1" t="s">
        <v>471</v>
      </c>
      <c r="F25" s="1" t="str">
        <f>VLOOKUP(E25,货币使用情况!A:B,2,0)</f>
        <v>外币</v>
      </c>
      <c r="G25" s="1">
        <v>10</v>
      </c>
      <c r="H25" s="1" t="str">
        <f>IF(I25="","请填写实际价格(外币)，本币结算会自动计算",I25/100*汇率相关!$B$2)</f>
        <v>请填写实际价格(外币)，本币结算会自动计算</v>
      </c>
      <c r="I25" s="1"/>
    </row>
    <row r="26" spans="1:9" x14ac:dyDescent="0.3">
      <c r="A26" s="10">
        <f t="shared" si="1"/>
        <v>25</v>
      </c>
      <c r="B26" s="1" t="str">
        <f t="shared" si="0"/>
        <v>肉(弗蕾亚贸易)</v>
      </c>
      <c r="C26" s="1" t="s">
        <v>33</v>
      </c>
      <c r="D26" s="1" t="s">
        <v>62</v>
      </c>
      <c r="E26" s="1" t="s">
        <v>467</v>
      </c>
      <c r="F26" s="1" t="str">
        <f>VLOOKUP(E26,货币使用情况!A:B,2,0)</f>
        <v>本币</v>
      </c>
      <c r="G26" s="1">
        <v>10</v>
      </c>
      <c r="H26" s="1"/>
      <c r="I26" s="1" t="str">
        <f>IF(H26="","请填写实际价格(本币)，外币结算会自动计算",H26/汇率相关!$B$2)</f>
        <v>请填写实际价格(本币)，外币结算会自动计算</v>
      </c>
    </row>
    <row r="27" spans="1:9" x14ac:dyDescent="0.3">
      <c r="A27" s="10">
        <f t="shared" si="1"/>
        <v>26</v>
      </c>
      <c r="B27" s="1" t="str">
        <f t="shared" si="0"/>
        <v>蜂蜜(弗蕾亚贸易)</v>
      </c>
      <c r="C27" s="1" t="s">
        <v>162</v>
      </c>
      <c r="D27" s="1" t="s">
        <v>62</v>
      </c>
      <c r="E27" s="1" t="s">
        <v>467</v>
      </c>
      <c r="F27" s="1" t="str">
        <f>VLOOKUP(E27,货币使用情况!A:B,2,0)</f>
        <v>本币</v>
      </c>
      <c r="G27" s="1">
        <v>10</v>
      </c>
      <c r="H27" s="1"/>
      <c r="I27" s="1" t="str">
        <f>IF(H27="","请填写实际价格(本币)，外币结算会自动计算",H27/汇率相关!$B$2)</f>
        <v>请填写实际价格(本币)，外币结算会自动计算</v>
      </c>
    </row>
    <row r="28" spans="1:9" x14ac:dyDescent="0.3">
      <c r="A28" s="10">
        <f t="shared" si="1"/>
        <v>27</v>
      </c>
      <c r="B28" s="1" t="str">
        <f t="shared" si="0"/>
        <v>兔奶(弗蕾亚贸易)</v>
      </c>
      <c r="C28" s="1" t="s">
        <v>190</v>
      </c>
      <c r="D28" s="1" t="s">
        <v>62</v>
      </c>
      <c r="E28" s="1" t="s">
        <v>467</v>
      </c>
      <c r="F28" s="1" t="str">
        <f>VLOOKUP(E28,货币使用情况!A:B,2,0)</f>
        <v>本币</v>
      </c>
      <c r="G28" s="1">
        <v>10</v>
      </c>
      <c r="H28" s="1"/>
      <c r="I28" s="1" t="str">
        <f>IF(H28="","请填写实际价格(本币)，外币结算会自动计算",H28/汇率相关!$B$2)</f>
        <v>请填写实际价格(本币)，外币结算会自动计算</v>
      </c>
    </row>
    <row r="29" spans="1:9" x14ac:dyDescent="0.3">
      <c r="A29" s="10">
        <f t="shared" si="1"/>
        <v>28</v>
      </c>
      <c r="B29" s="1" t="str">
        <f t="shared" si="0"/>
        <v>芝士(弗蕾亚贸易)</v>
      </c>
      <c r="C29" s="1" t="s">
        <v>208</v>
      </c>
      <c r="D29" s="1" t="s">
        <v>62</v>
      </c>
      <c r="E29" s="1" t="s">
        <v>467</v>
      </c>
      <c r="F29" s="1" t="str">
        <f>VLOOKUP(E29,货币使用情况!A:B,2,0)</f>
        <v>本币</v>
      </c>
      <c r="G29" s="1">
        <v>5</v>
      </c>
      <c r="H29" s="1"/>
      <c r="I29" s="1" t="str">
        <f>IF(H29="","请填写实际价格(本币)，外币结算会自动计算",H29/汇率相关!$B$2)</f>
        <v>请填写实际价格(本币)，外币结算会自动计算</v>
      </c>
    </row>
    <row r="30" spans="1:9" x14ac:dyDescent="0.3">
      <c r="A30" s="10">
        <f t="shared" si="1"/>
        <v>29</v>
      </c>
      <c r="B30" s="1" t="str">
        <f t="shared" si="0"/>
        <v>皮革(弗蕾亚贸易)</v>
      </c>
      <c r="C30" s="1" t="s">
        <v>251</v>
      </c>
      <c r="D30" s="1" t="s">
        <v>25</v>
      </c>
      <c r="E30" s="1" t="s">
        <v>467</v>
      </c>
      <c r="F30" s="1" t="str">
        <f>VLOOKUP(E30,货币使用情况!A:B,2,0)</f>
        <v>本币</v>
      </c>
      <c r="G30" s="1">
        <v>10</v>
      </c>
      <c r="H30" s="1"/>
      <c r="I30" s="1" t="str">
        <f>IF(H30="","请填写实际价格(本币)，外币结算会自动计算",H30/汇率相关!$B$2)</f>
        <v>请填写实际价格(本币)，外币结算会自动计算</v>
      </c>
    </row>
    <row r="31" spans="1:9" x14ac:dyDescent="0.3">
      <c r="A31" s="10">
        <f t="shared" si="1"/>
        <v>30</v>
      </c>
      <c r="B31" s="1" t="str">
        <f t="shared" si="0"/>
        <v>皮袋(金尾城贸易)</v>
      </c>
      <c r="C31" s="1" t="s">
        <v>501</v>
      </c>
      <c r="D31" s="1" t="s">
        <v>59</v>
      </c>
      <c r="E31" s="1" t="s">
        <v>476</v>
      </c>
      <c r="F31" s="1" t="str">
        <f>VLOOKUP(E31,货币使用情况!A:B,2,0)</f>
        <v>外币</v>
      </c>
      <c r="G31" s="1"/>
      <c r="H31" s="1" t="str">
        <f>IF(I31="","请填写实际价格(外币)，本币结算会自动计算",I31/100*汇率相关!$B$2)</f>
        <v>请填写实际价格(外币)，本币结算会自动计算</v>
      </c>
      <c r="I31" s="1"/>
    </row>
    <row r="32" spans="1:9" x14ac:dyDescent="0.3">
      <c r="A32" s="10">
        <f t="shared" si="1"/>
        <v>31</v>
      </c>
      <c r="B32" s="1" t="str">
        <f t="shared" si="0"/>
        <v>蜡烛(金尾城贸易)</v>
      </c>
      <c r="C32" s="1" t="s">
        <v>502</v>
      </c>
      <c r="D32" s="1" t="s">
        <v>59</v>
      </c>
      <c r="E32" s="1" t="s">
        <v>476</v>
      </c>
      <c r="F32" s="1" t="str">
        <f>VLOOKUP(E32,货币使用情况!A:B,2,0)</f>
        <v>外币</v>
      </c>
      <c r="G32" s="1">
        <v>5</v>
      </c>
      <c r="H32" s="1" t="str">
        <f>IF(I32="","请填写实际价格(外币)，本币结算会自动计算",I32/100*汇率相关!$B$2)</f>
        <v>请填写实际价格(外币)，本币结算会自动计算</v>
      </c>
      <c r="I32" s="1"/>
    </row>
    <row r="33" spans="1:9" x14ac:dyDescent="0.3">
      <c r="A33" s="10">
        <f t="shared" si="1"/>
        <v>32</v>
      </c>
      <c r="B33" s="1" t="str">
        <f t="shared" si="0"/>
        <v>蝙蝠药水(金尾城贸易)</v>
      </c>
      <c r="C33" s="1" t="s">
        <v>503</v>
      </c>
      <c r="D33" s="1" t="s">
        <v>59</v>
      </c>
      <c r="E33" s="1" t="s">
        <v>476</v>
      </c>
      <c r="F33" s="1" t="str">
        <f>VLOOKUP(E33,货币使用情况!A:B,2,0)</f>
        <v>外币</v>
      </c>
      <c r="G33" s="1"/>
      <c r="H33" s="1" t="str">
        <f>IF(I33="","请填写实际价格(外币)，本币结算会自动计算",I33/100*汇率相关!$B$2)</f>
        <v>请填写实际价格(外币)，本币结算会自动计算</v>
      </c>
      <c r="I33" s="1"/>
    </row>
    <row r="34" spans="1:9" x14ac:dyDescent="0.3">
      <c r="A34" s="10">
        <f t="shared" si="1"/>
        <v>33</v>
      </c>
      <c r="B34" s="1" t="str">
        <f t="shared" ref="B34:B65" si="2">C34&amp;"("&amp;E34&amp;"贸易)"</f>
        <v>布衣(金尾城贸易)</v>
      </c>
      <c r="C34" s="1" t="s">
        <v>504</v>
      </c>
      <c r="D34" s="1" t="s">
        <v>59</v>
      </c>
      <c r="E34" s="1" t="s">
        <v>476</v>
      </c>
      <c r="F34" s="1" t="str">
        <f>VLOOKUP(E34,货币使用情况!A:B,2,0)</f>
        <v>外币</v>
      </c>
      <c r="G34" s="1">
        <v>5</v>
      </c>
      <c r="H34" s="1" t="str">
        <f>IF(I34="","请填写实际价格(外币)，本币结算会自动计算",I34/100*汇率相关!$B$2)</f>
        <v>请填写实际价格(外币)，本币结算会自动计算</v>
      </c>
      <c r="I34" s="1"/>
    </row>
    <row r="35" spans="1:9" x14ac:dyDescent="0.3">
      <c r="A35" s="10">
        <f t="shared" si="1"/>
        <v>34</v>
      </c>
      <c r="B35" s="1" t="str">
        <f t="shared" si="2"/>
        <v>油(金尾城贸易)</v>
      </c>
      <c r="C35" s="1" t="s">
        <v>154</v>
      </c>
      <c r="D35" s="1" t="s">
        <v>133</v>
      </c>
      <c r="E35" s="1" t="s">
        <v>476</v>
      </c>
      <c r="F35" s="1" t="str">
        <f>VLOOKUP(E35,货币使用情况!A:B,2,0)</f>
        <v>外币</v>
      </c>
      <c r="G35" s="1">
        <v>10</v>
      </c>
      <c r="H35" s="1" t="str">
        <f>IF(I35="","请填写实际价格(外币)，本币结算会自动计算",I35/100*汇率相关!$B$2)</f>
        <v>请填写实际价格(外币)，本币结算会自动计算</v>
      </c>
      <c r="I35" s="1"/>
    </row>
    <row r="36" spans="1:9" x14ac:dyDescent="0.3">
      <c r="A36" s="10">
        <f t="shared" si="1"/>
        <v>35</v>
      </c>
      <c r="B36" s="1" t="str">
        <f t="shared" si="2"/>
        <v>烤鱼(斯托基特贸易)</v>
      </c>
      <c r="C36" s="1" t="s">
        <v>499</v>
      </c>
      <c r="D36" s="1" t="s">
        <v>62</v>
      </c>
      <c r="E36" s="1" t="s">
        <v>468</v>
      </c>
      <c r="F36" s="1" t="str">
        <f>VLOOKUP(E36,货币使用情况!A:B,2,0)</f>
        <v>本币</v>
      </c>
      <c r="G36" s="1">
        <v>5</v>
      </c>
      <c r="H36" s="1"/>
      <c r="I36" s="1" t="str">
        <f>IF(H36="","请填写实际价格(本币)，外币结算会自动计算",H36/汇率相关!$B$2)</f>
        <v>请填写实际价格(本币)，外币结算会自动计算</v>
      </c>
    </row>
    <row r="37" spans="1:9" x14ac:dyDescent="0.3">
      <c r="A37" s="10">
        <f t="shared" si="1"/>
        <v>36</v>
      </c>
      <c r="B37" s="1" t="str">
        <f t="shared" si="2"/>
        <v>食盐(斯托基特贸易)</v>
      </c>
      <c r="C37" s="1" t="s">
        <v>160</v>
      </c>
      <c r="D37" s="1" t="s">
        <v>25</v>
      </c>
      <c r="E37" s="1" t="s">
        <v>468</v>
      </c>
      <c r="F37" s="1" t="str">
        <f>VLOOKUP(E37,货币使用情况!A:B,2,0)</f>
        <v>本币</v>
      </c>
      <c r="G37" s="1">
        <v>20</v>
      </c>
      <c r="H37" s="1"/>
      <c r="I37" s="1" t="str">
        <f>IF(H37="","请填写实际价格(本币)，外币结算会自动计算",H37/汇率相关!$B$2)</f>
        <v>请填写实际价格(本币)，外币结算会自动计算</v>
      </c>
    </row>
    <row r="38" spans="1:9" x14ac:dyDescent="0.3">
      <c r="A38" s="10">
        <f t="shared" si="1"/>
        <v>37</v>
      </c>
      <c r="B38" s="1" t="str">
        <f t="shared" si="2"/>
        <v>油(斯托基特贸易)</v>
      </c>
      <c r="C38" s="1" t="s">
        <v>154</v>
      </c>
      <c r="D38" s="1" t="s">
        <v>133</v>
      </c>
      <c r="E38" s="1" t="s">
        <v>468</v>
      </c>
      <c r="F38" s="1" t="str">
        <f>VLOOKUP(E38,货币使用情况!A:B,2,0)</f>
        <v>本币</v>
      </c>
      <c r="G38" s="1">
        <v>10</v>
      </c>
      <c r="H38" s="1"/>
      <c r="I38" s="1" t="str">
        <f>IF(H38="","请填写实际价格(本币)，外币结算会自动计算",H38/汇率相关!$B$2)</f>
        <v>请填写实际价格(本币)，外币结算会自动计算</v>
      </c>
    </row>
    <row r="39" spans="1:9" x14ac:dyDescent="0.3">
      <c r="A39" s="10">
        <f t="shared" si="1"/>
        <v>38</v>
      </c>
      <c r="B39" s="1" t="str">
        <f t="shared" si="2"/>
        <v>珊瑚(斯托基特贸易)</v>
      </c>
      <c r="C39" s="1" t="s">
        <v>28</v>
      </c>
      <c r="D39" s="1" t="s">
        <v>25</v>
      </c>
      <c r="E39" s="1" t="s">
        <v>468</v>
      </c>
      <c r="F39" s="1" t="str">
        <f>VLOOKUP(E39,货币使用情况!A:B,2,0)</f>
        <v>本币</v>
      </c>
      <c r="G39" s="1">
        <v>5</v>
      </c>
      <c r="H39" s="1"/>
      <c r="I39" s="1" t="str">
        <f>IF(H39="","请填写实际价格(本币)，外币结算会自动计算",H39/汇率相关!$B$2)</f>
        <v>请填写实际价格(本币)，外币结算会自动计算</v>
      </c>
    </row>
    <row r="40" spans="1:9" x14ac:dyDescent="0.3">
      <c r="A40" s="10">
        <f t="shared" si="1"/>
        <v>39</v>
      </c>
      <c r="B40" s="1" t="str">
        <f t="shared" si="2"/>
        <v>鱼(斯托基特贸易)</v>
      </c>
      <c r="C40" s="1" t="s">
        <v>201</v>
      </c>
      <c r="D40" s="1" t="s">
        <v>25</v>
      </c>
      <c r="E40" s="1" t="s">
        <v>468</v>
      </c>
      <c r="F40" s="1" t="str">
        <f>VLOOKUP(E40,货币使用情况!A:B,2,0)</f>
        <v>本币</v>
      </c>
      <c r="G40" s="1">
        <v>10</v>
      </c>
      <c r="H40" s="1"/>
      <c r="I40" s="1" t="str">
        <f>IF(H40="","请填写实际价格(本币)，外币结算会自动计算",H40/汇率相关!$B$2)</f>
        <v>请填写实际价格(本币)，外币结算会自动计算</v>
      </c>
    </row>
    <row r="41" spans="1:9" x14ac:dyDescent="0.3">
      <c r="A41" s="10">
        <f t="shared" si="1"/>
        <v>40</v>
      </c>
      <c r="B41" s="1" t="str">
        <f t="shared" si="2"/>
        <v>丝绸(索尔德姆贸易)</v>
      </c>
      <c r="C41" s="1" t="s">
        <v>373</v>
      </c>
      <c r="D41" s="1" t="s">
        <v>25</v>
      </c>
      <c r="E41" s="1" t="s">
        <v>464</v>
      </c>
      <c r="F41" s="1" t="str">
        <f>VLOOKUP(E41,货币使用情况!A:B,2,0)</f>
        <v>本币</v>
      </c>
      <c r="G41" s="1">
        <v>10</v>
      </c>
      <c r="H41" s="1"/>
      <c r="I41" s="1" t="str">
        <f>IF(H41="","请填写实际价格(本币)，外币结算会自动计算",H41/汇率相关!$B$2)</f>
        <v>请填写实际价格(本币)，外币结算会自动计算</v>
      </c>
    </row>
    <row r="42" spans="1:9" x14ac:dyDescent="0.3">
      <c r="A42" s="10">
        <f t="shared" si="1"/>
        <v>41</v>
      </c>
      <c r="B42" s="1" t="str">
        <f t="shared" si="2"/>
        <v>玻璃(索尔德姆贸易)</v>
      </c>
      <c r="C42" s="1" t="s">
        <v>41</v>
      </c>
      <c r="D42" s="1" t="s">
        <v>25</v>
      </c>
      <c r="E42" s="1" t="s">
        <v>464</v>
      </c>
      <c r="F42" s="1" t="str">
        <f>VLOOKUP(E42,货币使用情况!A:B,2,0)</f>
        <v>本币</v>
      </c>
      <c r="G42" s="1">
        <v>5</v>
      </c>
      <c r="H42" s="1"/>
      <c r="I42" s="1" t="str">
        <f>IF(H42="","请填写实际价格(本币)，外币结算会自动计算",H42/汇率相关!$B$2)</f>
        <v>请填写实际价格(本币)，外币结算会自动计算</v>
      </c>
    </row>
    <row r="43" spans="1:9" x14ac:dyDescent="0.3">
      <c r="A43" s="10">
        <f t="shared" si="1"/>
        <v>42</v>
      </c>
      <c r="B43" s="1" t="str">
        <f t="shared" si="2"/>
        <v>砂岩(索尔德姆贸易)</v>
      </c>
      <c r="C43" s="1" t="s">
        <v>265</v>
      </c>
      <c r="D43" s="1" t="s">
        <v>25</v>
      </c>
      <c r="E43" s="1" t="s">
        <v>464</v>
      </c>
      <c r="F43" s="1" t="str">
        <f>VLOOKUP(E43,货币使用情况!A:B,2,0)</f>
        <v>本币</v>
      </c>
      <c r="G43" s="1">
        <v>20</v>
      </c>
      <c r="H43" s="1"/>
      <c r="I43" s="1" t="str">
        <f>IF(H43="","请填写实际价格(本币)，外币结算会自动计算",H43/汇率相关!$B$2)</f>
        <v>请填写实际价格(本币)，外币结算会自动计算</v>
      </c>
    </row>
    <row r="44" spans="1:9" x14ac:dyDescent="0.3">
      <c r="A44" s="10">
        <f t="shared" si="1"/>
        <v>43</v>
      </c>
      <c r="B44" s="1" t="str">
        <f t="shared" si="2"/>
        <v>莎纸草(索尔德姆贸易)</v>
      </c>
      <c r="C44" s="1" t="s">
        <v>284</v>
      </c>
      <c r="D44" s="1" t="s">
        <v>25</v>
      </c>
      <c r="E44" s="1" t="s">
        <v>464</v>
      </c>
      <c r="F44" s="1" t="str">
        <f>VLOOKUP(E44,货币使用情况!A:B,2,0)</f>
        <v>本币</v>
      </c>
      <c r="G44" s="1">
        <v>10</v>
      </c>
      <c r="H44" s="1"/>
      <c r="I44" s="1" t="str">
        <f>IF(H44="","请填写实际价格(本币)，外币结算会自动计算",H44/汇率相关!$B$2)</f>
        <v>请填写实际价格(本币)，外币结算会自动计算</v>
      </c>
    </row>
    <row r="45" spans="1:9" x14ac:dyDescent="0.3">
      <c r="A45" s="10">
        <f t="shared" si="1"/>
        <v>44</v>
      </c>
      <c r="B45" s="1" t="str">
        <f t="shared" si="2"/>
        <v>仙人掌花(索尔德姆贸易)</v>
      </c>
      <c r="C45" s="1" t="s">
        <v>151</v>
      </c>
      <c r="D45" s="1" t="s">
        <v>25</v>
      </c>
      <c r="E45" s="1" t="s">
        <v>464</v>
      </c>
      <c r="F45" s="1" t="str">
        <f>VLOOKUP(E45,货币使用情况!A:B,2,0)</f>
        <v>本币</v>
      </c>
      <c r="G45" s="1">
        <v>10</v>
      </c>
      <c r="H45" s="1"/>
      <c r="I45" s="1" t="str">
        <f>IF(H45="","请填写实际价格(本币)，外币结算会自动计算",H45/汇率相关!$B$2)</f>
        <v>请填写实际价格(本币)，外币结算会自动计算</v>
      </c>
    </row>
    <row r="46" spans="1:9" x14ac:dyDescent="0.3">
      <c r="A46" s="10">
        <f t="shared" si="1"/>
        <v>45</v>
      </c>
      <c r="B46" s="1" t="str">
        <f t="shared" si="2"/>
        <v>木材(天空木园贸易)</v>
      </c>
      <c r="C46" s="1" t="s">
        <v>238</v>
      </c>
      <c r="D46" s="1" t="s">
        <v>25</v>
      </c>
      <c r="E46" s="1" t="s">
        <v>466</v>
      </c>
      <c r="F46" s="1" t="str">
        <f>VLOOKUP(E46,货币使用情况!A:B,2,0)</f>
        <v>本币</v>
      </c>
      <c r="G46" s="1">
        <v>10</v>
      </c>
      <c r="H46" s="1"/>
      <c r="I46" s="1" t="str">
        <f>IF(H46="","请填写实际价格(本币)，外币结算会自动计算",H46/汇率相关!$B$2)</f>
        <v>请填写实际价格(本币)，外币结算会自动计算</v>
      </c>
    </row>
    <row r="47" spans="1:9" x14ac:dyDescent="0.3">
      <c r="A47" s="10">
        <f t="shared" si="1"/>
        <v>46</v>
      </c>
      <c r="B47" s="1" t="str">
        <f t="shared" si="2"/>
        <v>骨头(天空木园贸易)</v>
      </c>
      <c r="C47" s="1" t="s">
        <v>216</v>
      </c>
      <c r="D47" s="1" t="s">
        <v>25</v>
      </c>
      <c r="E47" s="1" t="s">
        <v>466</v>
      </c>
      <c r="F47" s="1" t="str">
        <f>VLOOKUP(E47,货币使用情况!A:B,2,0)</f>
        <v>本币</v>
      </c>
      <c r="G47" s="1">
        <v>10</v>
      </c>
      <c r="H47" s="1"/>
      <c r="I47" s="1" t="str">
        <f>IF(H47="","请填写实际价格(本币)，外币结算会自动计算",H47/汇率相关!$B$2)</f>
        <v>请填写实际价格(本币)，外币结算会自动计算</v>
      </c>
    </row>
    <row r="48" spans="1:9" x14ac:dyDescent="0.3">
      <c r="A48" s="10">
        <f t="shared" si="1"/>
        <v>47</v>
      </c>
      <c r="B48" s="1" t="str">
        <f t="shared" si="2"/>
        <v>蚕茧(天空木园贸易)</v>
      </c>
      <c r="C48" s="1" t="s">
        <v>183</v>
      </c>
      <c r="D48" s="1" t="s">
        <v>25</v>
      </c>
      <c r="E48" s="1" t="s">
        <v>466</v>
      </c>
      <c r="F48" s="1" t="str">
        <f>VLOOKUP(E48,货币使用情况!A:B,2,0)</f>
        <v>本币</v>
      </c>
      <c r="G48" s="1">
        <v>10</v>
      </c>
      <c r="H48" s="1"/>
      <c r="I48" s="1" t="str">
        <f>IF(H48="","请填写实际价格(本币)，外币结算会自动计算",H48/汇率相关!$B$2)</f>
        <v>请填写实际价格(本币)，外币结算会自动计算</v>
      </c>
    </row>
    <row r="49" spans="1:9" x14ac:dyDescent="0.3">
      <c r="A49" s="10">
        <f t="shared" si="1"/>
        <v>48</v>
      </c>
      <c r="B49" s="1" t="str">
        <f t="shared" si="2"/>
        <v>藤蔓(天空木园贸易)</v>
      </c>
      <c r="C49" s="1" t="s">
        <v>181</v>
      </c>
      <c r="D49" s="1" t="s">
        <v>25</v>
      </c>
      <c r="E49" s="1" t="s">
        <v>466</v>
      </c>
      <c r="F49" s="1" t="str">
        <f>VLOOKUP(E49,货币使用情况!A:B,2,0)</f>
        <v>本币</v>
      </c>
      <c r="G49" s="1">
        <v>20</v>
      </c>
      <c r="H49" s="1"/>
      <c r="I49" s="1" t="str">
        <f>IF(H49="","请填写实际价格(本币)，外币结算会自动计算",H49/汇率相关!$B$2)</f>
        <v>请填写实际价格(本币)，外币结算会自动计算</v>
      </c>
    </row>
    <row r="50" spans="1:9" x14ac:dyDescent="0.3">
      <c r="A50" s="10">
        <f t="shared" si="1"/>
        <v>49</v>
      </c>
      <c r="B50" s="1" t="str">
        <f t="shared" si="2"/>
        <v>蜘蛛网(天空木园贸易)</v>
      </c>
      <c r="C50" s="1" t="s">
        <v>505</v>
      </c>
      <c r="D50" s="1" t="s">
        <v>25</v>
      </c>
      <c r="E50" s="1" t="s">
        <v>466</v>
      </c>
      <c r="F50" s="1" t="str">
        <f>VLOOKUP(E50,货币使用情况!A:B,2,0)</f>
        <v>本币</v>
      </c>
      <c r="G50" s="1">
        <v>10</v>
      </c>
      <c r="H50" s="1"/>
      <c r="I50" s="1" t="str">
        <f>IF(H50="","请填写实际价格(本币)，外币结算会自动计算",H50/汇率相关!$B$2)</f>
        <v>请填写实际价格(本币)，外币结算会自动计算</v>
      </c>
    </row>
    <row r="51" spans="1:9" x14ac:dyDescent="0.3">
      <c r="A51" s="10">
        <f t="shared" si="1"/>
        <v>50</v>
      </c>
      <c r="B51" s="1" t="str">
        <f t="shared" si="2"/>
        <v>岩盐(天凝城贸易)</v>
      </c>
      <c r="C51" s="1" t="s">
        <v>224</v>
      </c>
      <c r="D51" s="1" t="s">
        <v>25</v>
      </c>
      <c r="E51" s="1" t="s">
        <v>474</v>
      </c>
      <c r="F51" s="1" t="str">
        <f>VLOOKUP(E51,货币使用情况!A:B,2,0)</f>
        <v>外币</v>
      </c>
      <c r="G51" s="1"/>
      <c r="H51" s="1" t="str">
        <f>IF(I51="","请填写实际价格(外币)，本币结算会自动计算",I51/100*汇率相关!$B$2)</f>
        <v>请填写实际价格(外币)，本币结算会自动计算</v>
      </c>
      <c r="I51" s="1"/>
    </row>
    <row r="52" spans="1:9" x14ac:dyDescent="0.3">
      <c r="A52" s="10">
        <f t="shared" si="1"/>
        <v>51</v>
      </c>
      <c r="B52" s="1" t="str">
        <f t="shared" si="2"/>
        <v>水(天凝城贸易)</v>
      </c>
      <c r="C52" s="1" t="s">
        <v>142</v>
      </c>
      <c r="D52" s="1" t="s">
        <v>25</v>
      </c>
      <c r="E52" s="1" t="s">
        <v>474</v>
      </c>
      <c r="F52" s="1" t="str">
        <f>VLOOKUP(E52,货币使用情况!A:B,2,0)</f>
        <v>外币</v>
      </c>
      <c r="G52" s="1">
        <v>30</v>
      </c>
      <c r="H52" s="1" t="str">
        <f>IF(I52="","请填写实际价格(外币)，本币结算会自动计算",I52/100*汇率相关!$B$2)</f>
        <v>请填写实际价格(外币)，本币结算会自动计算</v>
      </c>
      <c r="I52" s="1"/>
    </row>
    <row r="53" spans="1:9" x14ac:dyDescent="0.3">
      <c r="A53" s="10">
        <f t="shared" si="1"/>
        <v>52</v>
      </c>
      <c r="B53" s="1" t="str">
        <f t="shared" si="2"/>
        <v>蘑菇(天凝城贸易)</v>
      </c>
      <c r="C53" s="1" t="s">
        <v>195</v>
      </c>
      <c r="D53" s="1" t="s">
        <v>62</v>
      </c>
      <c r="E53" s="1" t="s">
        <v>474</v>
      </c>
      <c r="F53" s="1" t="str">
        <f>VLOOKUP(E53,货币使用情况!A:B,2,0)</f>
        <v>外币</v>
      </c>
      <c r="G53" s="1">
        <v>10</v>
      </c>
      <c r="H53" s="1" t="str">
        <f>IF(I53="","请填写实际价格(外币)，本币结算会自动计算",I53/100*汇率相关!$B$2)</f>
        <v>请填写实际价格(外币)，本币结算会自动计算</v>
      </c>
      <c r="I53" s="1"/>
    </row>
    <row r="54" spans="1:9" x14ac:dyDescent="0.3">
      <c r="A54" s="10">
        <f t="shared" si="1"/>
        <v>53</v>
      </c>
      <c r="B54" s="1" t="str">
        <f t="shared" si="2"/>
        <v>铜矿石(天凝城贸易)</v>
      </c>
      <c r="C54" s="1" t="s">
        <v>270</v>
      </c>
      <c r="D54" s="1" t="s">
        <v>25</v>
      </c>
      <c r="E54" s="1" t="s">
        <v>474</v>
      </c>
      <c r="F54" s="1" t="str">
        <f>VLOOKUP(E54,货币使用情况!A:B,2,0)</f>
        <v>外币</v>
      </c>
      <c r="G54" s="1">
        <v>10</v>
      </c>
      <c r="H54" s="1" t="str">
        <f>IF(I54="","请填写实际价格(外币)，本币结算会自动计算",I54/100*汇率相关!$B$2)</f>
        <v>请填写实际价格(外币)，本币结算会自动计算</v>
      </c>
      <c r="I54" s="1"/>
    </row>
    <row r="55" spans="1:9" x14ac:dyDescent="0.3">
      <c r="A55" s="10">
        <f t="shared" si="1"/>
        <v>54</v>
      </c>
      <c r="B55" s="1" t="str">
        <f t="shared" si="2"/>
        <v>铁矿石(天凝城贸易)</v>
      </c>
      <c r="C55" s="1" t="s">
        <v>267</v>
      </c>
      <c r="D55" s="1" t="s">
        <v>25</v>
      </c>
      <c r="E55" s="1" t="s">
        <v>474</v>
      </c>
      <c r="F55" s="1" t="str">
        <f>VLOOKUP(E55,货币使用情况!A:B,2,0)</f>
        <v>外币</v>
      </c>
      <c r="G55" s="1">
        <v>10</v>
      </c>
      <c r="H55" s="1" t="str">
        <f>IF(I55="","请填写实际价格(外币)，本币结算会自动计算",I55/100*汇率相关!$B$2)</f>
        <v>请填写实际价格(外币)，本币结算会自动计算</v>
      </c>
      <c r="I55" s="1"/>
    </row>
    <row r="56" spans="1:9" x14ac:dyDescent="0.3">
      <c r="A56" s="11">
        <f t="shared" si="1"/>
        <v>55</v>
      </c>
      <c r="B56" s="12" t="str">
        <f t="shared" si="2"/>
        <v>珊瑚石(无贸易)</v>
      </c>
      <c r="C56" s="12" t="s">
        <v>506</v>
      </c>
      <c r="D56" s="12" t="s">
        <v>25</v>
      </c>
      <c r="E56" s="12" t="s">
        <v>30</v>
      </c>
      <c r="F56" s="12" t="str">
        <f>VLOOKUP(E56,货币使用情况!A:B,2,0)</f>
        <v xml:space="preserve"> </v>
      </c>
      <c r="G56" s="12"/>
      <c r="H56" s="12"/>
      <c r="I56" s="12"/>
    </row>
    <row r="57" spans="1:9" x14ac:dyDescent="0.3">
      <c r="A57" s="11">
        <f t="shared" si="1"/>
        <v>56</v>
      </c>
      <c r="B57" s="12" t="str">
        <f t="shared" si="2"/>
        <v>蝙蝠(无贸易)</v>
      </c>
      <c r="C57" s="12" t="s">
        <v>507</v>
      </c>
      <c r="D57" s="12" t="s">
        <v>25</v>
      </c>
      <c r="E57" s="12" t="s">
        <v>30</v>
      </c>
      <c r="F57" s="12" t="str">
        <f>VLOOKUP(E57,货币使用情况!A:B,2,0)</f>
        <v xml:space="preserve"> </v>
      </c>
      <c r="G57" s="12"/>
      <c r="H57" s="12"/>
      <c r="I57" s="12"/>
    </row>
    <row r="58" spans="1:9" x14ac:dyDescent="0.3">
      <c r="A58" s="11">
        <f t="shared" si="1"/>
        <v>57</v>
      </c>
      <c r="B58" s="12" t="str">
        <f t="shared" si="2"/>
        <v>玻璃工艺品(无贸易)</v>
      </c>
      <c r="C58" s="12" t="s">
        <v>508</v>
      </c>
      <c r="D58" s="12" t="s">
        <v>25</v>
      </c>
      <c r="E58" s="12" t="s">
        <v>30</v>
      </c>
      <c r="F58" s="12" t="str">
        <f>VLOOKUP(E58,货币使用情况!A:B,2,0)</f>
        <v xml:space="preserve"> </v>
      </c>
      <c r="G58" s="12"/>
      <c r="H58" s="12"/>
      <c r="I58" s="12"/>
    </row>
    <row r="59" spans="1:9" x14ac:dyDescent="0.3">
      <c r="A59" s="11">
        <f t="shared" si="1"/>
        <v>58</v>
      </c>
      <c r="B59" s="12" t="str">
        <f t="shared" si="2"/>
        <v>玻璃瓶(无贸易)</v>
      </c>
      <c r="C59" s="12" t="s">
        <v>168</v>
      </c>
      <c r="D59" s="12" t="s">
        <v>25</v>
      </c>
      <c r="E59" s="12" t="s">
        <v>30</v>
      </c>
      <c r="F59" s="12" t="str">
        <f>VLOOKUP(E59,货币使用情况!A:B,2,0)</f>
        <v xml:space="preserve"> </v>
      </c>
      <c r="G59" s="12"/>
      <c r="H59" s="12"/>
      <c r="I59" s="12"/>
    </row>
    <row r="60" spans="1:9" x14ac:dyDescent="0.3">
      <c r="A60" s="11">
        <f t="shared" si="1"/>
        <v>59</v>
      </c>
      <c r="B60" s="12" t="str">
        <f t="shared" si="2"/>
        <v>肥皂(无贸易)</v>
      </c>
      <c r="C60" s="12" t="s">
        <v>509</v>
      </c>
      <c r="D60" s="12" t="s">
        <v>59</v>
      </c>
      <c r="E60" s="12" t="s">
        <v>30</v>
      </c>
      <c r="F60" s="12" t="str">
        <f>VLOOKUP(E60,货币使用情况!A:B,2,0)</f>
        <v xml:space="preserve"> </v>
      </c>
      <c r="G60" s="12"/>
      <c r="H60" s="12"/>
      <c r="I60" s="12"/>
    </row>
    <row r="61" spans="1:9" x14ac:dyDescent="0.3">
      <c r="A61" s="11">
        <f t="shared" si="1"/>
        <v>60</v>
      </c>
      <c r="B61" s="12" t="str">
        <f t="shared" si="2"/>
        <v>化妆品(无贸易)</v>
      </c>
      <c r="C61" s="12" t="s">
        <v>510</v>
      </c>
      <c r="D61" s="12" t="s">
        <v>59</v>
      </c>
      <c r="E61" s="12" t="s">
        <v>30</v>
      </c>
      <c r="F61" s="12" t="str">
        <f>VLOOKUP(E61,货币使用情况!A:B,2,0)</f>
        <v xml:space="preserve"> </v>
      </c>
      <c r="G61" s="12"/>
      <c r="H61" s="12"/>
      <c r="I61" s="12"/>
    </row>
    <row r="62" spans="1:9" x14ac:dyDescent="0.3">
      <c r="A62" s="11">
        <f t="shared" si="1"/>
        <v>61</v>
      </c>
      <c r="B62" s="12" t="str">
        <f t="shared" si="2"/>
        <v>香水(无贸易)</v>
      </c>
      <c r="C62" s="12" t="s">
        <v>511</v>
      </c>
      <c r="D62" s="12" t="s">
        <v>59</v>
      </c>
      <c r="E62" s="12" t="s">
        <v>30</v>
      </c>
      <c r="F62" s="12" t="str">
        <f>VLOOKUP(E62,货币使用情况!A:B,2,0)</f>
        <v xml:space="preserve"> </v>
      </c>
      <c r="G62" s="12"/>
      <c r="H62" s="12"/>
      <c r="I62" s="12"/>
    </row>
    <row r="63" spans="1:9" x14ac:dyDescent="0.3">
      <c r="A63" s="11">
        <f t="shared" si="1"/>
        <v>62</v>
      </c>
      <c r="B63" s="12" t="str">
        <f t="shared" si="2"/>
        <v>绳子(无贸易)</v>
      </c>
      <c r="C63" s="12" t="s">
        <v>282</v>
      </c>
      <c r="D63" s="12" t="s">
        <v>25</v>
      </c>
      <c r="E63" s="12" t="s">
        <v>30</v>
      </c>
      <c r="F63" s="12" t="str">
        <f>VLOOKUP(E63,货币使用情况!A:B,2,0)</f>
        <v xml:space="preserve"> </v>
      </c>
      <c r="G63" s="12"/>
      <c r="H63" s="12"/>
      <c r="I63" s="12"/>
    </row>
    <row r="64" spans="1:9" x14ac:dyDescent="0.3">
      <c r="A64" s="11">
        <f t="shared" si="1"/>
        <v>63</v>
      </c>
      <c r="B64" s="12" t="str">
        <f t="shared" si="2"/>
        <v>烤蘑菇(无贸易)</v>
      </c>
      <c r="C64" s="12" t="s">
        <v>512</v>
      </c>
      <c r="D64" s="12" t="s">
        <v>62</v>
      </c>
      <c r="E64" s="12" t="s">
        <v>30</v>
      </c>
      <c r="F64" s="12" t="str">
        <f>VLOOKUP(E64,货币使用情况!A:B,2,0)</f>
        <v xml:space="preserve"> </v>
      </c>
      <c r="G64" s="12"/>
      <c r="H64" s="12"/>
      <c r="I64" s="12"/>
    </row>
    <row r="65" spans="1:9" x14ac:dyDescent="0.3">
      <c r="A65" s="11">
        <f t="shared" si="1"/>
        <v>64</v>
      </c>
      <c r="B65" s="12" t="str">
        <f t="shared" si="2"/>
        <v>骨粉(无贸易)</v>
      </c>
      <c r="C65" s="12" t="s">
        <v>212</v>
      </c>
      <c r="D65" s="12" t="s">
        <v>25</v>
      </c>
      <c r="E65" s="12" t="s">
        <v>30</v>
      </c>
      <c r="F65" s="12" t="str">
        <f>VLOOKUP(E65,货币使用情况!A:B,2,0)</f>
        <v xml:space="preserve"> </v>
      </c>
      <c r="G65" s="12"/>
      <c r="H65" s="12"/>
      <c r="I65" s="12"/>
    </row>
    <row r="66" spans="1:9" x14ac:dyDescent="0.3">
      <c r="A66" s="11">
        <f t="shared" si="1"/>
        <v>65</v>
      </c>
      <c r="B66" s="12" t="str">
        <f t="shared" ref="B66:B97" si="3">C66&amp;"("&amp;E66&amp;"贸易)"</f>
        <v>欢乐花粉末(无贸易)</v>
      </c>
      <c r="C66" s="12" t="s">
        <v>276</v>
      </c>
      <c r="D66" s="12" t="s">
        <v>25</v>
      </c>
      <c r="E66" s="12" t="s">
        <v>30</v>
      </c>
      <c r="F66" s="12" t="str">
        <f>VLOOKUP(E66,货币使用情况!A:B,2,0)</f>
        <v xml:space="preserve"> </v>
      </c>
      <c r="G66" s="12"/>
      <c r="H66" s="12"/>
      <c r="I66" s="12"/>
    </row>
    <row r="67" spans="1:9" x14ac:dyDescent="0.3">
      <c r="A67" s="11">
        <f t="shared" ref="A67:A104" si="4">ROW()-1</f>
        <v>66</v>
      </c>
      <c r="B67" s="12" t="str">
        <f t="shared" si="3"/>
        <v>粮粉(无贸易)</v>
      </c>
      <c r="C67" s="12" t="s">
        <v>193</v>
      </c>
      <c r="D67" s="12" t="s">
        <v>25</v>
      </c>
      <c r="E67" s="12" t="s">
        <v>30</v>
      </c>
      <c r="F67" s="12" t="str">
        <f>VLOOKUP(E67,货币使用情况!A:B,2,0)</f>
        <v xml:space="preserve"> </v>
      </c>
      <c r="G67" s="12"/>
      <c r="H67" s="12"/>
      <c r="I67" s="12"/>
    </row>
    <row r="68" spans="1:9" x14ac:dyDescent="0.3">
      <c r="A68" s="11">
        <f t="shared" si="4"/>
        <v>67</v>
      </c>
      <c r="B68" s="12" t="str">
        <f t="shared" si="3"/>
        <v>冰淇淋(无贸易)</v>
      </c>
      <c r="C68" s="12" t="s">
        <v>513</v>
      </c>
      <c r="D68" s="12" t="s">
        <v>62</v>
      </c>
      <c r="E68" s="12" t="s">
        <v>30</v>
      </c>
      <c r="F68" s="12" t="str">
        <f>VLOOKUP(E68,货币使用情况!A:B,2,0)</f>
        <v xml:space="preserve"> </v>
      </c>
      <c r="G68" s="12"/>
      <c r="H68" s="12"/>
      <c r="I68" s="12"/>
    </row>
    <row r="69" spans="1:9" x14ac:dyDescent="0.3">
      <c r="A69" s="11">
        <f t="shared" si="4"/>
        <v>68</v>
      </c>
      <c r="B69" s="12" t="str">
        <f t="shared" si="3"/>
        <v>木棍(无贸易)</v>
      </c>
      <c r="C69" s="12" t="s">
        <v>178</v>
      </c>
      <c r="D69" s="12" t="s">
        <v>25</v>
      </c>
      <c r="E69" s="12" t="s">
        <v>30</v>
      </c>
      <c r="F69" s="12" t="str">
        <f>VLOOKUP(E69,货币使用情况!A:B,2,0)</f>
        <v xml:space="preserve"> </v>
      </c>
      <c r="G69" s="12"/>
      <c r="H69" s="12"/>
      <c r="I69" s="12"/>
    </row>
    <row r="70" spans="1:9" x14ac:dyDescent="0.3">
      <c r="A70" s="11">
        <f t="shared" si="4"/>
        <v>69</v>
      </c>
      <c r="B70" s="12" t="str">
        <f t="shared" si="3"/>
        <v>齿轮(无贸易)</v>
      </c>
      <c r="C70" s="12" t="s">
        <v>514</v>
      </c>
      <c r="D70" s="12" t="s">
        <v>25</v>
      </c>
      <c r="E70" s="12" t="s">
        <v>30</v>
      </c>
      <c r="F70" s="12" t="str">
        <f>VLOOKUP(E70,货币使用情况!A:B,2,0)</f>
        <v xml:space="preserve"> </v>
      </c>
      <c r="G70" s="12"/>
      <c r="H70" s="12"/>
      <c r="I70" s="12"/>
    </row>
    <row r="71" spans="1:9" x14ac:dyDescent="0.3">
      <c r="A71" s="11">
        <f t="shared" si="4"/>
        <v>70</v>
      </c>
      <c r="B71" s="12" t="str">
        <f t="shared" si="3"/>
        <v>工具(无贸易)</v>
      </c>
      <c r="C71" s="12" t="s">
        <v>253</v>
      </c>
      <c r="D71" s="12" t="s">
        <v>25</v>
      </c>
      <c r="E71" s="12" t="s">
        <v>30</v>
      </c>
      <c r="F71" s="12" t="str">
        <f>VLOOKUP(E71,货币使用情况!A:B,2,0)</f>
        <v xml:space="preserve"> </v>
      </c>
      <c r="G71" s="12"/>
      <c r="H71" s="12"/>
      <c r="I71" s="12"/>
    </row>
    <row r="72" spans="1:9" x14ac:dyDescent="0.3">
      <c r="A72" s="11">
        <f t="shared" si="4"/>
        <v>71</v>
      </c>
      <c r="B72" s="12" t="str">
        <f t="shared" si="3"/>
        <v>酒桶(无贸易)</v>
      </c>
      <c r="C72" s="12" t="s">
        <v>245</v>
      </c>
      <c r="D72" s="12" t="s">
        <v>25</v>
      </c>
      <c r="E72" s="12" t="s">
        <v>30</v>
      </c>
      <c r="F72" s="12" t="str">
        <f>VLOOKUP(E72,货币使用情况!A:B,2,0)</f>
        <v xml:space="preserve"> </v>
      </c>
      <c r="G72" s="12"/>
      <c r="H72" s="12"/>
      <c r="I72" s="12"/>
    </row>
    <row r="73" spans="1:9" x14ac:dyDescent="0.3">
      <c r="A73" s="11">
        <f t="shared" si="4"/>
        <v>72</v>
      </c>
      <c r="B73" s="12" t="str">
        <f t="shared" si="3"/>
        <v>实木家具(无贸易)</v>
      </c>
      <c r="C73" s="12" t="s">
        <v>515</v>
      </c>
      <c r="D73" s="12" t="s">
        <v>25</v>
      </c>
      <c r="E73" s="12" t="s">
        <v>30</v>
      </c>
      <c r="F73" s="12" t="str">
        <f>VLOOKUP(E73,货币使用情况!A:B,2,0)</f>
        <v xml:space="preserve"> </v>
      </c>
      <c r="G73" s="12"/>
      <c r="H73" s="12"/>
      <c r="I73" s="12"/>
    </row>
    <row r="74" spans="1:9" x14ac:dyDescent="0.3">
      <c r="A74" s="11">
        <f t="shared" si="4"/>
        <v>73</v>
      </c>
      <c r="B74" s="12" t="str">
        <f t="shared" si="3"/>
        <v>果酒(无贸易)</v>
      </c>
      <c r="C74" s="12" t="s">
        <v>516</v>
      </c>
      <c r="D74" s="12" t="s">
        <v>96</v>
      </c>
      <c r="E74" s="12" t="s">
        <v>30</v>
      </c>
      <c r="F74" s="12" t="str">
        <f>VLOOKUP(E74,货币使用情况!A:B,2,0)</f>
        <v xml:space="preserve"> </v>
      </c>
      <c r="G74" s="12"/>
      <c r="H74" s="12"/>
      <c r="I74" s="12"/>
    </row>
    <row r="75" spans="1:9" x14ac:dyDescent="0.3">
      <c r="A75" s="11">
        <f t="shared" si="4"/>
        <v>74</v>
      </c>
      <c r="B75" s="12" t="str">
        <f t="shared" si="3"/>
        <v>纸(无贸易)</v>
      </c>
      <c r="C75" s="12" t="s">
        <v>376</v>
      </c>
      <c r="D75" s="12" t="s">
        <v>25</v>
      </c>
      <c r="E75" s="12" t="s">
        <v>30</v>
      </c>
      <c r="F75" s="12" t="str">
        <f>VLOOKUP(E75,货币使用情况!A:B,2,0)</f>
        <v xml:space="preserve"> </v>
      </c>
      <c r="G75" s="12"/>
      <c r="H75" s="12"/>
      <c r="I75" s="12"/>
    </row>
    <row r="76" spans="1:9" x14ac:dyDescent="0.3">
      <c r="A76" s="11">
        <f t="shared" si="4"/>
        <v>75</v>
      </c>
      <c r="B76" s="12" t="str">
        <f t="shared" si="3"/>
        <v>皮鞋(无贸易)</v>
      </c>
      <c r="C76" s="12" t="s">
        <v>517</v>
      </c>
      <c r="D76" s="12" t="s">
        <v>59</v>
      </c>
      <c r="E76" s="12" t="s">
        <v>30</v>
      </c>
      <c r="F76" s="12" t="str">
        <f>VLOOKUP(E76,货币使用情况!A:B,2,0)</f>
        <v xml:space="preserve"> </v>
      </c>
      <c r="G76" s="12"/>
      <c r="H76" s="12"/>
      <c r="I76" s="12"/>
    </row>
    <row r="77" spans="1:9" x14ac:dyDescent="0.3">
      <c r="A77" s="11">
        <f t="shared" si="4"/>
        <v>76</v>
      </c>
      <c r="B77" s="12" t="str">
        <f t="shared" si="3"/>
        <v>染料(无贸易)</v>
      </c>
      <c r="C77" s="12" t="s">
        <v>163</v>
      </c>
      <c r="D77" s="12" t="s">
        <v>25</v>
      </c>
      <c r="E77" s="12" t="s">
        <v>30</v>
      </c>
      <c r="F77" s="12" t="str">
        <f>VLOOKUP(E77,货币使用情况!A:B,2,0)</f>
        <v xml:space="preserve"> </v>
      </c>
      <c r="G77" s="12"/>
      <c r="H77" s="12"/>
      <c r="I77" s="12"/>
    </row>
    <row r="78" spans="1:9" x14ac:dyDescent="0.3">
      <c r="A78" s="11">
        <f t="shared" si="4"/>
        <v>77</v>
      </c>
      <c r="B78" s="12" t="str">
        <f t="shared" si="3"/>
        <v>金块(无贸易)</v>
      </c>
      <c r="C78" s="12" t="s">
        <v>287</v>
      </c>
      <c r="D78" s="12" t="s">
        <v>25</v>
      </c>
      <c r="E78" s="12" t="s">
        <v>30</v>
      </c>
      <c r="F78" s="12" t="str">
        <f>VLOOKUP(E78,货币使用情况!A:B,2,0)</f>
        <v xml:space="preserve"> </v>
      </c>
      <c r="G78" s="12"/>
      <c r="H78" s="12"/>
      <c r="I78" s="12"/>
    </row>
    <row r="79" spans="1:9" x14ac:dyDescent="0.3">
      <c r="A79" s="11">
        <f t="shared" si="4"/>
        <v>78</v>
      </c>
      <c r="B79" s="12" t="str">
        <f t="shared" si="3"/>
        <v>沙子(无贸易)</v>
      </c>
      <c r="C79" s="12" t="s">
        <v>260</v>
      </c>
      <c r="D79" s="12" t="s">
        <v>25</v>
      </c>
      <c r="E79" s="12" t="s">
        <v>30</v>
      </c>
      <c r="F79" s="12" t="str">
        <f>VLOOKUP(E79,货币使用情况!A:B,2,0)</f>
        <v xml:space="preserve"> </v>
      </c>
      <c r="G79" s="12"/>
      <c r="H79" s="12"/>
      <c r="I79" s="12"/>
    </row>
    <row r="80" spans="1:9" x14ac:dyDescent="0.3">
      <c r="A80" s="11">
        <f t="shared" si="4"/>
        <v>79</v>
      </c>
      <c r="B80" s="12" t="str">
        <f t="shared" si="3"/>
        <v>铁块(无贸易)</v>
      </c>
      <c r="C80" s="12" t="s">
        <v>518</v>
      </c>
      <c r="D80" s="12" t="s">
        <v>25</v>
      </c>
      <c r="E80" s="12" t="s">
        <v>30</v>
      </c>
      <c r="F80" s="12" t="str">
        <f>VLOOKUP(E80,货币使用情况!A:B,2,0)</f>
        <v xml:space="preserve"> </v>
      </c>
      <c r="G80" s="12"/>
      <c r="H80" s="12"/>
      <c r="I80" s="12"/>
    </row>
    <row r="81" spans="1:9" x14ac:dyDescent="0.3">
      <c r="A81" s="11">
        <f t="shared" si="4"/>
        <v>80</v>
      </c>
      <c r="B81" s="12" t="str">
        <f t="shared" si="3"/>
        <v>铜块(无贸易)</v>
      </c>
      <c r="C81" s="12" t="s">
        <v>239</v>
      </c>
      <c r="D81" s="12" t="s">
        <v>25</v>
      </c>
      <c r="E81" s="12" t="s">
        <v>30</v>
      </c>
      <c r="F81" s="12" t="str">
        <f>VLOOKUP(E81,货币使用情况!A:B,2,0)</f>
        <v xml:space="preserve"> </v>
      </c>
      <c r="G81" s="12"/>
      <c r="H81" s="12"/>
      <c r="I81" s="12"/>
    </row>
    <row r="82" spans="1:9" x14ac:dyDescent="0.3">
      <c r="A82" s="11">
        <f t="shared" si="4"/>
        <v>81</v>
      </c>
      <c r="B82" s="12" t="str">
        <f t="shared" si="3"/>
        <v>口香糖(无贸易)</v>
      </c>
      <c r="C82" s="12" t="s">
        <v>519</v>
      </c>
      <c r="D82" s="12" t="s">
        <v>59</v>
      </c>
      <c r="E82" s="12" t="s">
        <v>30</v>
      </c>
      <c r="F82" s="12" t="str">
        <f>VLOOKUP(E82,货币使用情况!A:B,2,0)</f>
        <v xml:space="preserve"> </v>
      </c>
      <c r="G82" s="12"/>
      <c r="H82" s="12"/>
      <c r="I82" s="12"/>
    </row>
    <row r="83" spans="1:9" x14ac:dyDescent="0.3">
      <c r="A83" s="11">
        <f t="shared" si="4"/>
        <v>82</v>
      </c>
      <c r="B83" s="12" t="str">
        <f t="shared" si="3"/>
        <v>哑铃(无贸易)</v>
      </c>
      <c r="C83" s="12" t="s">
        <v>520</v>
      </c>
      <c r="D83" s="12" t="s">
        <v>59</v>
      </c>
      <c r="E83" s="12" t="s">
        <v>30</v>
      </c>
      <c r="F83" s="12" t="str">
        <f>VLOOKUP(E83,货币使用情况!A:B,2,0)</f>
        <v xml:space="preserve"> </v>
      </c>
      <c r="G83" s="12"/>
      <c r="H83" s="12"/>
      <c r="I83" s="12"/>
    </row>
    <row r="84" spans="1:9" x14ac:dyDescent="0.3">
      <c r="A84" s="11">
        <f t="shared" si="4"/>
        <v>83</v>
      </c>
      <c r="B84" s="12" t="str">
        <f t="shared" si="3"/>
        <v>面包(无贸易)</v>
      </c>
      <c r="C84" s="12" t="s">
        <v>521</v>
      </c>
      <c r="D84" s="12" t="s">
        <v>62</v>
      </c>
      <c r="E84" s="12" t="s">
        <v>30</v>
      </c>
      <c r="F84" s="12" t="str">
        <f>VLOOKUP(E84,货币使用情况!A:B,2,0)</f>
        <v xml:space="preserve"> </v>
      </c>
      <c r="G84" s="12"/>
      <c r="H84" s="12"/>
      <c r="I84" s="12"/>
    </row>
    <row r="85" spans="1:9" x14ac:dyDescent="0.3">
      <c r="A85" s="11">
        <f t="shared" si="4"/>
        <v>84</v>
      </c>
      <c r="B85" s="12" t="str">
        <f t="shared" si="3"/>
        <v>无(无贸易)</v>
      </c>
      <c r="C85" s="12" t="s">
        <v>30</v>
      </c>
      <c r="D85" s="12" t="s">
        <v>30</v>
      </c>
      <c r="E85" s="12" t="s">
        <v>30</v>
      </c>
      <c r="F85" s="12" t="str">
        <f>VLOOKUP(E85,货币使用情况!A:B,2,0)</f>
        <v xml:space="preserve"> </v>
      </c>
      <c r="G85" s="12"/>
      <c r="H85" s="12"/>
      <c r="I85" s="12"/>
    </row>
    <row r="86" spans="1:9" x14ac:dyDescent="0.3">
      <c r="A86" s="11">
        <f t="shared" si="4"/>
        <v>85</v>
      </c>
      <c r="B86" s="12" t="str">
        <f t="shared" si="3"/>
        <v>蚕(无贸易)</v>
      </c>
      <c r="C86" s="12" t="s">
        <v>522</v>
      </c>
      <c r="D86" s="12" t="s">
        <v>25</v>
      </c>
      <c r="E86" s="12" t="s">
        <v>30</v>
      </c>
      <c r="F86" s="12" t="str">
        <f>VLOOKUP(E86,货币使用情况!A:B,2,0)</f>
        <v xml:space="preserve"> </v>
      </c>
      <c r="G86" s="12"/>
      <c r="H86" s="12"/>
      <c r="I86" s="12"/>
    </row>
    <row r="87" spans="1:9" x14ac:dyDescent="0.3">
      <c r="A87" s="11">
        <f t="shared" si="4"/>
        <v>86</v>
      </c>
      <c r="B87" s="12" t="str">
        <f t="shared" si="3"/>
        <v>意大利面(无贸易)</v>
      </c>
      <c r="C87" s="12" t="s">
        <v>523</v>
      </c>
      <c r="D87" s="12" t="s">
        <v>62</v>
      </c>
      <c r="E87" s="12" t="s">
        <v>30</v>
      </c>
      <c r="F87" s="12" t="str">
        <f>VLOOKUP(E87,货币使用情况!A:B,2,0)</f>
        <v xml:space="preserve"> </v>
      </c>
      <c r="G87" s="12"/>
      <c r="H87" s="12"/>
      <c r="I87" s="12"/>
    </row>
    <row r="88" spans="1:9" x14ac:dyDescent="0.3">
      <c r="A88" s="11">
        <f t="shared" si="4"/>
        <v>87</v>
      </c>
      <c r="B88" s="12" t="str">
        <f t="shared" si="3"/>
        <v>蛋糕(无贸易)</v>
      </c>
      <c r="C88" s="12" t="s">
        <v>524</v>
      </c>
      <c r="D88" s="12" t="s">
        <v>62</v>
      </c>
      <c r="E88" s="12" t="s">
        <v>30</v>
      </c>
      <c r="F88" s="12" t="str">
        <f>VLOOKUP(E88,货币使用情况!A:B,2,0)</f>
        <v xml:space="preserve"> </v>
      </c>
      <c r="G88" s="12"/>
      <c r="H88" s="12"/>
      <c r="I88" s="12"/>
    </row>
    <row r="89" spans="1:9" x14ac:dyDescent="0.3">
      <c r="A89" s="11">
        <f t="shared" si="4"/>
        <v>88</v>
      </c>
      <c r="B89" s="12" t="str">
        <f t="shared" si="3"/>
        <v>蜂蜡(无贸易)</v>
      </c>
      <c r="C89" s="12" t="s">
        <v>280</v>
      </c>
      <c r="D89" s="12" t="s">
        <v>25</v>
      </c>
      <c r="E89" s="12" t="s">
        <v>30</v>
      </c>
      <c r="F89" s="12" t="str">
        <f>VLOOKUP(E89,货币使用情况!A:B,2,0)</f>
        <v xml:space="preserve"> </v>
      </c>
      <c r="G89" s="12"/>
      <c r="H89" s="12"/>
      <c r="I89" s="12"/>
    </row>
    <row r="90" spans="1:9" x14ac:dyDescent="0.3">
      <c r="A90" s="11">
        <f t="shared" si="4"/>
        <v>89</v>
      </c>
      <c r="B90" s="12" t="str">
        <f t="shared" si="3"/>
        <v>蜜蜂(无贸易)</v>
      </c>
      <c r="C90" s="12" t="s">
        <v>525</v>
      </c>
      <c r="D90" s="12" t="s">
        <v>25</v>
      </c>
      <c r="E90" s="12" t="s">
        <v>30</v>
      </c>
      <c r="F90" s="12" t="str">
        <f>VLOOKUP(E90,货币使用情况!A:B,2,0)</f>
        <v xml:space="preserve"> </v>
      </c>
      <c r="G90" s="12"/>
      <c r="H90" s="12"/>
      <c r="I90" s="12"/>
    </row>
    <row r="91" spans="1:9" x14ac:dyDescent="0.3">
      <c r="A91" s="11">
        <f t="shared" si="4"/>
        <v>90</v>
      </c>
      <c r="B91" s="12" t="str">
        <f t="shared" si="3"/>
        <v>兔子(无贸易)</v>
      </c>
      <c r="C91" s="12" t="s">
        <v>34</v>
      </c>
      <c r="D91" s="12" t="s">
        <v>25</v>
      </c>
      <c r="E91" s="12" t="s">
        <v>30</v>
      </c>
      <c r="F91" s="12" t="str">
        <f>VLOOKUP(E91,货币使用情况!A:B,2,0)</f>
        <v xml:space="preserve"> </v>
      </c>
      <c r="G91" s="12"/>
      <c r="H91" s="12"/>
      <c r="I91" s="12"/>
    </row>
    <row r="92" spans="1:9" x14ac:dyDescent="0.3">
      <c r="A92" s="11">
        <f t="shared" si="4"/>
        <v>91</v>
      </c>
      <c r="B92" s="12" t="str">
        <f t="shared" si="3"/>
        <v>木炭(无贸易)</v>
      </c>
      <c r="C92" s="12" t="s">
        <v>156</v>
      </c>
      <c r="D92" s="12" t="s">
        <v>25</v>
      </c>
      <c r="E92" s="12" t="s">
        <v>30</v>
      </c>
      <c r="F92" s="12" t="str">
        <f>VLOOKUP(E92,货币使用情况!A:B,2,0)</f>
        <v xml:space="preserve"> </v>
      </c>
      <c r="G92" s="12"/>
      <c r="H92" s="12"/>
      <c r="I92" s="12"/>
    </row>
    <row r="93" spans="1:9" x14ac:dyDescent="0.3">
      <c r="A93" s="11">
        <f t="shared" si="4"/>
        <v>92</v>
      </c>
      <c r="B93" s="12" t="str">
        <f t="shared" si="3"/>
        <v>陶瓷(无贸易)</v>
      </c>
      <c r="C93" s="12" t="s">
        <v>526</v>
      </c>
      <c r="D93" s="12" t="s">
        <v>59</v>
      </c>
      <c r="E93" s="12" t="s">
        <v>30</v>
      </c>
      <c r="F93" s="12" t="str">
        <f>VLOOKUP(E93,货币使用情况!A:B,2,0)</f>
        <v xml:space="preserve"> </v>
      </c>
      <c r="G93" s="12"/>
      <c r="H93" s="12"/>
      <c r="I93" s="12"/>
    </row>
    <row r="94" spans="1:9" x14ac:dyDescent="0.3">
      <c r="A94" s="11">
        <f t="shared" si="4"/>
        <v>93</v>
      </c>
      <c r="B94" s="12" t="str">
        <f t="shared" si="3"/>
        <v>灯笼鱼(无贸易)</v>
      </c>
      <c r="C94" s="12" t="s">
        <v>199</v>
      </c>
      <c r="D94" s="12" t="s">
        <v>25</v>
      </c>
      <c r="E94" s="12" t="s">
        <v>30</v>
      </c>
      <c r="F94" s="12" t="str">
        <f>VLOOKUP(E94,货币使用情况!A:B,2,0)</f>
        <v xml:space="preserve"> </v>
      </c>
      <c r="G94" s="12"/>
      <c r="H94" s="12"/>
      <c r="I94" s="12"/>
    </row>
    <row r="95" spans="1:9" x14ac:dyDescent="0.3">
      <c r="A95" s="11">
        <f t="shared" si="4"/>
        <v>94</v>
      </c>
      <c r="B95" s="12" t="str">
        <f t="shared" si="3"/>
        <v>发光体(无贸易)</v>
      </c>
      <c r="C95" s="12" t="s">
        <v>155</v>
      </c>
      <c r="D95" s="12" t="s">
        <v>25</v>
      </c>
      <c r="E95" s="12" t="s">
        <v>30</v>
      </c>
      <c r="F95" s="12" t="str">
        <f>VLOOKUP(E95,货币使用情况!A:B,2,0)</f>
        <v xml:space="preserve"> </v>
      </c>
      <c r="G95" s="12"/>
      <c r="H95" s="12"/>
      <c r="I95" s="12"/>
    </row>
    <row r="96" spans="1:9" x14ac:dyDescent="0.3">
      <c r="A96" s="11">
        <f t="shared" si="4"/>
        <v>95</v>
      </c>
      <c r="B96" s="12" t="str">
        <f t="shared" si="3"/>
        <v>寄居蟹(无贸易)</v>
      </c>
      <c r="C96" s="12" t="s">
        <v>205</v>
      </c>
      <c r="D96" s="12" t="s">
        <v>25</v>
      </c>
      <c r="E96" s="12" t="s">
        <v>30</v>
      </c>
      <c r="F96" s="12" t="str">
        <f>VLOOKUP(E96,货币使用情况!A:B,2,0)</f>
        <v xml:space="preserve"> </v>
      </c>
      <c r="G96" s="12"/>
      <c r="H96" s="12"/>
      <c r="I96" s="12"/>
    </row>
    <row r="97" spans="1:9" x14ac:dyDescent="0.3">
      <c r="A97" s="11">
        <f t="shared" si="4"/>
        <v>96</v>
      </c>
      <c r="B97" s="12" t="str">
        <f t="shared" si="3"/>
        <v>荆棘(无贸易)</v>
      </c>
      <c r="C97" s="12" t="s">
        <v>179</v>
      </c>
      <c r="D97" s="12" t="s">
        <v>25</v>
      </c>
      <c r="E97" s="12" t="s">
        <v>30</v>
      </c>
      <c r="F97" s="12" t="str">
        <f>VLOOKUP(E97,货币使用情况!A:B,2,0)</f>
        <v xml:space="preserve"> </v>
      </c>
      <c r="G97" s="12"/>
      <c r="H97" s="12"/>
      <c r="I97" s="12"/>
    </row>
    <row r="98" spans="1:9" x14ac:dyDescent="0.3">
      <c r="A98" s="11">
        <f t="shared" si="4"/>
        <v>97</v>
      </c>
      <c r="B98" s="12" t="str">
        <f t="shared" ref="B98:B120" si="5">C98&amp;"("&amp;E98&amp;"贸易)"</f>
        <v>黏土(无贸易)</v>
      </c>
      <c r="C98" s="12" t="s">
        <v>318</v>
      </c>
      <c r="D98" s="12" t="s">
        <v>25</v>
      </c>
      <c r="E98" s="12" t="s">
        <v>30</v>
      </c>
      <c r="F98" s="12" t="str">
        <f>VLOOKUP(E98,货币使用情况!A:B,2,0)</f>
        <v xml:space="preserve"> </v>
      </c>
      <c r="G98" s="12"/>
      <c r="H98" s="12"/>
      <c r="I98" s="12"/>
    </row>
    <row r="99" spans="1:9" x14ac:dyDescent="0.3">
      <c r="A99" s="11">
        <f t="shared" si="4"/>
        <v>98</v>
      </c>
      <c r="B99" s="12" t="str">
        <f t="shared" si="5"/>
        <v>青蛙(无贸易)</v>
      </c>
      <c r="C99" s="12" t="s">
        <v>169</v>
      </c>
      <c r="D99" s="12" t="s">
        <v>25</v>
      </c>
      <c r="E99" s="12" t="s">
        <v>30</v>
      </c>
      <c r="F99" s="12" t="str">
        <f>VLOOKUP(E99,货币使用情况!A:B,2,0)</f>
        <v xml:space="preserve"> </v>
      </c>
      <c r="G99" s="12"/>
      <c r="H99" s="12"/>
      <c r="I99" s="12"/>
    </row>
    <row r="100" spans="1:9" x14ac:dyDescent="0.3">
      <c r="A100" s="11">
        <f t="shared" si="4"/>
        <v>99</v>
      </c>
      <c r="B100" s="12" t="str">
        <f t="shared" si="5"/>
        <v>犰狳(无贸易)</v>
      </c>
      <c r="C100" s="12" t="s">
        <v>296</v>
      </c>
      <c r="D100" s="12" t="s">
        <v>25</v>
      </c>
      <c r="E100" s="12" t="s">
        <v>30</v>
      </c>
      <c r="F100" s="12" t="str">
        <f>VLOOKUP(E100,货币使用情况!A:B,2,0)</f>
        <v xml:space="preserve"> </v>
      </c>
      <c r="G100" s="12"/>
      <c r="H100" s="12"/>
      <c r="I100" s="12"/>
    </row>
    <row r="101" spans="1:9" x14ac:dyDescent="0.3">
      <c r="A101" s="11">
        <f t="shared" si="4"/>
        <v>100</v>
      </c>
      <c r="B101" s="12" t="str">
        <f t="shared" si="5"/>
        <v>石灰岩(无贸易)</v>
      </c>
      <c r="C101" s="12" t="s">
        <v>222</v>
      </c>
      <c r="D101" s="12" t="s">
        <v>25</v>
      </c>
      <c r="E101" s="12" t="s">
        <v>30</v>
      </c>
      <c r="F101" s="12" t="str">
        <f>VLOOKUP(E101,货币使用情况!A:B,2,0)</f>
        <v xml:space="preserve"> </v>
      </c>
      <c r="G101" s="12"/>
      <c r="H101" s="12"/>
      <c r="I101" s="12"/>
    </row>
    <row r="102" spans="1:9" x14ac:dyDescent="0.3">
      <c r="A102" s="11">
        <f t="shared" si="4"/>
        <v>101</v>
      </c>
      <c r="B102" s="12" t="str">
        <f t="shared" si="5"/>
        <v>水晶(无贸易)</v>
      </c>
      <c r="C102" s="12" t="s">
        <v>44</v>
      </c>
      <c r="D102" s="12" t="s">
        <v>25</v>
      </c>
      <c r="E102" s="12" t="s">
        <v>30</v>
      </c>
      <c r="F102" s="12" t="str">
        <f>VLOOKUP(E102,货币使用情况!A:B,2,0)</f>
        <v xml:space="preserve"> </v>
      </c>
      <c r="G102" s="12"/>
      <c r="H102" s="12"/>
      <c r="I102" s="12"/>
    </row>
    <row r="103" spans="1:9" x14ac:dyDescent="0.3">
      <c r="A103" s="11">
        <f t="shared" si="4"/>
        <v>102</v>
      </c>
      <c r="B103" s="12" t="str">
        <f t="shared" si="5"/>
        <v>蜗牛(无贸易)</v>
      </c>
      <c r="C103" s="12" t="s">
        <v>165</v>
      </c>
      <c r="D103" s="12" t="s">
        <v>25</v>
      </c>
      <c r="E103" s="12" t="s">
        <v>30</v>
      </c>
      <c r="F103" s="12" t="str">
        <f>VLOOKUP(E103,货币使用情况!A:B,2,0)</f>
        <v xml:space="preserve"> </v>
      </c>
      <c r="G103" s="12"/>
      <c r="H103" s="12"/>
      <c r="I103" s="12"/>
    </row>
    <row r="104" spans="1:9" x14ac:dyDescent="0.3">
      <c r="A104" s="11">
        <f t="shared" si="4"/>
        <v>103</v>
      </c>
      <c r="B104" s="12" t="str">
        <f t="shared" si="5"/>
        <v>雪(无贸易)</v>
      </c>
      <c r="C104" s="12" t="s">
        <v>188</v>
      </c>
      <c r="D104" s="12" t="s">
        <v>25</v>
      </c>
      <c r="E104" s="12" t="s">
        <v>30</v>
      </c>
      <c r="F104" s="12" t="str">
        <f>VLOOKUP(E104,货币使用情况!A:B,2,0)</f>
        <v xml:space="preserve"> </v>
      </c>
      <c r="G104" s="12"/>
      <c r="H104" s="12"/>
      <c r="I104" s="12"/>
    </row>
    <row r="105" spans="1:9" x14ac:dyDescent="0.3">
      <c r="A105" s="11">
        <f t="shared" ref="A105:A120" si="6">ROW()-1</f>
        <v>104</v>
      </c>
      <c r="B105" s="12" t="str">
        <f t="shared" si="5"/>
        <v>诺克斯林(无贸易)</v>
      </c>
      <c r="C105" s="12" t="s">
        <v>385</v>
      </c>
      <c r="D105" s="12" t="s">
        <v>25</v>
      </c>
      <c r="E105" s="12" t="s">
        <v>30</v>
      </c>
      <c r="F105" s="12" t="str">
        <f>VLOOKUP(E105,货币使用情况!A:B,2,0)</f>
        <v xml:space="preserve"> </v>
      </c>
      <c r="G105" s="12"/>
      <c r="H105" s="12"/>
      <c r="I105" s="12"/>
    </row>
    <row r="106" spans="1:9" x14ac:dyDescent="0.3">
      <c r="A106" s="11">
        <f t="shared" si="6"/>
        <v>105</v>
      </c>
      <c r="B106" s="12" t="str">
        <f t="shared" si="5"/>
        <v>没药(无贸易)</v>
      </c>
      <c r="C106" s="12" t="s">
        <v>152</v>
      </c>
      <c r="D106" s="12" t="s">
        <v>25</v>
      </c>
      <c r="E106" s="12" t="s">
        <v>30</v>
      </c>
      <c r="F106" s="12" t="str">
        <f>VLOOKUP(E106,货币使用情况!A:B,2,0)</f>
        <v xml:space="preserve"> </v>
      </c>
      <c r="G106" s="12"/>
      <c r="H106" s="12"/>
      <c r="I106" s="12"/>
    </row>
    <row r="107" spans="1:9" x14ac:dyDescent="0.3">
      <c r="A107" s="11">
        <f t="shared" si="6"/>
        <v>106</v>
      </c>
      <c r="B107" s="12" t="str">
        <f t="shared" si="5"/>
        <v>树液(无贸易)</v>
      </c>
      <c r="C107" s="12" t="s">
        <v>189</v>
      </c>
      <c r="D107" s="12" t="s">
        <v>25</v>
      </c>
      <c r="E107" s="12" t="s">
        <v>30</v>
      </c>
      <c r="F107" s="12" t="str">
        <f>VLOOKUP(E107,货币使用情况!A:B,2,0)</f>
        <v xml:space="preserve"> </v>
      </c>
      <c r="G107" s="12"/>
      <c r="H107" s="12"/>
      <c r="I107" s="12"/>
    </row>
    <row r="108" spans="1:9" x14ac:dyDescent="0.3">
      <c r="A108" s="11">
        <f t="shared" si="6"/>
        <v>107</v>
      </c>
      <c r="B108" s="12" t="str">
        <f t="shared" si="5"/>
        <v>橡胶(无贸易)</v>
      </c>
      <c r="C108" s="12" t="s">
        <v>277</v>
      </c>
      <c r="D108" s="12" t="s">
        <v>25</v>
      </c>
      <c r="E108" s="12" t="s">
        <v>30</v>
      </c>
      <c r="F108" s="12" t="str">
        <f>VLOOKUP(E108,货币使用情况!A:B,2,0)</f>
        <v xml:space="preserve"> </v>
      </c>
      <c r="G108" s="12"/>
      <c r="H108" s="12"/>
      <c r="I108" s="12"/>
    </row>
    <row r="109" spans="1:9" x14ac:dyDescent="0.3">
      <c r="A109" s="11">
        <f t="shared" si="6"/>
        <v>108</v>
      </c>
      <c r="B109" s="12" t="str">
        <f t="shared" si="5"/>
        <v>书(无贸易)</v>
      </c>
      <c r="C109" s="12" t="s">
        <v>527</v>
      </c>
      <c r="D109" s="12" t="s">
        <v>59</v>
      </c>
      <c r="E109" s="12" t="s">
        <v>30</v>
      </c>
      <c r="F109" s="12" t="str">
        <f>VLOOKUP(E109,货币使用情况!A:B,2,0)</f>
        <v xml:space="preserve"> </v>
      </c>
      <c r="G109" s="12"/>
      <c r="H109" s="12"/>
      <c r="I109" s="12"/>
    </row>
    <row r="110" spans="1:9" x14ac:dyDescent="0.3">
      <c r="A110" s="11">
        <f t="shared" si="6"/>
        <v>109</v>
      </c>
      <c r="B110" s="12" t="str">
        <f t="shared" si="5"/>
        <v>药品(无贸易)</v>
      </c>
      <c r="C110" s="12" t="s">
        <v>528</v>
      </c>
      <c r="D110" s="12" t="s">
        <v>25</v>
      </c>
      <c r="E110" s="12" t="s">
        <v>30</v>
      </c>
      <c r="F110" s="12" t="str">
        <f>VLOOKUP(E110,货币使用情况!A:B,2,0)</f>
        <v xml:space="preserve"> </v>
      </c>
      <c r="G110" s="12"/>
      <c r="H110" s="12"/>
      <c r="I110" s="12"/>
    </row>
    <row r="111" spans="1:9" x14ac:dyDescent="0.3">
      <c r="A111" s="11">
        <f t="shared" si="6"/>
        <v>110</v>
      </c>
      <c r="B111" s="12" t="str">
        <f t="shared" si="5"/>
        <v>再生灵药(无贸易)</v>
      </c>
      <c r="C111" s="12" t="s">
        <v>529</v>
      </c>
      <c r="D111" s="12" t="s">
        <v>59</v>
      </c>
      <c r="E111" s="12" t="s">
        <v>30</v>
      </c>
      <c r="F111" s="12" t="str">
        <f>VLOOKUP(E111,货币使用情况!A:B,2,0)</f>
        <v xml:space="preserve"> </v>
      </c>
      <c r="G111" s="12"/>
      <c r="H111" s="12"/>
      <c r="I111" s="12"/>
    </row>
    <row r="112" spans="1:9" x14ac:dyDescent="0.3">
      <c r="A112" s="11">
        <f t="shared" si="6"/>
        <v>111</v>
      </c>
      <c r="B112" s="12" t="str">
        <f t="shared" si="5"/>
        <v>丝绸衣(无贸易)</v>
      </c>
      <c r="C112" s="12" t="s">
        <v>530</v>
      </c>
      <c r="D112" s="12" t="s">
        <v>59</v>
      </c>
      <c r="E112" s="12" t="s">
        <v>30</v>
      </c>
      <c r="F112" s="12" t="str">
        <f>VLOOKUP(E112,货币使用情况!A:B,2,0)</f>
        <v xml:space="preserve"> </v>
      </c>
      <c r="G112" s="12"/>
      <c r="H112" s="12"/>
      <c r="I112" s="12"/>
    </row>
    <row r="113" spans="1:9" x14ac:dyDescent="0.3">
      <c r="A113" s="11">
        <f t="shared" si="6"/>
        <v>112</v>
      </c>
      <c r="B113" s="12" t="str">
        <f t="shared" si="5"/>
        <v>宝石(无贸易)</v>
      </c>
      <c r="C113" s="12" t="s">
        <v>288</v>
      </c>
      <c r="D113" s="12" t="s">
        <v>25</v>
      </c>
      <c r="E113" s="12" t="s">
        <v>30</v>
      </c>
      <c r="F113" s="12" t="str">
        <f>VLOOKUP(E113,货币使用情况!A:B,2,0)</f>
        <v xml:space="preserve"> </v>
      </c>
      <c r="G113" s="12"/>
      <c r="H113" s="12"/>
      <c r="I113" s="12"/>
    </row>
    <row r="114" spans="1:9" x14ac:dyDescent="0.3">
      <c r="A114" s="10">
        <f t="shared" si="6"/>
        <v>113</v>
      </c>
      <c r="B114" s="1" t="str">
        <f t="shared" si="5"/>
        <v>金矿石(玉光城贸易)</v>
      </c>
      <c r="C114" s="1" t="s">
        <v>263</v>
      </c>
      <c r="D114" s="1" t="s">
        <v>25</v>
      </c>
      <c r="E114" s="1" t="s">
        <v>475</v>
      </c>
      <c r="F114" s="1" t="str">
        <f>VLOOKUP(E114,货币使用情况!A:B,2,0)</f>
        <v>外币</v>
      </c>
      <c r="G114" s="1">
        <v>5</v>
      </c>
      <c r="H114" s="1" t="str">
        <f>IF(I114="","请填写实际价格(外币)，本币结算会自动计算",I114/100*汇率相关!$B$2)</f>
        <v>请填写实际价格(外币)，本币结算会自动计算</v>
      </c>
      <c r="I114" s="1"/>
    </row>
    <row r="115" spans="1:9" x14ac:dyDescent="0.3">
      <c r="A115" s="10">
        <f t="shared" si="6"/>
        <v>114</v>
      </c>
      <c r="B115" s="1" t="str">
        <f t="shared" si="5"/>
        <v>铜矿石(玉光城贸易)</v>
      </c>
      <c r="C115" s="1" t="s">
        <v>270</v>
      </c>
      <c r="D115" s="1" t="s">
        <v>25</v>
      </c>
      <c r="E115" s="1" t="s">
        <v>475</v>
      </c>
      <c r="F115" s="1" t="str">
        <f>VLOOKUP(E115,货币使用情况!A:B,2,0)</f>
        <v>外币</v>
      </c>
      <c r="G115" s="1">
        <v>10</v>
      </c>
      <c r="H115" s="1" t="str">
        <f>IF(I115="","请填写实际价格(外币)，本币结算会自动计算",I115/100*汇率相关!$B$2)</f>
        <v>请填写实际价格(外币)，本币结算会自动计算</v>
      </c>
      <c r="I115" s="1"/>
    </row>
    <row r="116" spans="1:9" x14ac:dyDescent="0.3">
      <c r="A116" s="10">
        <f t="shared" si="6"/>
        <v>115</v>
      </c>
      <c r="B116" s="1" t="str">
        <f t="shared" si="5"/>
        <v>石头(约通哈默尔贸易)</v>
      </c>
      <c r="C116" s="1" t="s">
        <v>273</v>
      </c>
      <c r="D116" s="1" t="s">
        <v>25</v>
      </c>
      <c r="E116" s="1" t="s">
        <v>472</v>
      </c>
      <c r="F116" s="1" t="str">
        <f>VLOOKUP(E116,货币使用情况!A:B,2,0)</f>
        <v>外币</v>
      </c>
      <c r="G116" s="1">
        <v>20</v>
      </c>
      <c r="H116" s="1" t="str">
        <f>IF(I116="","请填写实际价格(外币)，本币结算会自动计算",I116/100*汇率相关!$B$2)</f>
        <v>请填写实际价格(外币)，本币结算会自动计算</v>
      </c>
      <c r="I116" s="1"/>
    </row>
    <row r="117" spans="1:9" x14ac:dyDescent="0.3">
      <c r="A117" s="10">
        <f t="shared" si="6"/>
        <v>116</v>
      </c>
      <c r="B117" s="1" t="str">
        <f t="shared" si="5"/>
        <v>铁矿石(约通哈默尔贸易)</v>
      </c>
      <c r="C117" s="1" t="s">
        <v>267</v>
      </c>
      <c r="D117" s="1" t="s">
        <v>25</v>
      </c>
      <c r="E117" s="1" t="s">
        <v>472</v>
      </c>
      <c r="F117" s="1" t="str">
        <f>VLOOKUP(E117,货币使用情况!A:B,2,0)</f>
        <v>外币</v>
      </c>
      <c r="G117" s="1">
        <v>10</v>
      </c>
      <c r="H117" s="1" t="str">
        <f>IF(I117="","请填写实际价格(外币)，本币结算会自动计算",I117/100*汇率相关!$B$2)</f>
        <v>请填写实际价格(外币)，本币结算会自动计算</v>
      </c>
      <c r="I117" s="1"/>
    </row>
    <row r="118" spans="1:9" x14ac:dyDescent="0.3">
      <c r="A118" s="10">
        <f t="shared" si="6"/>
        <v>117</v>
      </c>
      <c r="B118" s="1" t="str">
        <f t="shared" si="5"/>
        <v>铜矿石(约通哈默尔贸易)</v>
      </c>
      <c r="C118" s="1" t="s">
        <v>270</v>
      </c>
      <c r="D118" s="1" t="s">
        <v>25</v>
      </c>
      <c r="E118" s="1" t="s">
        <v>472</v>
      </c>
      <c r="F118" s="1" t="str">
        <f>VLOOKUP(E118,货币使用情况!A:B,2,0)</f>
        <v>外币</v>
      </c>
      <c r="G118" s="1">
        <v>10</v>
      </c>
      <c r="H118" s="1" t="str">
        <f>IF(I118="","请填写实际价格(外币)，本币结算会自动计算",I118/100*汇率相关!$B$2)</f>
        <v>请填写实际价格(外币)，本币结算会自动计算</v>
      </c>
      <c r="I118" s="1"/>
    </row>
    <row r="119" spans="1:9" x14ac:dyDescent="0.3">
      <c r="A119" s="10">
        <f t="shared" si="6"/>
        <v>118</v>
      </c>
      <c r="B119" s="1" t="str">
        <f t="shared" si="5"/>
        <v>蘑菇(约通哈默尔贸易)</v>
      </c>
      <c r="C119" s="1" t="s">
        <v>195</v>
      </c>
      <c r="D119" s="1" t="s">
        <v>62</v>
      </c>
      <c r="E119" s="1" t="s">
        <v>472</v>
      </c>
      <c r="F119" s="1" t="str">
        <f>VLOOKUP(E119,货币使用情况!A:B,2,0)</f>
        <v>外币</v>
      </c>
      <c r="G119" s="1">
        <v>10</v>
      </c>
      <c r="H119" s="1" t="str">
        <f>IF(I119="","请填写实际价格(外币)，本币结算会自动计算",I119/100*汇率相关!$B$2)</f>
        <v>请填写实际价格(外币)，本币结算会自动计算</v>
      </c>
      <c r="I119" s="1"/>
    </row>
    <row r="120" spans="1:9" x14ac:dyDescent="0.3">
      <c r="A120" s="10">
        <f t="shared" si="6"/>
        <v>119</v>
      </c>
      <c r="B120" s="1" t="str">
        <f t="shared" si="5"/>
        <v>蝙蝠体液(约通哈默尔贸易)</v>
      </c>
      <c r="C120" s="1" t="s">
        <v>379</v>
      </c>
      <c r="D120" s="1" t="s">
        <v>25</v>
      </c>
      <c r="E120" s="1" t="s">
        <v>472</v>
      </c>
      <c r="F120" s="1" t="str">
        <f>VLOOKUP(E120,货币使用情况!A:B,2,0)</f>
        <v>外币</v>
      </c>
      <c r="G120" s="1">
        <v>10</v>
      </c>
      <c r="H120" s="1" t="str">
        <f>IF(I120="","请填写实际价格(外币)，本币结算会自动计算",I120/100*汇率相关!$B$2)</f>
        <v>请填写实际价格(外币)，本币结算会自动计算</v>
      </c>
      <c r="I120" s="1"/>
    </row>
  </sheetData>
  <autoFilter ref="A1:I120" xr:uid="{00000000-0009-0000-0000-000005000000}"/>
  <sortState xmlns:xlrd2="http://schemas.microsoft.com/office/spreadsheetml/2017/richdata2" ref="B2:K120">
    <sortCondition ref="E2:E120"/>
  </sortState>
  <phoneticPr fontId="6" type="noConversion"/>
  <conditionalFormatting sqref="F1:F1048576">
    <cfRule type="cellIs" dxfId="2" priority="1" operator="equal">
      <formula>"本币"</formula>
    </cfRule>
    <cfRule type="cellIs" dxfId="1" priority="2" operator="equal">
      <formula>"外币"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J19" sqref="J19"/>
    </sheetView>
  </sheetViews>
  <sheetFormatPr defaultColWidth="9" defaultRowHeight="14" x14ac:dyDescent="0.3"/>
  <cols>
    <col min="1" max="1" width="4.83203125" customWidth="1"/>
    <col min="2" max="2" width="25.25" customWidth="1"/>
    <col min="3" max="4" width="16.25" customWidth="1"/>
    <col min="5" max="5" width="10.4140625" customWidth="1"/>
    <col min="6" max="6" width="16.25" customWidth="1"/>
    <col min="7" max="7" width="8.5" customWidth="1"/>
    <col min="8" max="8" width="12.33203125" customWidth="1"/>
  </cols>
  <sheetData>
    <row r="1" spans="1:8" x14ac:dyDescent="0.3">
      <c r="A1" s="4" t="s">
        <v>7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</row>
    <row r="2" spans="1:8" x14ac:dyDescent="0.3">
      <c r="A2" s="1">
        <f>ROW()-1</f>
        <v>1</v>
      </c>
      <c r="B2" s="1" t="s">
        <v>187</v>
      </c>
      <c r="C2" s="5">
        <f>VLOOKUP(B2,生产成本!D:K,7,0)</f>
        <v>490.5555555555556</v>
      </c>
      <c r="D2" s="1">
        <f>VLOOKUP(B2,生产成本!D:K,8,0)</f>
        <v>0</v>
      </c>
      <c r="E2" s="1"/>
      <c r="F2" s="5" t="e">
        <f>(C2+D2/汇率相关!$B$3)/E2</f>
        <v>#DIV/0!</v>
      </c>
      <c r="G2" s="1"/>
      <c r="H2" s="1"/>
    </row>
    <row r="3" spans="1:8" x14ac:dyDescent="0.3">
      <c r="A3" s="1">
        <f t="shared" ref="A3:A25" si="0">ROW()-1</f>
        <v>2</v>
      </c>
      <c r="B3" s="1" t="s">
        <v>192</v>
      </c>
      <c r="C3" s="5">
        <f>VLOOKUP(B3,生产成本!D:K,7,0)</f>
        <v>652.77777777777771</v>
      </c>
      <c r="D3" s="1">
        <f>VLOOKUP(B3,生产成本!D:K,8,0)</f>
        <v>0</v>
      </c>
      <c r="E3" s="1"/>
      <c r="F3" s="5" t="e">
        <f>(C3+D3/汇率相关!$B$3)/E3</f>
        <v>#DIV/0!</v>
      </c>
      <c r="G3" s="1"/>
      <c r="H3" s="1"/>
    </row>
    <row r="4" spans="1:8" x14ac:dyDescent="0.3">
      <c r="A4" s="1">
        <f t="shared" si="0"/>
        <v>3</v>
      </c>
      <c r="B4" s="1" t="s">
        <v>194</v>
      </c>
      <c r="C4" s="5">
        <f>VLOOKUP(B4,生产成本!D:K,7,0)</f>
        <v>253.33333333333334</v>
      </c>
      <c r="D4" s="1">
        <f>VLOOKUP(B4,生产成本!D:K,8,0)</f>
        <v>0</v>
      </c>
      <c r="E4" s="1"/>
      <c r="F4" s="5" t="e">
        <f>(C4+D4/汇率相关!$B$3)/E4</f>
        <v>#DIV/0!</v>
      </c>
      <c r="G4" s="1"/>
      <c r="H4" s="1"/>
    </row>
    <row r="5" spans="1:8" x14ac:dyDescent="0.3">
      <c r="A5" s="1">
        <f t="shared" si="0"/>
        <v>4</v>
      </c>
      <c r="B5" s="1" t="s">
        <v>197</v>
      </c>
      <c r="C5" s="5">
        <f>VLOOKUP(B5,生产成本!D:K,7,0)</f>
        <v>401.66666666666669</v>
      </c>
      <c r="D5" s="1">
        <f>VLOOKUP(B5,生产成本!D:K,8,0)</f>
        <v>0</v>
      </c>
      <c r="E5" s="1"/>
      <c r="F5" s="5" t="e">
        <f>(C5+D5/汇率相关!$B$3)/E5</f>
        <v>#DIV/0!</v>
      </c>
      <c r="G5" s="1"/>
      <c r="H5" s="1"/>
    </row>
    <row r="6" spans="1:8" x14ac:dyDescent="0.3">
      <c r="A6" s="1">
        <f t="shared" si="0"/>
        <v>5</v>
      </c>
      <c r="B6" s="1" t="s">
        <v>198</v>
      </c>
      <c r="C6" s="5">
        <f>VLOOKUP(B6,生产成本!D:K,7,0)</f>
        <v>333.33333333333331</v>
      </c>
      <c r="D6" s="1">
        <f>VLOOKUP(B6,生产成本!D:K,8,0)</f>
        <v>0</v>
      </c>
      <c r="E6" s="1"/>
      <c r="F6" s="5" t="e">
        <f>(C6+D6/汇率相关!$B$3)/E6</f>
        <v>#DIV/0!</v>
      </c>
      <c r="G6" s="1"/>
      <c r="H6" s="1"/>
    </row>
    <row r="7" spans="1:8" x14ac:dyDescent="0.3">
      <c r="A7" s="1">
        <f t="shared" si="0"/>
        <v>6</v>
      </c>
      <c r="B7" s="1" t="s">
        <v>200</v>
      </c>
      <c r="C7" s="5">
        <f>VLOOKUP(B7,生产成本!D:K,7,0)</f>
        <v>450</v>
      </c>
      <c r="D7" s="1">
        <f>VLOOKUP(B7,生产成本!D:K,8,0)</f>
        <v>0</v>
      </c>
      <c r="E7" s="1"/>
      <c r="F7" s="5" t="e">
        <f>(C7+D7/汇率相关!$B$3)/E7</f>
        <v>#DIV/0!</v>
      </c>
      <c r="G7" s="1"/>
      <c r="H7" s="1"/>
    </row>
    <row r="8" spans="1:8" x14ac:dyDescent="0.3">
      <c r="A8" s="1">
        <f t="shared" si="0"/>
        <v>7</v>
      </c>
      <c r="B8" s="1" t="s">
        <v>202</v>
      </c>
      <c r="C8" s="5">
        <f>VLOOKUP(B8,生产成本!D:K,7,0)</f>
        <v>710</v>
      </c>
      <c r="D8" s="1">
        <f>VLOOKUP(B8,生产成本!D:K,8,0)</f>
        <v>0</v>
      </c>
      <c r="E8" s="1"/>
      <c r="F8" s="5" t="e">
        <f>(C8+D8/汇率相关!$B$3)/E8</f>
        <v>#DIV/0!</v>
      </c>
      <c r="G8" s="1"/>
      <c r="H8" s="1"/>
    </row>
    <row r="9" spans="1:8" x14ac:dyDescent="0.3">
      <c r="A9" s="1">
        <f t="shared" si="0"/>
        <v>8</v>
      </c>
      <c r="B9" s="1" t="s">
        <v>204</v>
      </c>
      <c r="C9" s="5">
        <f>VLOOKUP(B9,生产成本!D:K,7,0)</f>
        <v>627.77777777777771</v>
      </c>
      <c r="D9" s="1">
        <f>VLOOKUP(B9,生产成本!D:K,8,0)</f>
        <v>0</v>
      </c>
      <c r="E9" s="1"/>
      <c r="F9" s="5" t="e">
        <f>(C9+D9/汇率相关!$B$3)/E9</f>
        <v>#DIV/0!</v>
      </c>
      <c r="G9" s="1"/>
      <c r="H9" s="1"/>
    </row>
    <row r="10" spans="1:8" x14ac:dyDescent="0.3">
      <c r="A10" s="1">
        <f t="shared" si="0"/>
        <v>9</v>
      </c>
      <c r="B10" s="1" t="s">
        <v>207</v>
      </c>
      <c r="C10" s="5">
        <f>VLOOKUP(B10,生产成本!D:K,7,0)</f>
        <v>647.77777777777771</v>
      </c>
      <c r="D10" s="1">
        <f>VLOOKUP(B10,生产成本!D:K,8,0)</f>
        <v>0</v>
      </c>
      <c r="E10" s="1"/>
      <c r="F10" s="5" t="e">
        <f>(C10+D10/汇率相关!$B$3)/E10</f>
        <v>#DIV/0!</v>
      </c>
      <c r="G10" s="1"/>
      <c r="H10" s="1"/>
    </row>
    <row r="11" spans="1:8" x14ac:dyDescent="0.3">
      <c r="A11" s="1">
        <f t="shared" si="0"/>
        <v>10</v>
      </c>
      <c r="B11" s="1" t="s">
        <v>209</v>
      </c>
      <c r="C11" s="5">
        <f>VLOOKUP(B11,生产成本!D:K,7,0)</f>
        <v>363.33333333333331</v>
      </c>
      <c r="D11" s="1">
        <f>VLOOKUP(B11,生产成本!D:K,8,0)</f>
        <v>0</v>
      </c>
      <c r="E11" s="1"/>
      <c r="F11" s="5" t="e">
        <f>(C11+D11/汇率相关!$B$3)/E11</f>
        <v>#DIV/0!</v>
      </c>
      <c r="G11" s="1"/>
      <c r="H11" s="1"/>
    </row>
    <row r="12" spans="1:8" x14ac:dyDescent="0.3">
      <c r="A12" s="1">
        <f t="shared" si="0"/>
        <v>11</v>
      </c>
      <c r="B12" s="1" t="s">
        <v>211</v>
      </c>
      <c r="C12" s="5">
        <f>VLOOKUP(B12,生产成本!D:K,7,0)</f>
        <v>189.375</v>
      </c>
      <c r="D12" s="1">
        <f>VLOOKUP(B12,生产成本!D:K,8,0)</f>
        <v>0</v>
      </c>
      <c r="E12" s="1"/>
      <c r="F12" s="5" t="e">
        <f>(C12+D12/汇率相关!$B$3)/E12</f>
        <v>#DIV/0!</v>
      </c>
      <c r="G12" s="1"/>
      <c r="H12" s="1"/>
    </row>
    <row r="13" spans="1:8" x14ac:dyDescent="0.3">
      <c r="A13" s="1">
        <f t="shared" si="0"/>
        <v>12</v>
      </c>
      <c r="B13" s="1" t="s">
        <v>214</v>
      </c>
      <c r="C13" s="5">
        <f>VLOOKUP(B13,生产成本!D:K,7,0)</f>
        <v>446.66666666666663</v>
      </c>
      <c r="D13" s="1">
        <f>VLOOKUP(B13,生产成本!D:K,8,0)</f>
        <v>0</v>
      </c>
      <c r="E13" s="1"/>
      <c r="F13" s="5" t="e">
        <f>(C13+D13/汇率相关!$B$3)/E13</f>
        <v>#DIV/0!</v>
      </c>
      <c r="G13" s="1"/>
      <c r="H13" s="1"/>
    </row>
    <row r="14" spans="1:8" x14ac:dyDescent="0.3">
      <c r="A14" s="1">
        <f t="shared" si="0"/>
        <v>13</v>
      </c>
      <c r="B14" s="1" t="s">
        <v>229</v>
      </c>
      <c r="C14" s="5">
        <f>VLOOKUP(B14,生产成本!D:K,7,0)</f>
        <v>120</v>
      </c>
      <c r="D14" s="1">
        <f>VLOOKUP(B14,生产成本!D:K,8,0)</f>
        <v>0</v>
      </c>
      <c r="E14" s="1"/>
      <c r="F14" s="5" t="e">
        <f>(C14+D14/汇率相关!$B$3)/E14</f>
        <v>#DIV/0!</v>
      </c>
      <c r="G14" s="1"/>
      <c r="H14" s="1"/>
    </row>
    <row r="15" spans="1:8" x14ac:dyDescent="0.3">
      <c r="A15" s="1">
        <f t="shared" si="0"/>
        <v>14</v>
      </c>
      <c r="B15" s="1" t="s">
        <v>298</v>
      </c>
      <c r="C15" s="5">
        <f>VLOOKUP(B15,生产成本!D:K,7,0)</f>
        <v>250</v>
      </c>
      <c r="D15" s="1">
        <f>VLOOKUP(B15,生产成本!D:K,8,0)</f>
        <v>0</v>
      </c>
      <c r="E15" s="1"/>
      <c r="F15" s="5" t="e">
        <f>(C15+D15/汇率相关!$B$3)/E15</f>
        <v>#DIV/0!</v>
      </c>
      <c r="G15" s="1"/>
      <c r="H15" s="1"/>
    </row>
    <row r="16" spans="1:8" x14ac:dyDescent="0.3">
      <c r="A16" s="1">
        <f t="shared" si="0"/>
        <v>15</v>
      </c>
      <c r="B16" s="1" t="s">
        <v>299</v>
      </c>
      <c r="C16" s="5">
        <f>VLOOKUP(B16,生产成本!D:K,7,0)</f>
        <v>240</v>
      </c>
      <c r="D16" s="1">
        <f>VLOOKUP(B16,生产成本!D:K,8,0)</f>
        <v>0</v>
      </c>
      <c r="E16" s="1"/>
      <c r="F16" s="5" t="e">
        <f>(C16+D16/汇率相关!$B$3)/E16</f>
        <v>#DIV/0!</v>
      </c>
      <c r="G16" s="1"/>
      <c r="H16" s="1"/>
    </row>
    <row r="17" spans="1:8" x14ac:dyDescent="0.3">
      <c r="A17" s="1">
        <f t="shared" si="0"/>
        <v>16</v>
      </c>
      <c r="B17" s="1" t="s">
        <v>306</v>
      </c>
      <c r="C17" s="5">
        <f>VLOOKUP(B17,生产成本!D:K,7,0)</f>
        <v>225</v>
      </c>
      <c r="D17" s="1">
        <f>VLOOKUP(B17,生产成本!D:K,8,0)</f>
        <v>0</v>
      </c>
      <c r="E17" s="1"/>
      <c r="F17" s="5" t="e">
        <f>(C17+D17/汇率相关!$B$3)/E17</f>
        <v>#DIV/0!</v>
      </c>
      <c r="G17" s="1"/>
      <c r="H17" s="1"/>
    </row>
    <row r="18" spans="1:8" x14ac:dyDescent="0.3">
      <c r="A18" s="1">
        <f t="shared" si="0"/>
        <v>17</v>
      </c>
      <c r="B18" s="1" t="s">
        <v>307</v>
      </c>
      <c r="C18" s="5">
        <f>VLOOKUP(B18,生产成本!D:K,7,0)</f>
        <v>325</v>
      </c>
      <c r="D18" s="1">
        <f>VLOOKUP(B18,生产成本!D:K,8,0)</f>
        <v>0</v>
      </c>
      <c r="E18" s="1"/>
      <c r="F18" s="5" t="e">
        <f>(C18+D18/汇率相关!$B$3)/E18</f>
        <v>#DIV/0!</v>
      </c>
      <c r="G18" s="1"/>
      <c r="H18" s="1"/>
    </row>
    <row r="19" spans="1:8" x14ac:dyDescent="0.3">
      <c r="A19" s="1">
        <f t="shared" si="0"/>
        <v>18</v>
      </c>
      <c r="B19" s="1" t="s">
        <v>311</v>
      </c>
      <c r="C19" s="5">
        <f>VLOOKUP(B19,生产成本!D:K,7,0)</f>
        <v>171.66666666666666</v>
      </c>
      <c r="D19" s="1">
        <f>VLOOKUP(B19,生产成本!D:K,8,0)</f>
        <v>0</v>
      </c>
      <c r="E19" s="1"/>
      <c r="F19" s="5" t="e">
        <f>(C19+D19/汇率相关!$B$3)/E19</f>
        <v>#DIV/0!</v>
      </c>
      <c r="G19" s="1"/>
      <c r="H19" s="1"/>
    </row>
    <row r="20" spans="1:8" x14ac:dyDescent="0.3">
      <c r="A20" s="1">
        <f t="shared" si="0"/>
        <v>19</v>
      </c>
      <c r="B20" s="1" t="s">
        <v>326</v>
      </c>
      <c r="C20" s="5">
        <f>VLOOKUP(B20,生产成本!D:K,7,0)</f>
        <v>100</v>
      </c>
      <c r="D20" s="1">
        <f>VLOOKUP(B20,生产成本!D:K,8,0)</f>
        <v>0</v>
      </c>
      <c r="E20" s="1"/>
      <c r="F20" s="5" t="e">
        <f>(C20+D20/汇率相关!$B$3)/E20</f>
        <v>#DIV/0!</v>
      </c>
      <c r="G20" s="1"/>
      <c r="H20" s="1"/>
    </row>
    <row r="21" spans="1:8" x14ac:dyDescent="0.3">
      <c r="A21" s="1">
        <f t="shared" si="0"/>
        <v>20</v>
      </c>
      <c r="B21" s="1" t="s">
        <v>327</v>
      </c>
      <c r="C21" s="5">
        <f>VLOOKUP(B21,生产成本!D:K,7,0)</f>
        <v>100</v>
      </c>
      <c r="D21" s="1">
        <f>VLOOKUP(B21,生产成本!D:K,8,0)</f>
        <v>0</v>
      </c>
      <c r="E21" s="1"/>
      <c r="F21" s="5" t="e">
        <f>(C21+D21/汇率相关!$B$3)/E21</f>
        <v>#DIV/0!</v>
      </c>
      <c r="G21" s="1"/>
      <c r="H21" s="1"/>
    </row>
    <row r="22" spans="1:8" x14ac:dyDescent="0.3">
      <c r="A22" s="1">
        <f t="shared" si="0"/>
        <v>21</v>
      </c>
      <c r="B22" s="1" t="s">
        <v>336</v>
      </c>
      <c r="C22" s="5">
        <f>VLOOKUP(B22,生产成本!D:K,7,0)</f>
        <v>100</v>
      </c>
      <c r="D22" s="1">
        <f>VLOOKUP(B22,生产成本!D:K,8,0)</f>
        <v>0</v>
      </c>
      <c r="E22" s="1"/>
      <c r="F22" s="5" t="e">
        <f>(C22+D22/汇率相关!$B$3)/E22</f>
        <v>#DIV/0!</v>
      </c>
      <c r="G22" s="1"/>
      <c r="H22" s="1"/>
    </row>
    <row r="23" spans="1:8" x14ac:dyDescent="0.3">
      <c r="A23" s="1">
        <f t="shared" si="0"/>
        <v>22</v>
      </c>
      <c r="B23" s="1" t="s">
        <v>337</v>
      </c>
      <c r="C23" s="5">
        <f>VLOOKUP(B23,生产成本!D:K,7,0)</f>
        <v>100</v>
      </c>
      <c r="D23" s="1">
        <f>VLOOKUP(B23,生产成本!D:K,8,0)</f>
        <v>0</v>
      </c>
      <c r="E23" s="1"/>
      <c r="F23" s="5" t="e">
        <f>(C23+D23/汇率相关!$B$3)/E23</f>
        <v>#DIV/0!</v>
      </c>
      <c r="G23" s="1"/>
      <c r="H23" s="1"/>
    </row>
    <row r="24" spans="1:8" x14ac:dyDescent="0.3">
      <c r="A24" s="1">
        <f t="shared" si="0"/>
        <v>23</v>
      </c>
      <c r="B24" s="1" t="s">
        <v>338</v>
      </c>
      <c r="C24" s="5">
        <f>VLOOKUP(B24,生产成本!D:K,7,0)</f>
        <v>100</v>
      </c>
      <c r="D24" s="1">
        <f>VLOOKUP(B24,生产成本!D:K,8,0)</f>
        <v>0</v>
      </c>
      <c r="E24" s="1"/>
      <c r="F24" s="5" t="e">
        <f>(C24+D24/汇率相关!$B$3)/E24</f>
        <v>#DIV/0!</v>
      </c>
      <c r="G24" s="1"/>
      <c r="H24" s="1"/>
    </row>
    <row r="25" spans="1:8" x14ac:dyDescent="0.3">
      <c r="A25" s="1">
        <f t="shared" si="0"/>
        <v>24</v>
      </c>
      <c r="B25" s="1" t="s">
        <v>339</v>
      </c>
      <c r="C25" s="5">
        <f>VLOOKUP(B25,生产成本!D:K,7,0)</f>
        <v>100</v>
      </c>
      <c r="D25" s="1">
        <f>VLOOKUP(B25,生产成本!D:K,8,0)</f>
        <v>0</v>
      </c>
      <c r="E25" s="1"/>
      <c r="F25" s="5" t="e">
        <f>(C25+D25/汇率相关!$B$3)/E25</f>
        <v>#DIV/0!</v>
      </c>
      <c r="G25" s="1"/>
      <c r="H25" s="1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" x14ac:dyDescent="0.3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9"/>
  <sheetViews>
    <sheetView topLeftCell="B38" workbookViewId="0">
      <selection activeCell="E1" sqref="E1:J45"/>
    </sheetView>
  </sheetViews>
  <sheetFormatPr defaultColWidth="9" defaultRowHeight="14" x14ac:dyDescent="0.3"/>
  <cols>
    <col min="1" max="1" width="25.25" customWidth="1"/>
    <col min="2" max="2" width="20.25" customWidth="1"/>
    <col min="3" max="3" width="18.6640625" customWidth="1"/>
    <col min="5" max="5" width="10.4140625" customWidth="1"/>
    <col min="7" max="8" width="20.25" customWidth="1"/>
    <col min="9" max="9" width="18.25" customWidth="1"/>
  </cols>
  <sheetData>
    <row r="1" spans="1:10" x14ac:dyDescent="0.3">
      <c r="A1" s="1" t="s">
        <v>507</v>
      </c>
      <c r="B1" t="s">
        <v>538</v>
      </c>
      <c r="C1" t="e">
        <f t="array" aca="1" ref="C1" ca="1">_xlfn.TEXTJOIN(",",TRUE,IF($A$1:$A$119=A1,$B$1:$B$119,""))</f>
        <v>#NAME?</v>
      </c>
      <c r="E1" t="s">
        <v>507</v>
      </c>
      <c r="F1" t="s">
        <v>538</v>
      </c>
      <c r="G1" t="s">
        <v>166</v>
      </c>
      <c r="H1" t="s">
        <v>539</v>
      </c>
    </row>
    <row r="2" spans="1:10" x14ac:dyDescent="0.3">
      <c r="A2" s="1" t="s">
        <v>507</v>
      </c>
      <c r="B2" t="s">
        <v>166</v>
      </c>
      <c r="C2" t="e">
        <f t="array" aca="1" ref="C2" ca="1">_xlfn.TEXTJOIN(",",TRUE,IF($A$1:$A$119=A2,$B$1:$B$119,""))</f>
        <v>#NAME?</v>
      </c>
      <c r="E2" t="s">
        <v>379</v>
      </c>
      <c r="F2" t="s">
        <v>35</v>
      </c>
      <c r="G2" t="s">
        <v>33</v>
      </c>
    </row>
    <row r="3" spans="1:10" x14ac:dyDescent="0.3">
      <c r="A3" s="1" t="s">
        <v>507</v>
      </c>
      <c r="B3" t="s">
        <v>539</v>
      </c>
      <c r="C3" t="e">
        <f t="array" aca="1" ref="C3" ca="1">_xlfn.TEXTJOIN(",",TRUE,IF($A$1:$A$119=A3,$B$1:$B$119,""))</f>
        <v>#NAME?</v>
      </c>
      <c r="E3" t="s">
        <v>508</v>
      </c>
      <c r="F3" t="s">
        <v>41</v>
      </c>
      <c r="G3" t="s">
        <v>44</v>
      </c>
    </row>
    <row r="4" spans="1:10" x14ac:dyDescent="0.3">
      <c r="A4" s="1" t="s">
        <v>379</v>
      </c>
      <c r="B4" t="s">
        <v>35</v>
      </c>
      <c r="C4" t="e">
        <f t="array" aca="1" ref="C4" ca="1">_xlfn.TEXTJOIN(",",TRUE,IF($A$1:$A$119=A4,$B$1:$B$119,""))</f>
        <v>#NAME?</v>
      </c>
      <c r="E4" t="s">
        <v>522</v>
      </c>
      <c r="F4" t="s">
        <v>166</v>
      </c>
      <c r="G4" t="s">
        <v>539</v>
      </c>
      <c r="H4" t="s">
        <v>538</v>
      </c>
    </row>
    <row r="5" spans="1:10" x14ac:dyDescent="0.3">
      <c r="A5" s="1" t="s">
        <v>379</v>
      </c>
      <c r="B5" t="s">
        <v>33</v>
      </c>
      <c r="C5" t="e">
        <f t="array" aca="1" ref="C5" ca="1">_xlfn.TEXTJOIN(",",TRUE,IF($A$1:$A$119=A5,$B$1:$B$119,""))</f>
        <v>#NAME?</v>
      </c>
      <c r="E5" t="s">
        <v>509</v>
      </c>
      <c r="F5" t="s">
        <v>151</v>
      </c>
      <c r="G5" t="s">
        <v>540</v>
      </c>
      <c r="H5" t="s">
        <v>541</v>
      </c>
    </row>
    <row r="6" spans="1:10" x14ac:dyDescent="0.3">
      <c r="A6" s="1" t="s">
        <v>508</v>
      </c>
      <c r="B6" t="s">
        <v>41</v>
      </c>
      <c r="C6" t="e">
        <f t="array" aca="1" ref="C6" ca="1">_xlfn.TEXTJOIN(",",TRUE,IF($A$1:$A$119=A6,$B$1:$B$119,""))</f>
        <v>#NAME?</v>
      </c>
      <c r="E6" t="s">
        <v>162</v>
      </c>
      <c r="F6" t="s">
        <v>157</v>
      </c>
      <c r="G6" t="s">
        <v>189</v>
      </c>
    </row>
    <row r="7" spans="1:10" x14ac:dyDescent="0.3">
      <c r="A7" s="1" t="s">
        <v>508</v>
      </c>
      <c r="B7" t="s">
        <v>44</v>
      </c>
      <c r="C7" t="e">
        <f t="array" aca="1" ref="C7" ca="1">_xlfn.TEXTJOIN(",",TRUE,IF($A$1:$A$119=A7,$B$1:$B$119,""))</f>
        <v>#NAME?</v>
      </c>
      <c r="E7" t="s">
        <v>206</v>
      </c>
      <c r="F7" t="s">
        <v>248</v>
      </c>
      <c r="G7" t="s">
        <v>542</v>
      </c>
      <c r="H7" t="s">
        <v>29</v>
      </c>
      <c r="I7" t="s">
        <v>543</v>
      </c>
    </row>
    <row r="8" spans="1:10" x14ac:dyDescent="0.3">
      <c r="A8" s="1" t="s">
        <v>522</v>
      </c>
      <c r="B8" t="s">
        <v>166</v>
      </c>
      <c r="C8" t="e">
        <f t="array" aca="1" ref="C8" ca="1">_xlfn.TEXTJOIN(",",TRUE,IF($A$1:$A$119=A8,$B$1:$B$119,""))</f>
        <v>#NAME?</v>
      </c>
      <c r="E8" t="s">
        <v>157</v>
      </c>
      <c r="F8" t="s">
        <v>158</v>
      </c>
      <c r="G8" t="s">
        <v>248</v>
      </c>
      <c r="H8" t="s">
        <v>542</v>
      </c>
      <c r="I8" t="s">
        <v>29</v>
      </c>
      <c r="J8" t="s">
        <v>543</v>
      </c>
    </row>
    <row r="9" spans="1:10" x14ac:dyDescent="0.3">
      <c r="A9" s="1" t="s">
        <v>522</v>
      </c>
      <c r="B9" t="s">
        <v>539</v>
      </c>
      <c r="C9" t="e">
        <f t="array" aca="1" ref="C9" ca="1">_xlfn.TEXTJOIN(",",TRUE,IF($A$1:$A$119=A9,$B$1:$B$119,""))</f>
        <v>#NAME?</v>
      </c>
      <c r="E9" t="s">
        <v>510</v>
      </c>
      <c r="F9" t="s">
        <v>162</v>
      </c>
      <c r="G9" t="s">
        <v>165</v>
      </c>
    </row>
    <row r="10" spans="1:10" x14ac:dyDescent="0.3">
      <c r="A10" s="1" t="s">
        <v>522</v>
      </c>
      <c r="B10" t="s">
        <v>538</v>
      </c>
      <c r="C10" t="e">
        <f t="array" aca="1" ref="C10" ca="1">_xlfn.TEXTJOIN(",",TRUE,IF($A$1:$A$119=A10,$B$1:$B$119,""))</f>
        <v>#NAME?</v>
      </c>
      <c r="E10" t="s">
        <v>496</v>
      </c>
      <c r="F10" t="s">
        <v>288</v>
      </c>
      <c r="G10" t="s">
        <v>28</v>
      </c>
    </row>
    <row r="11" spans="1:10" x14ac:dyDescent="0.3">
      <c r="A11" s="1" t="s">
        <v>509</v>
      </c>
      <c r="B11" t="s">
        <v>151</v>
      </c>
      <c r="C11" t="e">
        <f t="array" aca="1" ref="C11" ca="1">_xlfn.TEXTJOIN(",",TRUE,IF($A$1:$A$119=A11,$B$1:$B$119,""))</f>
        <v>#NAME?</v>
      </c>
      <c r="E11" t="s">
        <v>179</v>
      </c>
      <c r="F11" t="s">
        <v>45</v>
      </c>
      <c r="G11" t="s">
        <v>544</v>
      </c>
      <c r="H11" t="s">
        <v>29</v>
      </c>
      <c r="I11" t="s">
        <v>543</v>
      </c>
    </row>
    <row r="12" spans="1:10" x14ac:dyDescent="0.3">
      <c r="A12" s="1" t="s">
        <v>509</v>
      </c>
      <c r="B12" t="s">
        <v>540</v>
      </c>
      <c r="C12" t="e">
        <f t="array" aca="1" ref="C12" ca="1">_xlfn.TEXTJOIN(",",TRUE,IF($A$1:$A$119=A12,$B$1:$B$119,""))</f>
        <v>#NAME?</v>
      </c>
      <c r="E12" t="s">
        <v>499</v>
      </c>
      <c r="F12" t="s">
        <v>199</v>
      </c>
      <c r="G12" t="s">
        <v>201</v>
      </c>
    </row>
    <row r="13" spans="1:10" x14ac:dyDescent="0.3">
      <c r="A13" s="1" t="s">
        <v>509</v>
      </c>
      <c r="B13" t="s">
        <v>541</v>
      </c>
      <c r="C13" t="e">
        <f t="array" aca="1" ref="C13" ca="1">_xlfn.TEXTJOIN(",",TRUE,IF($A$1:$A$119=A13,$B$1:$B$119,""))</f>
        <v>#NAME?</v>
      </c>
      <c r="E13" t="s">
        <v>519</v>
      </c>
      <c r="F13" t="s">
        <v>218</v>
      </c>
      <c r="G13" t="s">
        <v>189</v>
      </c>
    </row>
    <row r="14" spans="1:10" x14ac:dyDescent="0.3">
      <c r="A14" s="1" t="s">
        <v>162</v>
      </c>
      <c r="B14" t="s">
        <v>157</v>
      </c>
      <c r="C14" t="e">
        <f t="array" aca="1" ref="C14" ca="1">_xlfn.TEXTJOIN(",",TRUE,IF($A$1:$A$119=A14,$B$1:$B$119,""))</f>
        <v>#NAME?</v>
      </c>
      <c r="E14" t="s">
        <v>502</v>
      </c>
      <c r="F14" t="s">
        <v>280</v>
      </c>
      <c r="G14" t="s">
        <v>189</v>
      </c>
    </row>
    <row r="15" spans="1:10" x14ac:dyDescent="0.3">
      <c r="A15" s="1" t="s">
        <v>162</v>
      </c>
      <c r="B15" t="s">
        <v>189</v>
      </c>
      <c r="C15" t="e">
        <f t="array" aca="1" ref="C15" ca="1">_xlfn.TEXTJOIN(",",TRUE,IF($A$1:$A$119=A15,$B$1:$B$119,""))</f>
        <v>#NAME?</v>
      </c>
      <c r="E15" t="s">
        <v>35</v>
      </c>
      <c r="F15" t="s">
        <v>36</v>
      </c>
      <c r="G15" t="s">
        <v>545</v>
      </c>
      <c r="H15" t="s">
        <v>546</v>
      </c>
      <c r="I15" t="s">
        <v>29</v>
      </c>
      <c r="J15" t="s">
        <v>543</v>
      </c>
    </row>
    <row r="16" spans="1:10" x14ac:dyDescent="0.3">
      <c r="A16" s="1" t="s">
        <v>206</v>
      </c>
      <c r="B16" t="s">
        <v>248</v>
      </c>
      <c r="C16" t="e">
        <f t="array" aca="1" ref="C16" ca="1">_xlfn.TEXTJOIN(",",TRUE,IF($A$1:$A$119=A16,$B$1:$B$119,""))</f>
        <v>#NAME?</v>
      </c>
      <c r="E16" t="s">
        <v>525</v>
      </c>
      <c r="F16" t="s">
        <v>538</v>
      </c>
    </row>
    <row r="17" spans="1:10" x14ac:dyDescent="0.3">
      <c r="A17" s="1" t="s">
        <v>206</v>
      </c>
      <c r="B17" t="s">
        <v>542</v>
      </c>
      <c r="C17" t="e">
        <f t="array" aca="1" ref="C17" ca="1">_xlfn.TEXTJOIN(",",TRUE,IF($A$1:$A$119=A17,$B$1:$B$119,""))</f>
        <v>#NAME?</v>
      </c>
      <c r="E17" t="s">
        <v>195</v>
      </c>
      <c r="F17" t="s">
        <v>196</v>
      </c>
      <c r="G17" t="s">
        <v>248</v>
      </c>
      <c r="H17" t="s">
        <v>542</v>
      </c>
      <c r="I17" t="s">
        <v>29</v>
      </c>
      <c r="J17" t="s">
        <v>543</v>
      </c>
    </row>
    <row r="18" spans="1:10" x14ac:dyDescent="0.3">
      <c r="A18" s="1" t="s">
        <v>206</v>
      </c>
      <c r="B18" t="s">
        <v>29</v>
      </c>
      <c r="C18" t="e">
        <f t="array" aca="1" ref="C18" ca="1">_xlfn.TEXTJOIN(",",TRUE,IF($A$1:$A$119=A18,$B$1:$B$119,""))</f>
        <v>#NAME?</v>
      </c>
      <c r="E18" t="s">
        <v>238</v>
      </c>
      <c r="F18" t="s">
        <v>179</v>
      </c>
      <c r="G18" t="s">
        <v>230</v>
      </c>
    </row>
    <row r="19" spans="1:10" x14ac:dyDescent="0.3">
      <c r="A19" s="1" t="s">
        <v>206</v>
      </c>
      <c r="B19" t="s">
        <v>543</v>
      </c>
      <c r="C19" t="e">
        <f t="array" aca="1" ref="C19" ca="1">_xlfn.TEXTJOIN(",",TRUE,IF($A$1:$A$119=A19,$B$1:$B$119,""))</f>
        <v>#NAME?</v>
      </c>
      <c r="E19" t="s">
        <v>178</v>
      </c>
      <c r="F19" t="s">
        <v>179</v>
      </c>
      <c r="G19" t="s">
        <v>230</v>
      </c>
    </row>
    <row r="20" spans="1:10" x14ac:dyDescent="0.3">
      <c r="A20" s="1" t="s">
        <v>157</v>
      </c>
      <c r="B20" t="s">
        <v>158</v>
      </c>
      <c r="C20" t="e">
        <f t="array" aca="1" ref="C20" ca="1">_xlfn.TEXTJOIN(",",TRUE,IF($A$1:$A$119=A20,$B$1:$B$119,""))</f>
        <v>#NAME?</v>
      </c>
      <c r="E20" t="s">
        <v>156</v>
      </c>
      <c r="F20" t="s">
        <v>156</v>
      </c>
      <c r="G20" t="s">
        <v>230</v>
      </c>
    </row>
    <row r="21" spans="1:10" x14ac:dyDescent="0.3">
      <c r="A21" s="1" t="s">
        <v>157</v>
      </c>
      <c r="B21" t="s">
        <v>248</v>
      </c>
      <c r="C21" t="e">
        <f t="array" aca="1" ref="C21" ca="1">_xlfn.TEXTJOIN(",",TRUE,IF($A$1:$A$119=A21,$B$1:$B$119,""))</f>
        <v>#NAME?</v>
      </c>
      <c r="E21" t="s">
        <v>230</v>
      </c>
      <c r="F21" t="s">
        <v>45</v>
      </c>
      <c r="G21" t="s">
        <v>544</v>
      </c>
      <c r="H21" t="s">
        <v>29</v>
      </c>
      <c r="I21" t="s">
        <v>543</v>
      </c>
    </row>
    <row r="22" spans="1:10" x14ac:dyDescent="0.3">
      <c r="A22" s="1" t="s">
        <v>157</v>
      </c>
      <c r="B22" t="s">
        <v>542</v>
      </c>
      <c r="C22" t="e">
        <f t="array" aca="1" ref="C22" ca="1">_xlfn.TEXTJOIN(",",TRUE,IF($A$1:$A$119=A22,$B$1:$B$119,""))</f>
        <v>#NAME?</v>
      </c>
      <c r="E22" t="s">
        <v>251</v>
      </c>
      <c r="F22" t="s">
        <v>296</v>
      </c>
      <c r="G22" t="s">
        <v>34</v>
      </c>
    </row>
    <row r="23" spans="1:10" x14ac:dyDescent="0.3">
      <c r="A23" s="1" t="s">
        <v>157</v>
      </c>
      <c r="B23" t="s">
        <v>29</v>
      </c>
      <c r="C23" t="e">
        <f t="array" aca="1" ref="C23" ca="1">_xlfn.TEXTJOIN(",",TRUE,IF($A$1:$A$119=A23,$B$1:$B$119,""))</f>
        <v>#NAME?</v>
      </c>
      <c r="E23" t="s">
        <v>517</v>
      </c>
      <c r="F23" t="s">
        <v>253</v>
      </c>
      <c r="G23" t="s">
        <v>547</v>
      </c>
    </row>
    <row r="24" spans="1:10" x14ac:dyDescent="0.3">
      <c r="A24" s="1" t="s">
        <v>157</v>
      </c>
      <c r="B24" t="s">
        <v>543</v>
      </c>
      <c r="C24" t="e">
        <f t="array" aca="1" ref="C24" ca="1">_xlfn.TEXTJOIN(",",TRUE,IF($A$1:$A$119=A24,$B$1:$B$119,""))</f>
        <v>#NAME?</v>
      </c>
      <c r="E24" t="s">
        <v>494</v>
      </c>
      <c r="F24" t="s">
        <v>162</v>
      </c>
      <c r="G24" t="s">
        <v>206</v>
      </c>
    </row>
    <row r="25" spans="1:10" x14ac:dyDescent="0.3">
      <c r="A25" s="1" t="s">
        <v>510</v>
      </c>
      <c r="B25" t="s">
        <v>162</v>
      </c>
      <c r="C25" t="e">
        <f t="array" aca="1" ref="C25" ca="1">_xlfn.TEXTJOIN(",",TRUE,IF($A$1:$A$119=A25,$B$1:$B$119,""))</f>
        <v>#NAME?</v>
      </c>
      <c r="E25" t="s">
        <v>169</v>
      </c>
      <c r="F25" t="s">
        <v>166</v>
      </c>
      <c r="G25" t="s">
        <v>539</v>
      </c>
    </row>
    <row r="26" spans="1:10" x14ac:dyDescent="0.3">
      <c r="A26" s="1" t="s">
        <v>510</v>
      </c>
      <c r="B26" t="s">
        <v>165</v>
      </c>
      <c r="C26" t="e">
        <f t="array" aca="1" ref="C26" ca="1">_xlfn.TEXTJOIN(",",TRUE,IF($A$1:$A$119=A26,$B$1:$B$119,""))</f>
        <v>#NAME?</v>
      </c>
      <c r="E26" t="s">
        <v>296</v>
      </c>
      <c r="F26" t="s">
        <v>166</v>
      </c>
      <c r="G26" t="s">
        <v>539</v>
      </c>
    </row>
    <row r="27" spans="1:10" x14ac:dyDescent="0.3">
      <c r="A27" s="1" t="s">
        <v>496</v>
      </c>
      <c r="B27" t="s">
        <v>288</v>
      </c>
      <c r="C27" t="e">
        <f t="array" aca="1" ref="C27" ca="1">_xlfn.TEXTJOIN(",",TRUE,IF($A$1:$A$119=A27,$B$1:$B$119,""))</f>
        <v>#NAME?</v>
      </c>
      <c r="E27" t="s">
        <v>163</v>
      </c>
      <c r="F27" t="s">
        <v>157</v>
      </c>
      <c r="G27" t="s">
        <v>151</v>
      </c>
    </row>
    <row r="28" spans="1:10" x14ac:dyDescent="0.3">
      <c r="A28" s="1" t="s">
        <v>496</v>
      </c>
      <c r="B28" t="s">
        <v>28</v>
      </c>
      <c r="C28" t="e">
        <f t="array" aca="1" ref="C28" ca="1">_xlfn.TEXTJOIN(",",TRUE,IF($A$1:$A$119=A28,$B$1:$B$119,""))</f>
        <v>#NAME?</v>
      </c>
      <c r="E28" t="s">
        <v>33</v>
      </c>
      <c r="F28" t="s">
        <v>169</v>
      </c>
      <c r="G28" t="s">
        <v>34</v>
      </c>
    </row>
    <row r="29" spans="1:10" x14ac:dyDescent="0.3">
      <c r="A29" s="1" t="s">
        <v>179</v>
      </c>
      <c r="B29" t="s">
        <v>45</v>
      </c>
      <c r="C29" t="e">
        <f t="array" aca="1" ref="C29" ca="1">_xlfn.TEXTJOIN(",",TRUE,IF($A$1:$A$119=A29,$B$1:$B$119,""))</f>
        <v>#NAME?</v>
      </c>
      <c r="E29" t="s">
        <v>282</v>
      </c>
      <c r="F29" t="s">
        <v>178</v>
      </c>
      <c r="G29" t="s">
        <v>181</v>
      </c>
    </row>
    <row r="30" spans="1:10" x14ac:dyDescent="0.3">
      <c r="A30" s="1" t="s">
        <v>179</v>
      </c>
      <c r="B30" t="s">
        <v>544</v>
      </c>
      <c r="C30" t="e">
        <f t="array" aca="1" ref="C30" ca="1">_xlfn.TEXTJOIN(",",TRUE,IF($A$1:$A$119=A30,$B$1:$B$119,""))</f>
        <v>#NAME?</v>
      </c>
      <c r="E30" t="s">
        <v>261</v>
      </c>
      <c r="F30" t="s">
        <v>28</v>
      </c>
      <c r="G30" t="s">
        <v>222</v>
      </c>
    </row>
    <row r="31" spans="1:10" x14ac:dyDescent="0.3">
      <c r="A31" s="1" t="s">
        <v>179</v>
      </c>
      <c r="B31" t="s">
        <v>29</v>
      </c>
      <c r="C31" t="e">
        <f t="array" aca="1" ref="C31" ca="1">_xlfn.TEXTJOIN(",",TRUE,IF($A$1:$A$119=A31,$B$1:$B$119,""))</f>
        <v>#NAME?</v>
      </c>
      <c r="E31" t="s">
        <v>527</v>
      </c>
      <c r="F31" t="s">
        <v>284</v>
      </c>
      <c r="G31" t="s">
        <v>373</v>
      </c>
      <c r="H31" t="s">
        <v>376</v>
      </c>
    </row>
    <row r="32" spans="1:10" x14ac:dyDescent="0.3">
      <c r="A32" s="1" t="s">
        <v>179</v>
      </c>
      <c r="B32" t="s">
        <v>543</v>
      </c>
      <c r="C32" t="e">
        <f t="array" aca="1" ref="C32" ca="1">_xlfn.TEXTJOIN(",",TRUE,IF($A$1:$A$119=A32,$B$1:$B$119,""))</f>
        <v>#NAME?</v>
      </c>
      <c r="E32" t="s">
        <v>44</v>
      </c>
      <c r="F32" t="s">
        <v>45</v>
      </c>
      <c r="G32" t="s">
        <v>544</v>
      </c>
      <c r="H32" t="s">
        <v>29</v>
      </c>
      <c r="I32" t="s">
        <v>543</v>
      </c>
    </row>
    <row r="33" spans="1:10" x14ac:dyDescent="0.3">
      <c r="A33" s="1" t="s">
        <v>499</v>
      </c>
      <c r="B33" t="s">
        <v>199</v>
      </c>
      <c r="C33" t="e">
        <f t="array" aca="1" ref="C33" ca="1">_xlfn.TEXTJOIN(",",TRUE,IF($A$1:$A$119=A33,$B$1:$B$119,""))</f>
        <v>#NAME?</v>
      </c>
      <c r="E33" t="s">
        <v>526</v>
      </c>
      <c r="F33" t="s">
        <v>143</v>
      </c>
      <c r="G33" t="s">
        <v>548</v>
      </c>
    </row>
    <row r="34" spans="1:10" x14ac:dyDescent="0.3">
      <c r="A34" s="1" t="s">
        <v>499</v>
      </c>
      <c r="B34" t="s">
        <v>201</v>
      </c>
      <c r="C34" t="e">
        <f t="array" aca="1" ref="C34" ca="1">_xlfn.TEXTJOIN(",",TRUE,IF($A$1:$A$119=A34,$B$1:$B$119,""))</f>
        <v>#NAME?</v>
      </c>
      <c r="E34" t="s">
        <v>181</v>
      </c>
      <c r="F34" t="s">
        <v>45</v>
      </c>
      <c r="G34" t="s">
        <v>544</v>
      </c>
      <c r="H34" t="s">
        <v>29</v>
      </c>
      <c r="I34" t="s">
        <v>543</v>
      </c>
    </row>
    <row r="35" spans="1:10" x14ac:dyDescent="0.3">
      <c r="A35" s="1" t="s">
        <v>519</v>
      </c>
      <c r="B35" t="s">
        <v>218</v>
      </c>
      <c r="C35" t="e">
        <f t="array" aca="1" ref="C35" ca="1">_xlfn.TEXTJOIN(",",TRUE,IF($A$1:$A$119=A35,$B$1:$B$119,""))</f>
        <v>#NAME?</v>
      </c>
      <c r="E35" t="s">
        <v>518</v>
      </c>
      <c r="F35" t="s">
        <v>212</v>
      </c>
      <c r="G35" t="s">
        <v>261</v>
      </c>
    </row>
    <row r="36" spans="1:10" x14ac:dyDescent="0.3">
      <c r="A36" s="1" t="s">
        <v>519</v>
      </c>
      <c r="B36" t="s">
        <v>189</v>
      </c>
      <c r="C36" t="e">
        <f t="array" aca="1" ref="C36" ca="1">_xlfn.TEXTJOIN(",",TRUE,IF($A$1:$A$119=A36,$B$1:$B$119,""))</f>
        <v>#NAME?</v>
      </c>
      <c r="E36" t="s">
        <v>34</v>
      </c>
      <c r="F36" t="s">
        <v>166</v>
      </c>
      <c r="G36" t="s">
        <v>539</v>
      </c>
      <c r="H36" t="s">
        <v>538</v>
      </c>
    </row>
    <row r="37" spans="1:10" x14ac:dyDescent="0.3">
      <c r="A37" s="1" t="s">
        <v>502</v>
      </c>
      <c r="B37" t="s">
        <v>280</v>
      </c>
      <c r="C37" t="e">
        <f t="array" aca="1" ref="C37" ca="1">_xlfn.TEXTJOIN(",",TRUE,IF($A$1:$A$119=A37,$B$1:$B$119,""))</f>
        <v>#NAME?</v>
      </c>
      <c r="E37" t="s">
        <v>165</v>
      </c>
      <c r="F37" t="s">
        <v>166</v>
      </c>
      <c r="G37" t="s">
        <v>539</v>
      </c>
    </row>
    <row r="38" spans="1:10" x14ac:dyDescent="0.3">
      <c r="A38" s="1" t="s">
        <v>502</v>
      </c>
      <c r="B38" t="s">
        <v>189</v>
      </c>
      <c r="C38" t="e">
        <f t="array" aca="1" ref="C38" ca="1">_xlfn.TEXTJOIN(",",TRUE,IF($A$1:$A$119=A38,$B$1:$B$119,""))</f>
        <v>#NAME?</v>
      </c>
      <c r="E38" t="s">
        <v>511</v>
      </c>
      <c r="F38" t="s">
        <v>169</v>
      </c>
      <c r="G38" t="s">
        <v>189</v>
      </c>
      <c r="H38" t="s">
        <v>151</v>
      </c>
    </row>
    <row r="39" spans="1:10" x14ac:dyDescent="0.3">
      <c r="A39" s="1" t="s">
        <v>35</v>
      </c>
      <c r="B39" t="s">
        <v>36</v>
      </c>
      <c r="C39" t="e">
        <f t="array" aca="1" ref="C39" ca="1">_xlfn.TEXTJOIN(",",TRUE,IF($A$1:$A$119=A39,$B$1:$B$119,""))</f>
        <v>#NAME?</v>
      </c>
      <c r="E39" t="s">
        <v>520</v>
      </c>
      <c r="F39" t="s">
        <v>518</v>
      </c>
      <c r="G39" t="s">
        <v>239</v>
      </c>
    </row>
    <row r="40" spans="1:10" x14ac:dyDescent="0.3">
      <c r="A40" s="1" t="s">
        <v>35</v>
      </c>
      <c r="B40" t="s">
        <v>545</v>
      </c>
      <c r="C40" t="e">
        <f t="array" aca="1" ref="C40" ca="1">_xlfn.TEXTJOIN(",",TRUE,IF($A$1:$A$119=A40,$B$1:$B$119,""))</f>
        <v>#NAME?</v>
      </c>
      <c r="E40" t="s">
        <v>528</v>
      </c>
      <c r="F40" t="s">
        <v>381</v>
      </c>
      <c r="G40" t="s">
        <v>151</v>
      </c>
      <c r="H40" t="s">
        <v>175</v>
      </c>
    </row>
    <row r="41" spans="1:10" x14ac:dyDescent="0.3">
      <c r="A41" s="1" t="s">
        <v>35</v>
      </c>
      <c r="B41" t="s">
        <v>546</v>
      </c>
      <c r="C41" t="e">
        <f t="array" aca="1" ref="C41" ca="1">_xlfn.TEXTJOIN(",",TRUE,IF($A$1:$A$119=A41,$B$1:$B$119,""))</f>
        <v>#NAME?</v>
      </c>
      <c r="E41" t="s">
        <v>175</v>
      </c>
      <c r="F41" t="s">
        <v>176</v>
      </c>
      <c r="G41" t="s">
        <v>248</v>
      </c>
      <c r="H41" t="s">
        <v>542</v>
      </c>
      <c r="I41" t="s">
        <v>29</v>
      </c>
      <c r="J41" t="s">
        <v>543</v>
      </c>
    </row>
    <row r="42" spans="1:10" x14ac:dyDescent="0.3">
      <c r="A42" s="1" t="s">
        <v>35</v>
      </c>
      <c r="B42" t="s">
        <v>29</v>
      </c>
      <c r="C42" t="e">
        <f t="array" aca="1" ref="C42" ca="1">_xlfn.TEXTJOIN(",",TRUE,IF($A$1:$A$119=A42,$B$1:$B$119,""))</f>
        <v>#NAME?</v>
      </c>
      <c r="E42" t="s">
        <v>523</v>
      </c>
      <c r="F42" t="s">
        <v>549</v>
      </c>
      <c r="G42" t="s">
        <v>550</v>
      </c>
    </row>
    <row r="43" spans="1:10" x14ac:dyDescent="0.3">
      <c r="A43" s="1" t="s">
        <v>35</v>
      </c>
      <c r="B43" t="s">
        <v>543</v>
      </c>
      <c r="C43" t="e">
        <f t="array" aca="1" ref="C43" ca="1">_xlfn.TEXTJOIN(",",TRUE,IF($A$1:$A$119=A43,$B$1:$B$119,""))</f>
        <v>#NAME?</v>
      </c>
      <c r="E43" t="s">
        <v>154</v>
      </c>
      <c r="F43" t="s">
        <v>155</v>
      </c>
      <c r="G43" t="s">
        <v>157</v>
      </c>
      <c r="H43" t="s">
        <v>201</v>
      </c>
    </row>
    <row r="44" spans="1:10" x14ac:dyDescent="0.3">
      <c r="A44" s="1" t="s">
        <v>525</v>
      </c>
      <c r="B44" t="s">
        <v>538</v>
      </c>
      <c r="C44" t="e">
        <f t="array" aca="1" ref="C44" ca="1">_xlfn.TEXTJOIN(",",TRUE,IF($A$1:$A$119=A44,$B$1:$B$119,""))</f>
        <v>#NAME?</v>
      </c>
      <c r="E44" t="s">
        <v>529</v>
      </c>
      <c r="F44" t="s">
        <v>169</v>
      </c>
      <c r="G44" t="s">
        <v>551</v>
      </c>
    </row>
    <row r="45" spans="1:10" x14ac:dyDescent="0.3">
      <c r="A45" s="1" t="s">
        <v>195</v>
      </c>
      <c r="B45" t="s">
        <v>196</v>
      </c>
      <c r="C45" t="e">
        <f t="array" aca="1" ref="C45" ca="1">_xlfn.TEXTJOIN(",",TRUE,IF($A$1:$A$119=A45,$B$1:$B$119,""))</f>
        <v>#NAME?</v>
      </c>
      <c r="E45" t="s">
        <v>376</v>
      </c>
      <c r="F45" t="s">
        <v>251</v>
      </c>
      <c r="G45" t="s">
        <v>284</v>
      </c>
    </row>
    <row r="46" spans="1:10" x14ac:dyDescent="0.3">
      <c r="A46" s="1" t="s">
        <v>195</v>
      </c>
      <c r="B46" t="s">
        <v>248</v>
      </c>
      <c r="C46" t="e">
        <f t="array" aca="1" ref="C46" ca="1">_xlfn.TEXTJOIN(",",TRUE,IF($A$1:$A$119=A46,$B$1:$B$119,""))</f>
        <v>#NAME?</v>
      </c>
    </row>
    <row r="47" spans="1:10" x14ac:dyDescent="0.3">
      <c r="A47" s="1" t="s">
        <v>195</v>
      </c>
      <c r="B47" t="s">
        <v>542</v>
      </c>
      <c r="C47" t="e">
        <f t="array" aca="1" ref="C47" ca="1">_xlfn.TEXTJOIN(",",TRUE,IF($A$1:$A$119=A47,$B$1:$B$119,""))</f>
        <v>#NAME?</v>
      </c>
    </row>
    <row r="48" spans="1:10" x14ac:dyDescent="0.3">
      <c r="A48" s="1" t="s">
        <v>195</v>
      </c>
      <c r="B48" t="s">
        <v>29</v>
      </c>
      <c r="C48" t="e">
        <f t="array" aca="1" ref="C48" ca="1">_xlfn.TEXTJOIN(",",TRUE,IF($A$1:$A$119=A48,$B$1:$B$119,""))</f>
        <v>#NAME?</v>
      </c>
    </row>
    <row r="49" spans="1:3" x14ac:dyDescent="0.3">
      <c r="A49" s="1" t="s">
        <v>195</v>
      </c>
      <c r="B49" t="s">
        <v>543</v>
      </c>
      <c r="C49" t="e">
        <f t="array" aca="1" ref="C49" ca="1">_xlfn.TEXTJOIN(",",TRUE,IF($A$1:$A$119=A49,$B$1:$B$119,""))</f>
        <v>#NAME?</v>
      </c>
    </row>
    <row r="50" spans="1:3" x14ac:dyDescent="0.3">
      <c r="A50" s="1" t="s">
        <v>238</v>
      </c>
      <c r="B50" t="s">
        <v>179</v>
      </c>
      <c r="C50" t="e">
        <f t="array" aca="1" ref="C50" ca="1">_xlfn.TEXTJOIN(",",TRUE,IF($A$1:$A$119=A50,$B$1:$B$119,""))</f>
        <v>#NAME?</v>
      </c>
    </row>
    <row r="51" spans="1:3" x14ac:dyDescent="0.3">
      <c r="A51" s="1" t="s">
        <v>238</v>
      </c>
      <c r="B51" t="s">
        <v>230</v>
      </c>
      <c r="C51" t="e">
        <f t="array" aca="1" ref="C51" ca="1">_xlfn.TEXTJOIN(",",TRUE,IF($A$1:$A$119=A51,$B$1:$B$119,""))</f>
        <v>#NAME?</v>
      </c>
    </row>
    <row r="52" spans="1:3" x14ac:dyDescent="0.3">
      <c r="A52" s="1" t="s">
        <v>178</v>
      </c>
      <c r="B52" t="s">
        <v>179</v>
      </c>
      <c r="C52" t="e">
        <f t="array" aca="1" ref="C52" ca="1">_xlfn.TEXTJOIN(",",TRUE,IF($A$1:$A$119=A52,$B$1:$B$119,""))</f>
        <v>#NAME?</v>
      </c>
    </row>
    <row r="53" spans="1:3" x14ac:dyDescent="0.3">
      <c r="A53" s="1" t="s">
        <v>178</v>
      </c>
      <c r="B53" t="s">
        <v>230</v>
      </c>
      <c r="C53" t="e">
        <f t="array" aca="1" ref="C53" ca="1">_xlfn.TEXTJOIN(",",TRUE,IF($A$1:$A$119=A53,$B$1:$B$119,""))</f>
        <v>#NAME?</v>
      </c>
    </row>
    <row r="54" spans="1:3" x14ac:dyDescent="0.3">
      <c r="A54" s="1" t="s">
        <v>156</v>
      </c>
      <c r="B54" t="s">
        <v>156</v>
      </c>
      <c r="C54" t="e">
        <f t="array" aca="1" ref="C54" ca="1">_xlfn.TEXTJOIN(",",TRUE,IF($A$1:$A$119=A54,$B$1:$B$119,""))</f>
        <v>#NAME?</v>
      </c>
    </row>
    <row r="55" spans="1:3" x14ac:dyDescent="0.3">
      <c r="A55" s="1" t="s">
        <v>156</v>
      </c>
      <c r="B55" t="s">
        <v>230</v>
      </c>
      <c r="C55" t="e">
        <f t="array" aca="1" ref="C55" ca="1">_xlfn.TEXTJOIN(",",TRUE,IF($A$1:$A$119=A55,$B$1:$B$119,""))</f>
        <v>#NAME?</v>
      </c>
    </row>
    <row r="56" spans="1:3" x14ac:dyDescent="0.3">
      <c r="A56" s="1" t="s">
        <v>230</v>
      </c>
      <c r="B56" t="s">
        <v>45</v>
      </c>
      <c r="C56" t="e">
        <f t="array" aca="1" ref="C56" ca="1">_xlfn.TEXTJOIN(",",TRUE,IF($A$1:$A$119=A56,$B$1:$B$119,""))</f>
        <v>#NAME?</v>
      </c>
    </row>
    <row r="57" spans="1:3" x14ac:dyDescent="0.3">
      <c r="A57" s="1" t="s">
        <v>230</v>
      </c>
      <c r="B57" t="s">
        <v>544</v>
      </c>
      <c r="C57" t="e">
        <f t="array" aca="1" ref="C57" ca="1">_xlfn.TEXTJOIN(",",TRUE,IF($A$1:$A$119=A57,$B$1:$B$119,""))</f>
        <v>#NAME?</v>
      </c>
    </row>
    <row r="58" spans="1:3" x14ac:dyDescent="0.3">
      <c r="A58" s="1" t="s">
        <v>230</v>
      </c>
      <c r="B58" t="s">
        <v>29</v>
      </c>
      <c r="C58" t="e">
        <f t="array" aca="1" ref="C58" ca="1">_xlfn.TEXTJOIN(",",TRUE,IF($A$1:$A$119=A58,$B$1:$B$119,""))</f>
        <v>#NAME?</v>
      </c>
    </row>
    <row r="59" spans="1:3" x14ac:dyDescent="0.3">
      <c r="A59" s="1" t="s">
        <v>230</v>
      </c>
      <c r="B59" t="s">
        <v>543</v>
      </c>
      <c r="C59" t="e">
        <f t="array" aca="1" ref="C59" ca="1">_xlfn.TEXTJOIN(",",TRUE,IF($A$1:$A$119=A59,$B$1:$B$119,""))</f>
        <v>#NAME?</v>
      </c>
    </row>
    <row r="60" spans="1:3" x14ac:dyDescent="0.3">
      <c r="A60" s="1" t="s">
        <v>251</v>
      </c>
      <c r="B60" t="s">
        <v>296</v>
      </c>
      <c r="C60" t="e">
        <f t="array" aca="1" ref="C60" ca="1">_xlfn.TEXTJOIN(",",TRUE,IF($A$1:$A$119=A60,$B$1:$B$119,""))</f>
        <v>#NAME?</v>
      </c>
    </row>
    <row r="61" spans="1:3" x14ac:dyDescent="0.3">
      <c r="A61" s="1" t="s">
        <v>251</v>
      </c>
      <c r="B61" t="s">
        <v>34</v>
      </c>
      <c r="C61" t="e">
        <f t="array" aca="1" ref="C61" ca="1">_xlfn.TEXTJOIN(",",TRUE,IF($A$1:$A$119=A61,$B$1:$B$119,""))</f>
        <v>#NAME?</v>
      </c>
    </row>
    <row r="62" spans="1:3" x14ac:dyDescent="0.3">
      <c r="A62" s="1" t="s">
        <v>517</v>
      </c>
      <c r="B62" t="s">
        <v>253</v>
      </c>
      <c r="C62" t="e">
        <f t="array" aca="1" ref="C62" ca="1">_xlfn.TEXTJOIN(",",TRUE,IF($A$1:$A$119=A62,$B$1:$B$119,""))</f>
        <v>#NAME?</v>
      </c>
    </row>
    <row r="63" spans="1:3" x14ac:dyDescent="0.3">
      <c r="A63" s="1" t="s">
        <v>517</v>
      </c>
      <c r="B63" t="s">
        <v>547</v>
      </c>
      <c r="C63" t="e">
        <f t="array" aca="1" ref="C63" ca="1">_xlfn.TEXTJOIN(",",TRUE,IF($A$1:$A$119=A63,$B$1:$B$119,""))</f>
        <v>#NAME?</v>
      </c>
    </row>
    <row r="64" spans="1:3" x14ac:dyDescent="0.3">
      <c r="A64" s="1" t="s">
        <v>494</v>
      </c>
      <c r="B64" t="s">
        <v>162</v>
      </c>
      <c r="C64" t="e">
        <f t="array" aca="1" ref="C64" ca="1">_xlfn.TEXTJOIN(",",TRUE,IF($A$1:$A$119=A64,$B$1:$B$119,""))</f>
        <v>#NAME?</v>
      </c>
    </row>
    <row r="65" spans="1:3" x14ac:dyDescent="0.3">
      <c r="A65" s="1" t="s">
        <v>494</v>
      </c>
      <c r="B65" t="s">
        <v>206</v>
      </c>
      <c r="C65" t="e">
        <f t="array" aca="1" ref="C65" ca="1">_xlfn.TEXTJOIN(",",TRUE,IF($A$1:$A$119=A65,$B$1:$B$119,""))</f>
        <v>#NAME?</v>
      </c>
    </row>
    <row r="66" spans="1:3" x14ac:dyDescent="0.3">
      <c r="A66" s="1" t="s">
        <v>169</v>
      </c>
      <c r="B66" t="s">
        <v>166</v>
      </c>
      <c r="C66" t="e">
        <f t="array" aca="1" ref="C66" ca="1">_xlfn.TEXTJOIN(",",TRUE,IF($A$1:$A$119=A66,$B$1:$B$119,""))</f>
        <v>#NAME?</v>
      </c>
    </row>
    <row r="67" spans="1:3" x14ac:dyDescent="0.3">
      <c r="A67" s="1" t="s">
        <v>169</v>
      </c>
      <c r="B67" t="s">
        <v>539</v>
      </c>
      <c r="C67" t="e">
        <f t="array" aca="1" ref="C67" ca="1">_xlfn.TEXTJOIN(",",TRUE,IF($A$1:$A$119=A67,$B$1:$B$119,""))</f>
        <v>#NAME?</v>
      </c>
    </row>
    <row r="68" spans="1:3" x14ac:dyDescent="0.3">
      <c r="A68" s="1" t="s">
        <v>296</v>
      </c>
      <c r="B68" t="s">
        <v>166</v>
      </c>
      <c r="C68" t="e">
        <f t="array" aca="1" ref="C68" ca="1">_xlfn.TEXTJOIN(",",TRUE,IF($A$1:$A$119=A68,$B$1:$B$119,""))</f>
        <v>#NAME?</v>
      </c>
    </row>
    <row r="69" spans="1:3" x14ac:dyDescent="0.3">
      <c r="A69" s="1" t="s">
        <v>296</v>
      </c>
      <c r="B69" t="s">
        <v>539</v>
      </c>
      <c r="C69" t="e">
        <f t="array" aca="1" ref="C69" ca="1">_xlfn.TEXTJOIN(",",TRUE,IF($A$1:$A$119=A69,$B$1:$B$119,""))</f>
        <v>#NAME?</v>
      </c>
    </row>
    <row r="70" spans="1:3" x14ac:dyDescent="0.3">
      <c r="A70" s="1" t="s">
        <v>163</v>
      </c>
      <c r="B70" t="s">
        <v>157</v>
      </c>
      <c r="C70" t="e">
        <f t="array" aca="1" ref="C70" ca="1">_xlfn.TEXTJOIN(",",TRUE,IF($A$1:$A$119=A70,$B$1:$B$119,""))</f>
        <v>#NAME?</v>
      </c>
    </row>
    <row r="71" spans="1:3" x14ac:dyDescent="0.3">
      <c r="A71" s="1" t="s">
        <v>163</v>
      </c>
      <c r="B71" t="s">
        <v>151</v>
      </c>
      <c r="C71" t="e">
        <f t="array" aca="1" ref="C71" ca="1">_xlfn.TEXTJOIN(",",TRUE,IF($A$1:$A$119=A71,$B$1:$B$119,""))</f>
        <v>#NAME?</v>
      </c>
    </row>
    <row r="72" spans="1:3" x14ac:dyDescent="0.3">
      <c r="A72" s="1" t="s">
        <v>33</v>
      </c>
      <c r="B72" t="s">
        <v>169</v>
      </c>
      <c r="C72" t="e">
        <f t="array" aca="1" ref="C72" ca="1">_xlfn.TEXTJOIN(",",TRUE,IF($A$1:$A$119=A72,$B$1:$B$119,""))</f>
        <v>#NAME?</v>
      </c>
    </row>
    <row r="73" spans="1:3" x14ac:dyDescent="0.3">
      <c r="A73" s="1" t="s">
        <v>33</v>
      </c>
      <c r="B73" t="s">
        <v>34</v>
      </c>
      <c r="C73" t="e">
        <f t="array" aca="1" ref="C73" ca="1">_xlfn.TEXTJOIN(",",TRUE,IF($A$1:$A$119=A73,$B$1:$B$119,""))</f>
        <v>#NAME?</v>
      </c>
    </row>
    <row r="74" spans="1:3" x14ac:dyDescent="0.3">
      <c r="A74" s="1" t="s">
        <v>282</v>
      </c>
      <c r="B74" t="s">
        <v>178</v>
      </c>
      <c r="C74" t="e">
        <f t="array" aca="1" ref="C74" ca="1">_xlfn.TEXTJOIN(",",TRUE,IF($A$1:$A$119=A74,$B$1:$B$119,""))</f>
        <v>#NAME?</v>
      </c>
    </row>
    <row r="75" spans="1:3" x14ac:dyDescent="0.3">
      <c r="A75" s="1" t="s">
        <v>282</v>
      </c>
      <c r="B75" t="s">
        <v>181</v>
      </c>
      <c r="C75" t="e">
        <f t="array" aca="1" ref="C75" ca="1">_xlfn.TEXTJOIN(",",TRUE,IF($A$1:$A$119=A75,$B$1:$B$119,""))</f>
        <v>#NAME?</v>
      </c>
    </row>
    <row r="76" spans="1:3" x14ac:dyDescent="0.3">
      <c r="A76" s="1" t="s">
        <v>261</v>
      </c>
      <c r="B76" t="s">
        <v>28</v>
      </c>
      <c r="C76" t="e">
        <f t="array" aca="1" ref="C76" ca="1">_xlfn.TEXTJOIN(",",TRUE,IF($A$1:$A$119=A76,$B$1:$B$119,""))</f>
        <v>#NAME?</v>
      </c>
    </row>
    <row r="77" spans="1:3" x14ac:dyDescent="0.3">
      <c r="A77" s="1" t="s">
        <v>261</v>
      </c>
      <c r="B77" t="s">
        <v>222</v>
      </c>
      <c r="C77" t="e">
        <f t="array" aca="1" ref="C77" ca="1">_xlfn.TEXTJOIN(",",TRUE,IF($A$1:$A$119=A77,$B$1:$B$119,""))</f>
        <v>#NAME?</v>
      </c>
    </row>
    <row r="78" spans="1:3" x14ac:dyDescent="0.3">
      <c r="A78" s="1" t="s">
        <v>527</v>
      </c>
      <c r="B78" t="s">
        <v>284</v>
      </c>
      <c r="C78" t="e">
        <f t="array" aca="1" ref="C78" ca="1">_xlfn.TEXTJOIN(",",TRUE,IF($A$1:$A$119=A78,$B$1:$B$119,""))</f>
        <v>#NAME?</v>
      </c>
    </row>
    <row r="79" spans="1:3" x14ac:dyDescent="0.3">
      <c r="A79" s="1" t="s">
        <v>527</v>
      </c>
      <c r="B79" t="s">
        <v>373</v>
      </c>
      <c r="C79" t="e">
        <f t="array" aca="1" ref="C79" ca="1">_xlfn.TEXTJOIN(",",TRUE,IF($A$1:$A$119=A79,$B$1:$B$119,""))</f>
        <v>#NAME?</v>
      </c>
    </row>
    <row r="80" spans="1:3" x14ac:dyDescent="0.3">
      <c r="A80" s="1" t="s">
        <v>527</v>
      </c>
      <c r="B80" t="s">
        <v>376</v>
      </c>
      <c r="C80" t="e">
        <f t="array" aca="1" ref="C80" ca="1">_xlfn.TEXTJOIN(",",TRUE,IF($A$1:$A$119=A80,$B$1:$B$119,""))</f>
        <v>#NAME?</v>
      </c>
    </row>
    <row r="81" spans="1:3" x14ac:dyDescent="0.3">
      <c r="A81" s="1" t="s">
        <v>44</v>
      </c>
      <c r="B81" t="s">
        <v>45</v>
      </c>
      <c r="C81" t="e">
        <f t="array" aca="1" ref="C81" ca="1">_xlfn.TEXTJOIN(",",TRUE,IF($A$1:$A$119=A81,$B$1:$B$119,""))</f>
        <v>#NAME?</v>
      </c>
    </row>
    <row r="82" spans="1:3" x14ac:dyDescent="0.3">
      <c r="A82" s="1" t="s">
        <v>44</v>
      </c>
      <c r="B82" t="s">
        <v>544</v>
      </c>
      <c r="C82" t="e">
        <f t="array" aca="1" ref="C82" ca="1">_xlfn.TEXTJOIN(",",TRUE,IF($A$1:$A$119=A82,$B$1:$B$119,""))</f>
        <v>#NAME?</v>
      </c>
    </row>
    <row r="83" spans="1:3" x14ac:dyDescent="0.3">
      <c r="A83" s="1" t="s">
        <v>44</v>
      </c>
      <c r="B83" t="s">
        <v>29</v>
      </c>
      <c r="C83" t="e">
        <f t="array" aca="1" ref="C83" ca="1">_xlfn.TEXTJOIN(",",TRUE,IF($A$1:$A$119=A83,$B$1:$B$119,""))</f>
        <v>#NAME?</v>
      </c>
    </row>
    <row r="84" spans="1:3" x14ac:dyDescent="0.3">
      <c r="A84" s="1" t="s">
        <v>44</v>
      </c>
      <c r="B84" t="s">
        <v>543</v>
      </c>
      <c r="C84" t="e">
        <f t="array" aca="1" ref="C84" ca="1">_xlfn.TEXTJOIN(",",TRUE,IF($A$1:$A$119=A84,$B$1:$B$119,""))</f>
        <v>#NAME?</v>
      </c>
    </row>
    <row r="85" spans="1:3" x14ac:dyDescent="0.3">
      <c r="A85" s="1" t="s">
        <v>526</v>
      </c>
      <c r="B85" t="s">
        <v>143</v>
      </c>
      <c r="C85" t="e">
        <f t="array" aca="1" ref="C85" ca="1">_xlfn.TEXTJOIN(",",TRUE,IF($A$1:$A$119=A85,$B$1:$B$119,""))</f>
        <v>#NAME?</v>
      </c>
    </row>
    <row r="86" spans="1:3" x14ac:dyDescent="0.3">
      <c r="A86" s="1" t="s">
        <v>526</v>
      </c>
      <c r="B86" t="s">
        <v>548</v>
      </c>
      <c r="C86" t="e">
        <f t="array" aca="1" ref="C86" ca="1">_xlfn.TEXTJOIN(",",TRUE,IF($A$1:$A$119=A86,$B$1:$B$119,""))</f>
        <v>#NAME?</v>
      </c>
    </row>
    <row r="87" spans="1:3" x14ac:dyDescent="0.3">
      <c r="A87" s="1" t="s">
        <v>181</v>
      </c>
      <c r="B87" t="s">
        <v>45</v>
      </c>
      <c r="C87" t="e">
        <f t="array" aca="1" ref="C87" ca="1">_xlfn.TEXTJOIN(",",TRUE,IF($A$1:$A$119=A87,$B$1:$B$119,""))</f>
        <v>#NAME?</v>
      </c>
    </row>
    <row r="88" spans="1:3" x14ac:dyDescent="0.3">
      <c r="A88" s="1" t="s">
        <v>181</v>
      </c>
      <c r="B88" t="s">
        <v>544</v>
      </c>
      <c r="C88" t="e">
        <f t="array" aca="1" ref="C88" ca="1">_xlfn.TEXTJOIN(",",TRUE,IF($A$1:$A$119=A88,$B$1:$B$119,""))</f>
        <v>#NAME?</v>
      </c>
    </row>
    <row r="89" spans="1:3" x14ac:dyDescent="0.3">
      <c r="A89" s="1" t="s">
        <v>181</v>
      </c>
      <c r="B89" t="s">
        <v>29</v>
      </c>
      <c r="C89" t="e">
        <f t="array" aca="1" ref="C89" ca="1">_xlfn.TEXTJOIN(",",TRUE,IF($A$1:$A$119=A89,$B$1:$B$119,""))</f>
        <v>#NAME?</v>
      </c>
    </row>
    <row r="90" spans="1:3" x14ac:dyDescent="0.3">
      <c r="A90" s="1" t="s">
        <v>181</v>
      </c>
      <c r="B90" t="s">
        <v>543</v>
      </c>
      <c r="C90" t="e">
        <f t="array" aca="1" ref="C90" ca="1">_xlfn.TEXTJOIN(",",TRUE,IF($A$1:$A$119=A90,$B$1:$B$119,""))</f>
        <v>#NAME?</v>
      </c>
    </row>
    <row r="91" spans="1:3" x14ac:dyDescent="0.3">
      <c r="A91" s="1" t="s">
        <v>518</v>
      </c>
      <c r="B91" t="s">
        <v>212</v>
      </c>
      <c r="C91" t="e">
        <f t="array" aca="1" ref="C91" ca="1">_xlfn.TEXTJOIN(",",TRUE,IF($A$1:$A$119=A91,$B$1:$B$119,""))</f>
        <v>#NAME?</v>
      </c>
    </row>
    <row r="92" spans="1:3" x14ac:dyDescent="0.3">
      <c r="A92" s="1" t="s">
        <v>518</v>
      </c>
      <c r="B92" t="s">
        <v>261</v>
      </c>
      <c r="C92" t="e">
        <f t="array" aca="1" ref="C92" ca="1">_xlfn.TEXTJOIN(",",TRUE,IF($A$1:$A$119=A92,$B$1:$B$119,""))</f>
        <v>#NAME?</v>
      </c>
    </row>
    <row r="93" spans="1:3" x14ac:dyDescent="0.3">
      <c r="A93" s="1" t="s">
        <v>34</v>
      </c>
      <c r="B93" t="s">
        <v>166</v>
      </c>
      <c r="C93" t="e">
        <f t="array" aca="1" ref="C93" ca="1">_xlfn.TEXTJOIN(",",TRUE,IF($A$1:$A$119=A93,$B$1:$B$119,""))</f>
        <v>#NAME?</v>
      </c>
    </row>
    <row r="94" spans="1:3" x14ac:dyDescent="0.3">
      <c r="A94" s="1" t="s">
        <v>34</v>
      </c>
      <c r="B94" t="s">
        <v>539</v>
      </c>
      <c r="C94" t="e">
        <f t="array" aca="1" ref="C94" ca="1">_xlfn.TEXTJOIN(",",TRUE,IF($A$1:$A$119=A94,$B$1:$B$119,""))</f>
        <v>#NAME?</v>
      </c>
    </row>
    <row r="95" spans="1:3" x14ac:dyDescent="0.3">
      <c r="A95" s="1" t="s">
        <v>34</v>
      </c>
      <c r="B95" t="s">
        <v>538</v>
      </c>
      <c r="C95" t="e">
        <f t="array" aca="1" ref="C95" ca="1">_xlfn.TEXTJOIN(",",TRUE,IF($A$1:$A$119=A95,$B$1:$B$119,""))</f>
        <v>#NAME?</v>
      </c>
    </row>
    <row r="96" spans="1:3" x14ac:dyDescent="0.3">
      <c r="A96" s="1" t="s">
        <v>165</v>
      </c>
      <c r="B96" t="s">
        <v>166</v>
      </c>
      <c r="C96" t="e">
        <f t="array" aca="1" ref="C96" ca="1">_xlfn.TEXTJOIN(",",TRUE,IF($A$1:$A$119=A96,$B$1:$B$119,""))</f>
        <v>#NAME?</v>
      </c>
    </row>
    <row r="97" spans="1:3" x14ac:dyDescent="0.3">
      <c r="A97" s="1" t="s">
        <v>165</v>
      </c>
      <c r="B97" t="s">
        <v>539</v>
      </c>
      <c r="C97" t="e">
        <f t="array" aca="1" ref="C97" ca="1">_xlfn.TEXTJOIN(",",TRUE,IF($A$1:$A$119=A97,$B$1:$B$119,""))</f>
        <v>#NAME?</v>
      </c>
    </row>
    <row r="98" spans="1:3" x14ac:dyDescent="0.3">
      <c r="A98" s="1" t="s">
        <v>511</v>
      </c>
      <c r="B98" t="s">
        <v>169</v>
      </c>
      <c r="C98" t="e">
        <f t="array" aca="1" ref="C98" ca="1">_xlfn.TEXTJOIN(",",TRUE,IF($A$1:$A$119=A98,$B$1:$B$119,""))</f>
        <v>#NAME?</v>
      </c>
    </row>
    <row r="99" spans="1:3" x14ac:dyDescent="0.3">
      <c r="A99" s="1" t="s">
        <v>511</v>
      </c>
      <c r="B99" t="s">
        <v>189</v>
      </c>
      <c r="C99" t="e">
        <f t="array" aca="1" ref="C99" ca="1">_xlfn.TEXTJOIN(",",TRUE,IF($A$1:$A$119=A99,$B$1:$B$119,""))</f>
        <v>#NAME?</v>
      </c>
    </row>
    <row r="100" spans="1:3" x14ac:dyDescent="0.3">
      <c r="A100" s="1" t="s">
        <v>511</v>
      </c>
      <c r="B100" t="s">
        <v>151</v>
      </c>
      <c r="C100" t="e">
        <f t="array" aca="1" ref="C100" ca="1">_xlfn.TEXTJOIN(",",TRUE,IF($A$1:$A$119=A100,$B$1:$B$119,""))</f>
        <v>#NAME?</v>
      </c>
    </row>
    <row r="101" spans="1:3" x14ac:dyDescent="0.3">
      <c r="A101" s="1" t="s">
        <v>520</v>
      </c>
      <c r="B101" t="s">
        <v>518</v>
      </c>
      <c r="C101" t="e">
        <f t="array" aca="1" ref="C101" ca="1">_xlfn.TEXTJOIN(",",TRUE,IF($A$1:$A$119=A101,$B$1:$B$119,""))</f>
        <v>#NAME?</v>
      </c>
    </row>
    <row r="102" spans="1:3" x14ac:dyDescent="0.3">
      <c r="A102" s="1" t="s">
        <v>520</v>
      </c>
      <c r="B102" t="s">
        <v>239</v>
      </c>
      <c r="C102" t="e">
        <f t="array" aca="1" ref="C102" ca="1">_xlfn.TEXTJOIN(",",TRUE,IF($A$1:$A$119=A102,$B$1:$B$119,""))</f>
        <v>#NAME?</v>
      </c>
    </row>
    <row r="103" spans="1:3" x14ac:dyDescent="0.3">
      <c r="A103" s="1" t="s">
        <v>528</v>
      </c>
      <c r="B103" t="s">
        <v>381</v>
      </c>
      <c r="C103" t="e">
        <f t="array" aca="1" ref="C103" ca="1">_xlfn.TEXTJOIN(",",TRUE,IF($A$1:$A$119=A103,$B$1:$B$119,""))</f>
        <v>#NAME?</v>
      </c>
    </row>
    <row r="104" spans="1:3" x14ac:dyDescent="0.3">
      <c r="A104" s="1" t="s">
        <v>528</v>
      </c>
      <c r="B104" t="s">
        <v>151</v>
      </c>
      <c r="C104" t="e">
        <f t="array" aca="1" ref="C104" ca="1">_xlfn.TEXTJOIN(",",TRUE,IF($A$1:$A$119=A104,$B$1:$B$119,""))</f>
        <v>#NAME?</v>
      </c>
    </row>
    <row r="105" spans="1:3" x14ac:dyDescent="0.3">
      <c r="A105" s="1" t="s">
        <v>528</v>
      </c>
      <c r="B105" t="s">
        <v>175</v>
      </c>
      <c r="C105" t="e">
        <f t="array" aca="1" ref="C105" ca="1">_xlfn.TEXTJOIN(",",TRUE,IF($A$1:$A$119=A105,$B$1:$B$119,""))</f>
        <v>#NAME?</v>
      </c>
    </row>
    <row r="106" spans="1:3" x14ac:dyDescent="0.3">
      <c r="A106" s="1" t="s">
        <v>175</v>
      </c>
      <c r="B106" t="s">
        <v>176</v>
      </c>
      <c r="C106" t="e">
        <f t="array" aca="1" ref="C106" ca="1">_xlfn.TEXTJOIN(",",TRUE,IF($A$1:$A$119=A106,$B$1:$B$119,""))</f>
        <v>#NAME?</v>
      </c>
    </row>
    <row r="107" spans="1:3" x14ac:dyDescent="0.3">
      <c r="A107" s="1" t="s">
        <v>175</v>
      </c>
      <c r="B107" t="s">
        <v>248</v>
      </c>
      <c r="C107" t="e">
        <f t="array" aca="1" ref="C107" ca="1">_xlfn.TEXTJOIN(",",TRUE,IF($A$1:$A$119=A107,$B$1:$B$119,""))</f>
        <v>#NAME?</v>
      </c>
    </row>
    <row r="108" spans="1:3" x14ac:dyDescent="0.3">
      <c r="A108" s="1" t="s">
        <v>175</v>
      </c>
      <c r="B108" t="s">
        <v>542</v>
      </c>
      <c r="C108" t="e">
        <f t="array" aca="1" ref="C108" ca="1">_xlfn.TEXTJOIN(",",TRUE,IF($A$1:$A$119=A108,$B$1:$B$119,""))</f>
        <v>#NAME?</v>
      </c>
    </row>
    <row r="109" spans="1:3" x14ac:dyDescent="0.3">
      <c r="A109" s="1" t="s">
        <v>175</v>
      </c>
      <c r="B109" t="s">
        <v>29</v>
      </c>
      <c r="C109" t="e">
        <f t="array" aca="1" ref="C109" ca="1">_xlfn.TEXTJOIN(",",TRUE,IF($A$1:$A$119=A109,$B$1:$B$119,""))</f>
        <v>#NAME?</v>
      </c>
    </row>
    <row r="110" spans="1:3" x14ac:dyDescent="0.3">
      <c r="A110" s="1" t="s">
        <v>175</v>
      </c>
      <c r="B110" t="s">
        <v>543</v>
      </c>
      <c r="C110" t="e">
        <f t="array" aca="1" ref="C110" ca="1">_xlfn.TEXTJOIN(",",TRUE,IF($A$1:$A$119=A110,$B$1:$B$119,""))</f>
        <v>#NAME?</v>
      </c>
    </row>
    <row r="111" spans="1:3" x14ac:dyDescent="0.3">
      <c r="A111" s="1" t="s">
        <v>523</v>
      </c>
      <c r="B111" t="s">
        <v>549</v>
      </c>
      <c r="C111" t="e">
        <f t="array" aca="1" ref="C111" ca="1">_xlfn.TEXTJOIN(",",TRUE,IF($A$1:$A$119=A111,$B$1:$B$119,""))</f>
        <v>#NAME?</v>
      </c>
    </row>
    <row r="112" spans="1:3" x14ac:dyDescent="0.3">
      <c r="A112" s="1" t="s">
        <v>523</v>
      </c>
      <c r="B112" t="s">
        <v>550</v>
      </c>
      <c r="C112" t="e">
        <f t="array" aca="1" ref="C112" ca="1">_xlfn.TEXTJOIN(",",TRUE,IF($A$1:$A$119=A112,$B$1:$B$119,""))</f>
        <v>#NAME?</v>
      </c>
    </row>
    <row r="113" spans="1:3" x14ac:dyDescent="0.3">
      <c r="A113" s="1" t="s">
        <v>154</v>
      </c>
      <c r="B113" t="s">
        <v>155</v>
      </c>
      <c r="C113" t="e">
        <f t="array" aca="1" ref="C113" ca="1">_xlfn.TEXTJOIN(",",TRUE,IF($A$1:$A$119=A113,$B$1:$B$119,""))</f>
        <v>#NAME?</v>
      </c>
    </row>
    <row r="114" spans="1:3" x14ac:dyDescent="0.3">
      <c r="A114" s="1" t="s">
        <v>154</v>
      </c>
      <c r="B114" t="s">
        <v>157</v>
      </c>
      <c r="C114" t="e">
        <f t="array" aca="1" ref="C114" ca="1">_xlfn.TEXTJOIN(",",TRUE,IF($A$1:$A$119=A114,$B$1:$B$119,""))</f>
        <v>#NAME?</v>
      </c>
    </row>
    <row r="115" spans="1:3" x14ac:dyDescent="0.3">
      <c r="A115" s="1" t="s">
        <v>154</v>
      </c>
      <c r="B115" t="s">
        <v>201</v>
      </c>
      <c r="C115" t="e">
        <f t="array" aca="1" ref="C115" ca="1">_xlfn.TEXTJOIN(",",TRUE,IF($A$1:$A$119=A115,$B$1:$B$119,""))</f>
        <v>#NAME?</v>
      </c>
    </row>
    <row r="116" spans="1:3" x14ac:dyDescent="0.3">
      <c r="A116" s="1" t="s">
        <v>529</v>
      </c>
      <c r="B116" t="s">
        <v>169</v>
      </c>
      <c r="C116" t="e">
        <f t="array" aca="1" ref="C116" ca="1">_xlfn.TEXTJOIN(",",TRUE,IF($A$1:$A$119=A116,$B$1:$B$119,""))</f>
        <v>#NAME?</v>
      </c>
    </row>
    <row r="117" spans="1:3" x14ac:dyDescent="0.3">
      <c r="A117" s="1" t="s">
        <v>529</v>
      </c>
      <c r="B117" t="s">
        <v>551</v>
      </c>
      <c r="C117" t="e">
        <f t="array" aca="1" ref="C117" ca="1">_xlfn.TEXTJOIN(",",TRUE,IF($A$1:$A$119=A117,$B$1:$B$119,""))</f>
        <v>#NAME?</v>
      </c>
    </row>
    <row r="118" spans="1:3" x14ac:dyDescent="0.3">
      <c r="A118" s="1" t="s">
        <v>376</v>
      </c>
      <c r="B118" t="s">
        <v>251</v>
      </c>
      <c r="C118" t="e">
        <f t="array" aca="1" ref="C118" ca="1">_xlfn.TEXTJOIN(",",TRUE,IF($A$1:$A$119=A118,$B$1:$B$119,""))</f>
        <v>#NAME?</v>
      </c>
    </row>
    <row r="119" spans="1:3" x14ac:dyDescent="0.3">
      <c r="A119" s="1" t="s">
        <v>376</v>
      </c>
      <c r="B119" t="s">
        <v>284</v>
      </c>
      <c r="C119" t="e">
        <f t="array" aca="1" ref="C119" ca="1">_xlfn.TEXTJOIN(",",TRUE,IF($A$1:$A$119=A119,$B$1:$B$119,""))</f>
        <v>#NAME?</v>
      </c>
    </row>
  </sheetData>
  <sortState xmlns:xlrd2="http://schemas.microsoft.com/office/spreadsheetml/2017/richdata2" ref="A2:A119">
    <sortCondition ref="A1:A119"/>
  </sortState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D19" sqref="D19"/>
    </sheetView>
  </sheetViews>
  <sheetFormatPr defaultColWidth="9" defaultRowHeight="14" x14ac:dyDescent="0.3"/>
  <cols>
    <col min="1" max="1" width="10.4140625" customWidth="1"/>
    <col min="2" max="2" width="12.33203125" customWidth="1"/>
  </cols>
  <sheetData>
    <row r="1" spans="1:2" x14ac:dyDescent="0.3">
      <c r="A1" s="16" t="s">
        <v>462</v>
      </c>
      <c r="B1" s="16" t="s">
        <v>463</v>
      </c>
    </row>
    <row r="2" spans="1:2" x14ac:dyDescent="0.3">
      <c r="A2" s="1" t="s">
        <v>464</v>
      </c>
      <c r="B2" s="1" t="s">
        <v>465</v>
      </c>
    </row>
    <row r="3" spans="1:2" x14ac:dyDescent="0.3">
      <c r="A3" s="1" t="s">
        <v>466</v>
      </c>
      <c r="B3" s="1" t="s">
        <v>465</v>
      </c>
    </row>
    <row r="4" spans="1:2" x14ac:dyDescent="0.3">
      <c r="A4" s="1" t="s">
        <v>467</v>
      </c>
      <c r="B4" s="1" t="s">
        <v>465</v>
      </c>
    </row>
    <row r="5" spans="1:2" x14ac:dyDescent="0.3">
      <c r="A5" s="1" t="s">
        <v>468</v>
      </c>
      <c r="B5" s="1" t="s">
        <v>465</v>
      </c>
    </row>
    <row r="6" spans="1:2" x14ac:dyDescent="0.3">
      <c r="A6" s="1" t="s">
        <v>469</v>
      </c>
      <c r="B6" s="1" t="s">
        <v>470</v>
      </c>
    </row>
    <row r="7" spans="1:2" x14ac:dyDescent="0.3">
      <c r="A7" s="1" t="s">
        <v>471</v>
      </c>
      <c r="B7" s="1" t="s">
        <v>470</v>
      </c>
    </row>
    <row r="8" spans="1:2" x14ac:dyDescent="0.3">
      <c r="A8" s="1" t="s">
        <v>472</v>
      </c>
      <c r="B8" s="1" t="s">
        <v>470</v>
      </c>
    </row>
    <row r="9" spans="1:2" x14ac:dyDescent="0.3">
      <c r="A9" s="1" t="s">
        <v>473</v>
      </c>
      <c r="B9" s="1" t="s">
        <v>470</v>
      </c>
    </row>
    <row r="10" spans="1:2" x14ac:dyDescent="0.3">
      <c r="A10" s="1" t="s">
        <v>474</v>
      </c>
      <c r="B10" s="1" t="s">
        <v>470</v>
      </c>
    </row>
    <row r="11" spans="1:2" x14ac:dyDescent="0.3">
      <c r="A11" s="1" t="s">
        <v>475</v>
      </c>
      <c r="B11" s="1" t="s">
        <v>470</v>
      </c>
    </row>
    <row r="12" spans="1:2" x14ac:dyDescent="0.3">
      <c r="A12" s="1" t="s">
        <v>476</v>
      </c>
      <c r="B12" s="1" t="s">
        <v>470</v>
      </c>
    </row>
    <row r="13" spans="1:2" x14ac:dyDescent="0.3">
      <c r="A13" s="1" t="s">
        <v>477</v>
      </c>
      <c r="B13" s="1" t="s">
        <v>470</v>
      </c>
    </row>
    <row r="14" spans="1:2" x14ac:dyDescent="0.3">
      <c r="A14" s="1" t="s">
        <v>478</v>
      </c>
      <c r="B14" s="1" t="s">
        <v>470</v>
      </c>
    </row>
    <row r="15" spans="1:2" x14ac:dyDescent="0.3">
      <c r="A15" s="1" t="s">
        <v>30</v>
      </c>
      <c r="B15" s="1" t="s">
        <v>479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7"/>
  <sheetViews>
    <sheetView topLeftCell="A42" workbookViewId="0">
      <selection activeCell="H54" sqref="H54"/>
    </sheetView>
  </sheetViews>
  <sheetFormatPr defaultColWidth="9" defaultRowHeight="14" x14ac:dyDescent="0.3"/>
  <cols>
    <col min="1" max="1" width="6.9140625" customWidth="1"/>
    <col min="2" max="2" width="11.33203125" customWidth="1"/>
    <col min="3" max="3" width="8.33203125" customWidth="1"/>
    <col min="4" max="4" width="13.4140625" customWidth="1"/>
    <col min="5" max="5" width="22.08203125" customWidth="1"/>
    <col min="6" max="7" width="20.25" customWidth="1"/>
    <col min="8" max="9" width="18.25" customWidth="1"/>
  </cols>
  <sheetData>
    <row r="1" spans="1:9" x14ac:dyDescent="0.3">
      <c r="A1" s="2" t="s">
        <v>7</v>
      </c>
      <c r="B1" s="2" t="s">
        <v>552</v>
      </c>
      <c r="C1" s="2" t="s">
        <v>553</v>
      </c>
      <c r="D1" s="2" t="s">
        <v>554</v>
      </c>
      <c r="E1" s="2" t="s">
        <v>555</v>
      </c>
      <c r="F1" s="3" t="s">
        <v>556</v>
      </c>
      <c r="G1" s="3" t="s">
        <v>557</v>
      </c>
      <c r="H1" s="3" t="s">
        <v>558</v>
      </c>
      <c r="I1" s="3" t="s">
        <v>559</v>
      </c>
    </row>
    <row r="2" spans="1:9" x14ac:dyDescent="0.3">
      <c r="A2" s="1">
        <f t="shared" ref="A2:A7" si="0">ROW()-1</f>
        <v>1</v>
      </c>
      <c r="B2" s="1" t="s">
        <v>142</v>
      </c>
      <c r="C2" s="1" t="s">
        <v>374</v>
      </c>
      <c r="D2" s="1" t="s">
        <v>171</v>
      </c>
      <c r="E2" s="1" t="s">
        <v>560</v>
      </c>
      <c r="F2" s="1" t="s">
        <v>561</v>
      </c>
      <c r="G2" s="1"/>
      <c r="H2" s="1"/>
      <c r="I2" s="1"/>
    </row>
    <row r="3" spans="1:9" x14ac:dyDescent="0.3">
      <c r="A3" s="1">
        <f t="shared" si="0"/>
        <v>2</v>
      </c>
      <c r="B3" s="1" t="s">
        <v>30</v>
      </c>
      <c r="C3" s="1" t="s">
        <v>30</v>
      </c>
      <c r="D3" s="1"/>
      <c r="E3" s="1"/>
      <c r="F3" s="1"/>
      <c r="G3" s="1"/>
      <c r="H3" s="1"/>
      <c r="I3" s="1"/>
    </row>
    <row r="4" spans="1:9" x14ac:dyDescent="0.3">
      <c r="A4" s="1">
        <f t="shared" si="0"/>
        <v>3</v>
      </c>
      <c r="B4" s="1" t="s">
        <v>216</v>
      </c>
      <c r="C4" s="1" t="s">
        <v>374</v>
      </c>
      <c r="D4" s="1" t="s">
        <v>294</v>
      </c>
      <c r="E4" s="1" t="s">
        <v>29</v>
      </c>
      <c r="F4" s="1" t="s">
        <v>562</v>
      </c>
      <c r="G4" s="1"/>
      <c r="H4" s="1"/>
      <c r="I4" s="1"/>
    </row>
    <row r="5" spans="1:9" x14ac:dyDescent="0.3">
      <c r="A5" s="1">
        <f t="shared" si="0"/>
        <v>4</v>
      </c>
      <c r="B5" s="1" t="s">
        <v>201</v>
      </c>
      <c r="C5" s="1" t="s">
        <v>374</v>
      </c>
      <c r="D5" s="1" t="s">
        <v>563</v>
      </c>
      <c r="E5" s="1" t="s">
        <v>564</v>
      </c>
      <c r="F5" s="1" t="s">
        <v>565</v>
      </c>
      <c r="G5" s="1"/>
      <c r="H5" s="1"/>
      <c r="I5" s="1"/>
    </row>
    <row r="6" spans="1:9" x14ac:dyDescent="0.3">
      <c r="A6" s="1">
        <f t="shared" si="0"/>
        <v>5</v>
      </c>
      <c r="B6" s="1" t="s">
        <v>199</v>
      </c>
      <c r="C6" s="1" t="s">
        <v>374</v>
      </c>
      <c r="D6" s="1" t="s">
        <v>563</v>
      </c>
      <c r="E6" s="1"/>
      <c r="F6" s="1"/>
      <c r="G6" s="1"/>
      <c r="H6" s="1"/>
      <c r="I6" s="1"/>
    </row>
    <row r="7" spans="1:9" x14ac:dyDescent="0.3">
      <c r="A7" s="1">
        <f t="shared" si="0"/>
        <v>6</v>
      </c>
      <c r="B7" s="1" t="s">
        <v>205</v>
      </c>
      <c r="C7" s="1" t="s">
        <v>374</v>
      </c>
      <c r="D7" s="1" t="s">
        <v>166</v>
      </c>
      <c r="E7" s="1"/>
      <c r="F7" s="1"/>
      <c r="G7" s="1"/>
      <c r="H7" s="1"/>
      <c r="I7" s="1"/>
    </row>
    <row r="8" spans="1:9" x14ac:dyDescent="0.3">
      <c r="A8" s="1">
        <f t="shared" ref="A8:A9" si="1">ROW()-1</f>
        <v>7</v>
      </c>
      <c r="B8" s="1" t="s">
        <v>245</v>
      </c>
      <c r="C8" s="1" t="s">
        <v>374</v>
      </c>
      <c r="D8" s="1" t="s">
        <v>236</v>
      </c>
      <c r="E8" s="1"/>
      <c r="F8" s="1"/>
      <c r="G8" s="1"/>
      <c r="H8" s="1"/>
      <c r="I8" s="1"/>
    </row>
    <row r="9" spans="1:9" x14ac:dyDescent="0.3">
      <c r="A9" s="1">
        <f t="shared" si="1"/>
        <v>8</v>
      </c>
      <c r="B9" s="1" t="s">
        <v>168</v>
      </c>
      <c r="C9" s="1" t="s">
        <v>374</v>
      </c>
      <c r="D9" s="1" t="s">
        <v>39</v>
      </c>
      <c r="E9" s="1"/>
      <c r="F9" s="1"/>
      <c r="G9" s="1"/>
      <c r="H9" s="1"/>
      <c r="I9" s="1"/>
    </row>
    <row r="10" spans="1:9" x14ac:dyDescent="0.3">
      <c r="A10" s="1">
        <f t="shared" ref="A10:A17" si="2">ROW()-1</f>
        <v>9</v>
      </c>
      <c r="B10" s="1" t="s">
        <v>183</v>
      </c>
      <c r="C10" s="1" t="s">
        <v>374</v>
      </c>
      <c r="D10" s="1" t="s">
        <v>302</v>
      </c>
      <c r="E10" s="1" t="s">
        <v>562</v>
      </c>
      <c r="F10" s="1" t="s">
        <v>566</v>
      </c>
      <c r="G10" s="1"/>
      <c r="H10" s="1"/>
      <c r="I10" s="1"/>
    </row>
    <row r="11" spans="1:9" x14ac:dyDescent="0.3">
      <c r="A11" s="1">
        <f t="shared" si="2"/>
        <v>10</v>
      </c>
      <c r="B11" s="1" t="s">
        <v>381</v>
      </c>
      <c r="C11" s="1" t="s">
        <v>374</v>
      </c>
      <c r="D11" s="1" t="s">
        <v>173</v>
      </c>
      <c r="E11" s="1" t="s">
        <v>567</v>
      </c>
      <c r="F11" s="1"/>
      <c r="G11" s="1"/>
      <c r="H11" s="1"/>
      <c r="I11" s="1"/>
    </row>
    <row r="12" spans="1:9" x14ac:dyDescent="0.3">
      <c r="A12" s="1">
        <f t="shared" si="2"/>
        <v>11</v>
      </c>
      <c r="B12" s="1" t="s">
        <v>373</v>
      </c>
      <c r="C12" s="1" t="s">
        <v>374</v>
      </c>
      <c r="D12" s="1" t="s">
        <v>173</v>
      </c>
      <c r="E12" s="1" t="s">
        <v>568</v>
      </c>
      <c r="F12" s="1"/>
      <c r="G12" s="1"/>
      <c r="H12" s="1"/>
      <c r="I12" s="1"/>
    </row>
    <row r="13" spans="1:9" x14ac:dyDescent="0.3">
      <c r="A13" s="1">
        <f t="shared" si="2"/>
        <v>12</v>
      </c>
      <c r="B13" s="1" t="s">
        <v>151</v>
      </c>
      <c r="C13" s="1" t="s">
        <v>374</v>
      </c>
      <c r="D13" s="1" t="s">
        <v>29</v>
      </c>
      <c r="E13" s="1" t="s">
        <v>568</v>
      </c>
      <c r="F13" s="1"/>
      <c r="G13" s="1"/>
      <c r="H13" s="1"/>
      <c r="I13" s="1"/>
    </row>
    <row r="14" spans="1:9" x14ac:dyDescent="0.3">
      <c r="A14" s="1">
        <f t="shared" si="2"/>
        <v>13</v>
      </c>
      <c r="B14" s="1" t="s">
        <v>284</v>
      </c>
      <c r="C14" s="1" t="s">
        <v>374</v>
      </c>
      <c r="D14" s="1" t="s">
        <v>29</v>
      </c>
      <c r="E14" s="1" t="s">
        <v>568</v>
      </c>
      <c r="F14" s="1"/>
      <c r="G14" s="1"/>
      <c r="H14" s="1"/>
      <c r="I14" s="1"/>
    </row>
    <row r="15" spans="1:9" x14ac:dyDescent="0.3">
      <c r="A15" s="1">
        <f t="shared" si="2"/>
        <v>14</v>
      </c>
      <c r="B15" s="1" t="s">
        <v>273</v>
      </c>
      <c r="C15" s="1" t="s">
        <v>374</v>
      </c>
      <c r="D15" s="1" t="s">
        <v>29</v>
      </c>
      <c r="E15" s="1" t="s">
        <v>569</v>
      </c>
      <c r="F15" s="1"/>
      <c r="G15" s="1"/>
      <c r="H15" s="1"/>
      <c r="I15" s="1"/>
    </row>
    <row r="16" spans="1:9" x14ac:dyDescent="0.3">
      <c r="A16" s="1">
        <f t="shared" si="2"/>
        <v>15</v>
      </c>
      <c r="B16" s="1" t="s">
        <v>265</v>
      </c>
      <c r="C16" s="1" t="s">
        <v>374</v>
      </c>
      <c r="D16" s="1" t="s">
        <v>29</v>
      </c>
      <c r="E16" s="1" t="s">
        <v>568</v>
      </c>
      <c r="F16" s="1"/>
      <c r="G16" s="1"/>
      <c r="H16" s="1"/>
      <c r="I16" s="1"/>
    </row>
    <row r="17" spans="1:9" x14ac:dyDescent="0.3">
      <c r="A17" s="1">
        <f t="shared" si="2"/>
        <v>16</v>
      </c>
      <c r="B17" s="1" t="s">
        <v>224</v>
      </c>
      <c r="C17" s="1" t="s">
        <v>374</v>
      </c>
      <c r="D17" s="1" t="s">
        <v>29</v>
      </c>
      <c r="E17" s="1" t="s">
        <v>561</v>
      </c>
      <c r="F17" s="1"/>
      <c r="G17" s="1"/>
      <c r="H17" s="1"/>
      <c r="I17" s="1"/>
    </row>
    <row r="18" spans="1:9" x14ac:dyDescent="0.3">
      <c r="A18" s="1">
        <f t="shared" ref="A18:A27" si="3">ROW()-1</f>
        <v>17</v>
      </c>
      <c r="B18" s="1" t="s">
        <v>222</v>
      </c>
      <c r="C18" s="1" t="s">
        <v>374</v>
      </c>
      <c r="D18" s="1" t="s">
        <v>29</v>
      </c>
      <c r="E18" s="1"/>
      <c r="F18" s="1"/>
      <c r="G18" s="1"/>
      <c r="H18" s="1"/>
      <c r="I18" s="1"/>
    </row>
    <row r="19" spans="1:9" x14ac:dyDescent="0.3">
      <c r="A19" s="1">
        <f t="shared" si="3"/>
        <v>18</v>
      </c>
      <c r="B19" s="1" t="s">
        <v>28</v>
      </c>
      <c r="C19" s="1" t="s">
        <v>374</v>
      </c>
      <c r="D19" s="1" t="s">
        <v>29</v>
      </c>
      <c r="E19" s="1" t="s">
        <v>564</v>
      </c>
      <c r="F19" s="1"/>
      <c r="G19" s="1"/>
      <c r="H19" s="1"/>
      <c r="I19" s="1"/>
    </row>
    <row r="20" spans="1:9" x14ac:dyDescent="0.3">
      <c r="A20" s="1">
        <f t="shared" si="3"/>
        <v>19</v>
      </c>
      <c r="B20" s="1" t="s">
        <v>218</v>
      </c>
      <c r="C20" s="1" t="s">
        <v>374</v>
      </c>
      <c r="D20" s="1" t="s">
        <v>29</v>
      </c>
      <c r="E20" s="1" t="s">
        <v>570</v>
      </c>
      <c r="F20" s="1"/>
      <c r="G20" s="1"/>
      <c r="H20" s="1"/>
      <c r="I20" s="1"/>
    </row>
    <row r="21" spans="1:9" x14ac:dyDescent="0.3">
      <c r="A21" s="1">
        <f t="shared" si="3"/>
        <v>20</v>
      </c>
      <c r="B21" s="1" t="s">
        <v>155</v>
      </c>
      <c r="C21" s="1" t="s">
        <v>374</v>
      </c>
      <c r="D21" s="1" t="s">
        <v>29</v>
      </c>
      <c r="E21" s="1"/>
      <c r="F21" s="1"/>
      <c r="G21" s="1"/>
      <c r="H21" s="1"/>
      <c r="I21" s="1"/>
    </row>
    <row r="22" spans="1:9" x14ac:dyDescent="0.3">
      <c r="A22" s="1">
        <f t="shared" si="3"/>
        <v>21</v>
      </c>
      <c r="B22" s="1" t="s">
        <v>193</v>
      </c>
      <c r="C22" s="1" t="s">
        <v>374</v>
      </c>
      <c r="D22" s="1" t="s">
        <v>203</v>
      </c>
      <c r="E22" s="1"/>
      <c r="F22" s="1"/>
      <c r="G22" s="1"/>
      <c r="H22" s="1"/>
      <c r="I22" s="1"/>
    </row>
    <row r="23" spans="1:9" x14ac:dyDescent="0.3">
      <c r="A23" s="1">
        <f t="shared" si="3"/>
        <v>22</v>
      </c>
      <c r="B23" s="1" t="s">
        <v>190</v>
      </c>
      <c r="C23" s="1" t="s">
        <v>374</v>
      </c>
      <c r="D23" s="1" t="s">
        <v>191</v>
      </c>
      <c r="E23" s="1" t="s">
        <v>571</v>
      </c>
      <c r="F23" s="1"/>
      <c r="G23" s="1"/>
      <c r="H23" s="1"/>
      <c r="I23" s="1"/>
    </row>
    <row r="24" spans="1:9" x14ac:dyDescent="0.3">
      <c r="A24" s="1">
        <f t="shared" si="3"/>
        <v>23</v>
      </c>
      <c r="B24" s="1" t="s">
        <v>188</v>
      </c>
      <c r="C24" s="1" t="s">
        <v>374</v>
      </c>
      <c r="D24" s="1" t="s">
        <v>29</v>
      </c>
      <c r="E24" s="1"/>
      <c r="F24" s="1"/>
      <c r="G24" s="1"/>
      <c r="H24" s="1"/>
      <c r="I24" s="1"/>
    </row>
    <row r="25" spans="1:9" x14ac:dyDescent="0.3">
      <c r="A25" s="1">
        <f t="shared" si="3"/>
        <v>24</v>
      </c>
      <c r="B25" s="1" t="s">
        <v>385</v>
      </c>
      <c r="C25" s="1" t="s">
        <v>374</v>
      </c>
      <c r="D25" s="1" t="s">
        <v>572</v>
      </c>
      <c r="E25" s="1"/>
      <c r="F25" s="1"/>
      <c r="G25" s="1"/>
      <c r="H25" s="1"/>
      <c r="I25" s="1"/>
    </row>
    <row r="26" spans="1:9" x14ac:dyDescent="0.3">
      <c r="A26" s="1">
        <f t="shared" si="3"/>
        <v>25</v>
      </c>
      <c r="B26" s="1" t="s">
        <v>143</v>
      </c>
      <c r="C26" s="1" t="s">
        <v>374</v>
      </c>
      <c r="D26" s="1" t="s">
        <v>29</v>
      </c>
      <c r="E26" s="1" t="s">
        <v>567</v>
      </c>
      <c r="F26" s="1"/>
      <c r="G26" s="1"/>
      <c r="H26" s="1"/>
      <c r="I26" s="1"/>
    </row>
    <row r="27" spans="1:9" x14ac:dyDescent="0.3">
      <c r="A27" s="1">
        <f t="shared" si="3"/>
        <v>26</v>
      </c>
      <c r="B27" s="1" t="s">
        <v>318</v>
      </c>
      <c r="C27" s="1" t="s">
        <v>374</v>
      </c>
      <c r="D27" s="1" t="s">
        <v>29</v>
      </c>
      <c r="E27" s="1"/>
      <c r="F27" s="1"/>
      <c r="G27" s="1"/>
      <c r="H27" s="1"/>
      <c r="I27" s="1"/>
    </row>
    <row r="28" spans="1:9" x14ac:dyDescent="0.3">
      <c r="A28" s="1">
        <f t="shared" ref="A28:A39" si="4">ROW()-1</f>
        <v>27</v>
      </c>
      <c r="B28" s="1" t="s">
        <v>270</v>
      </c>
      <c r="C28" s="1" t="s">
        <v>374</v>
      </c>
      <c r="D28" s="1" t="s">
        <v>29</v>
      </c>
      <c r="E28" s="1" t="s">
        <v>569</v>
      </c>
      <c r="F28" s="1" t="s">
        <v>561</v>
      </c>
      <c r="G28" s="1" t="s">
        <v>573</v>
      </c>
      <c r="H28" s="1"/>
      <c r="I28" s="1"/>
    </row>
    <row r="29" spans="1:9" x14ac:dyDescent="0.3">
      <c r="A29" s="1">
        <f t="shared" si="4"/>
        <v>28</v>
      </c>
      <c r="B29" s="1" t="s">
        <v>263</v>
      </c>
      <c r="C29" s="1" t="s">
        <v>374</v>
      </c>
      <c r="D29" s="1" t="s">
        <v>29</v>
      </c>
      <c r="E29" s="1" t="s">
        <v>573</v>
      </c>
      <c r="F29" s="1"/>
      <c r="G29" s="1"/>
      <c r="H29" s="1"/>
      <c r="I29" s="1"/>
    </row>
    <row r="30" spans="1:9" x14ac:dyDescent="0.3">
      <c r="A30" s="1">
        <f t="shared" si="4"/>
        <v>29</v>
      </c>
      <c r="B30" s="1" t="s">
        <v>267</v>
      </c>
      <c r="C30" s="1" t="s">
        <v>374</v>
      </c>
      <c r="D30" s="1" t="s">
        <v>29</v>
      </c>
      <c r="E30" s="1" t="s">
        <v>569</v>
      </c>
      <c r="F30" s="1" t="s">
        <v>561</v>
      </c>
      <c r="G30" s="1"/>
      <c r="H30" s="1"/>
      <c r="I30" s="1"/>
    </row>
    <row r="31" spans="1:9" x14ac:dyDescent="0.3">
      <c r="A31" s="1">
        <f t="shared" si="4"/>
        <v>30</v>
      </c>
      <c r="B31" s="1" t="s">
        <v>260</v>
      </c>
      <c r="C31" s="1" t="s">
        <v>374</v>
      </c>
      <c r="D31" s="1" t="s">
        <v>589</v>
      </c>
      <c r="E31" s="1"/>
      <c r="F31" s="1"/>
      <c r="G31" s="1"/>
      <c r="H31" s="1"/>
      <c r="I31" s="1"/>
    </row>
    <row r="32" spans="1:9" x14ac:dyDescent="0.3">
      <c r="A32" s="1">
        <f t="shared" si="4"/>
        <v>31</v>
      </c>
      <c r="B32" s="1" t="s">
        <v>239</v>
      </c>
      <c r="C32" s="1" t="s">
        <v>374</v>
      </c>
      <c r="D32" s="1" t="s">
        <v>42</v>
      </c>
      <c r="E32" s="1"/>
      <c r="F32" s="1"/>
      <c r="G32" s="1"/>
      <c r="H32" s="1"/>
      <c r="I32" s="1"/>
    </row>
    <row r="33" spans="1:9" x14ac:dyDescent="0.3">
      <c r="A33" s="1">
        <f t="shared" si="4"/>
        <v>32</v>
      </c>
      <c r="B33" s="1" t="s">
        <v>287</v>
      </c>
      <c r="C33" s="1" t="s">
        <v>374</v>
      </c>
      <c r="D33" s="1" t="s">
        <v>42</v>
      </c>
      <c r="E33" s="1"/>
      <c r="F33" s="1"/>
      <c r="G33" s="1"/>
      <c r="H33" s="1"/>
      <c r="I33" s="1"/>
    </row>
    <row r="34" spans="1:9" x14ac:dyDescent="0.3">
      <c r="A34" s="1">
        <f t="shared" si="4"/>
        <v>33</v>
      </c>
      <c r="B34" s="1" t="s">
        <v>41</v>
      </c>
      <c r="C34" s="1" t="s">
        <v>374</v>
      </c>
      <c r="D34" s="1" t="s">
        <v>42</v>
      </c>
      <c r="E34" s="1" t="s">
        <v>568</v>
      </c>
      <c r="F34" s="1"/>
      <c r="G34" s="1"/>
      <c r="H34" s="1"/>
      <c r="I34" s="1"/>
    </row>
    <row r="35" spans="1:9" x14ac:dyDescent="0.3">
      <c r="A35" s="1">
        <f t="shared" si="4"/>
        <v>34</v>
      </c>
      <c r="B35" s="1" t="s">
        <v>280</v>
      </c>
      <c r="C35" s="1" t="s">
        <v>374</v>
      </c>
      <c r="D35" s="1" t="s">
        <v>308</v>
      </c>
      <c r="E35" s="1"/>
      <c r="F35" s="1"/>
      <c r="G35" s="1"/>
      <c r="H35" s="1"/>
      <c r="I35" s="1"/>
    </row>
    <row r="36" spans="1:9" x14ac:dyDescent="0.3">
      <c r="A36" s="1">
        <f t="shared" si="4"/>
        <v>35</v>
      </c>
      <c r="B36" s="1" t="s">
        <v>152</v>
      </c>
      <c r="C36" s="1" t="s">
        <v>374</v>
      </c>
      <c r="D36" s="1" t="s">
        <v>319</v>
      </c>
      <c r="E36" s="1"/>
      <c r="F36" s="1"/>
      <c r="G36" s="1"/>
      <c r="H36" s="1"/>
      <c r="I36" s="1"/>
    </row>
    <row r="37" spans="1:9" x14ac:dyDescent="0.3">
      <c r="A37" s="1">
        <f t="shared" si="4"/>
        <v>36</v>
      </c>
      <c r="B37" s="1" t="s">
        <v>276</v>
      </c>
      <c r="C37" s="1" t="s">
        <v>374</v>
      </c>
      <c r="D37" s="1" t="s">
        <v>203</v>
      </c>
      <c r="E37" s="1"/>
      <c r="F37" s="1"/>
      <c r="G37" s="1"/>
      <c r="H37" s="1"/>
      <c r="I37" s="1"/>
    </row>
    <row r="38" spans="1:9" x14ac:dyDescent="0.3">
      <c r="A38" s="1">
        <f t="shared" si="4"/>
        <v>37</v>
      </c>
      <c r="B38" s="1" t="s">
        <v>189</v>
      </c>
      <c r="C38" s="1" t="s">
        <v>374</v>
      </c>
      <c r="D38" s="1" t="s">
        <v>319</v>
      </c>
      <c r="E38" s="1"/>
      <c r="F38" s="1"/>
      <c r="G38" s="1"/>
      <c r="H38" s="1"/>
      <c r="I38" s="1"/>
    </row>
    <row r="39" spans="1:9" x14ac:dyDescent="0.3">
      <c r="A39" s="1">
        <f t="shared" si="4"/>
        <v>38</v>
      </c>
      <c r="B39" s="1" t="s">
        <v>212</v>
      </c>
      <c r="C39" s="1" t="s">
        <v>374</v>
      </c>
      <c r="D39" s="1" t="s">
        <v>203</v>
      </c>
      <c r="E39" s="1"/>
      <c r="F39" s="1"/>
      <c r="G39" s="1"/>
      <c r="H39" s="1"/>
      <c r="I39" s="1"/>
    </row>
    <row r="40" spans="1:9" x14ac:dyDescent="0.3">
      <c r="A40" s="1">
        <f t="shared" ref="A40:A89" si="5">ROW()-1</f>
        <v>39</v>
      </c>
      <c r="B40" s="1" t="s">
        <v>160</v>
      </c>
      <c r="C40" s="1" t="s">
        <v>374</v>
      </c>
      <c r="D40" s="1" t="s">
        <v>203</v>
      </c>
      <c r="E40" s="1" t="s">
        <v>564</v>
      </c>
      <c r="F40" s="1"/>
      <c r="G40" s="1"/>
      <c r="H40" s="1"/>
      <c r="I40" s="1"/>
    </row>
    <row r="41" spans="1:9" x14ac:dyDescent="0.3">
      <c r="A41" s="1">
        <f t="shared" si="5"/>
        <v>40</v>
      </c>
      <c r="B41" s="1" t="s">
        <v>208</v>
      </c>
      <c r="C41" s="1" t="s">
        <v>374</v>
      </c>
      <c r="D41" s="1" t="s">
        <v>186</v>
      </c>
      <c r="E41" s="1" t="s">
        <v>571</v>
      </c>
      <c r="F41" s="1"/>
      <c r="G41" s="1"/>
      <c r="H41" s="1"/>
      <c r="I41" s="1"/>
    </row>
    <row r="42" spans="1:9" x14ac:dyDescent="0.3">
      <c r="A42" s="1">
        <f t="shared" si="5"/>
        <v>41</v>
      </c>
      <c r="B42" s="1" t="s">
        <v>253</v>
      </c>
      <c r="C42" s="1" t="s">
        <v>374</v>
      </c>
      <c r="D42" s="1" t="s">
        <v>236</v>
      </c>
      <c r="E42" s="1"/>
      <c r="F42" s="1"/>
      <c r="G42" s="1"/>
      <c r="H42" s="1"/>
      <c r="I42" s="1"/>
    </row>
    <row r="43" spans="1:9" x14ac:dyDescent="0.3">
      <c r="A43" s="1">
        <f t="shared" si="5"/>
        <v>42</v>
      </c>
      <c r="B43" s="1" t="s">
        <v>288</v>
      </c>
      <c r="C43" s="1" t="s">
        <v>374</v>
      </c>
      <c r="D43" s="1" t="s">
        <v>390</v>
      </c>
      <c r="E43" s="1"/>
      <c r="F43" s="1"/>
      <c r="G43" s="1"/>
      <c r="H43" s="1"/>
      <c r="I43" s="1"/>
    </row>
    <row r="44" spans="1:9" x14ac:dyDescent="0.3">
      <c r="A44" s="1">
        <f t="shared" si="5"/>
        <v>43</v>
      </c>
      <c r="B44" s="1" t="s">
        <v>277</v>
      </c>
      <c r="C44" s="1" t="s">
        <v>374</v>
      </c>
      <c r="D44" s="1" t="s">
        <v>319</v>
      </c>
      <c r="E44" s="1"/>
      <c r="F44" s="1"/>
      <c r="G44" s="1"/>
      <c r="H44" s="1"/>
      <c r="I44" s="1"/>
    </row>
    <row r="45" spans="1:9" x14ac:dyDescent="0.3">
      <c r="A45" s="1">
        <f t="shared" si="5"/>
        <v>44</v>
      </c>
      <c r="B45" s="1" t="s">
        <v>507</v>
      </c>
      <c r="C45" s="1" t="s">
        <v>374</v>
      </c>
      <c r="D45" s="1" t="s">
        <v>538</v>
      </c>
      <c r="E45" s="1" t="s">
        <v>166</v>
      </c>
      <c r="F45" s="1" t="s">
        <v>539</v>
      </c>
      <c r="G45" s="1"/>
      <c r="H45" s="1"/>
      <c r="I45" s="1"/>
    </row>
    <row r="46" spans="1:9" x14ac:dyDescent="0.3">
      <c r="A46" s="1">
        <f t="shared" si="5"/>
        <v>45</v>
      </c>
      <c r="B46" s="1" t="s">
        <v>379</v>
      </c>
      <c r="C46" s="1" t="s">
        <v>374</v>
      </c>
      <c r="D46" s="1" t="s">
        <v>35</v>
      </c>
      <c r="E46" s="1" t="s">
        <v>33</v>
      </c>
      <c r="F46" s="1" t="s">
        <v>570</v>
      </c>
      <c r="G46" s="1" t="s">
        <v>569</v>
      </c>
      <c r="H46" s="1"/>
      <c r="I46" s="1"/>
    </row>
    <row r="47" spans="1:9" x14ac:dyDescent="0.3">
      <c r="A47" s="1">
        <f t="shared" si="5"/>
        <v>46</v>
      </c>
      <c r="B47" s="1" t="s">
        <v>508</v>
      </c>
      <c r="C47" s="1" t="s">
        <v>374</v>
      </c>
      <c r="D47" s="1" t="s">
        <v>41</v>
      </c>
      <c r="E47" s="1" t="s">
        <v>44</v>
      </c>
      <c r="F47" s="1"/>
      <c r="G47" s="1"/>
      <c r="H47" s="1"/>
      <c r="I47" s="1"/>
    </row>
    <row r="48" spans="1:9" x14ac:dyDescent="0.3">
      <c r="A48" s="1">
        <f t="shared" si="5"/>
        <v>47</v>
      </c>
      <c r="B48" s="1" t="s">
        <v>522</v>
      </c>
      <c r="C48" s="1" t="s">
        <v>374</v>
      </c>
      <c r="D48" s="1" t="s">
        <v>166</v>
      </c>
      <c r="E48" s="1" t="s">
        <v>539</v>
      </c>
      <c r="F48" s="1" t="s">
        <v>538</v>
      </c>
      <c r="G48" s="1"/>
      <c r="H48" s="1"/>
      <c r="I48" s="1"/>
    </row>
    <row r="49" spans="1:9" x14ac:dyDescent="0.3">
      <c r="A49" s="1">
        <f t="shared" si="5"/>
        <v>48</v>
      </c>
      <c r="B49" s="1" t="s">
        <v>509</v>
      </c>
      <c r="C49" s="1" t="s">
        <v>374</v>
      </c>
      <c r="D49" s="1" t="s">
        <v>151</v>
      </c>
      <c r="E49" s="1" t="s">
        <v>540</v>
      </c>
      <c r="F49" s="1" t="s">
        <v>541</v>
      </c>
      <c r="G49" s="1"/>
      <c r="H49" s="1"/>
      <c r="I49" s="1"/>
    </row>
    <row r="50" spans="1:9" x14ac:dyDescent="0.3">
      <c r="A50" s="1">
        <f t="shared" si="5"/>
        <v>49</v>
      </c>
      <c r="B50" s="1" t="s">
        <v>162</v>
      </c>
      <c r="C50" s="1" t="s">
        <v>374</v>
      </c>
      <c r="D50" s="1" t="s">
        <v>157</v>
      </c>
      <c r="E50" s="1" t="s">
        <v>189</v>
      </c>
      <c r="F50" s="1" t="s">
        <v>571</v>
      </c>
      <c r="G50" s="1"/>
      <c r="H50" s="1"/>
      <c r="I50" s="1"/>
    </row>
    <row r="51" spans="1:9" x14ac:dyDescent="0.3">
      <c r="A51" s="1">
        <f t="shared" si="5"/>
        <v>50</v>
      </c>
      <c r="B51" s="1" t="s">
        <v>206</v>
      </c>
      <c r="C51" s="1" t="s">
        <v>374</v>
      </c>
      <c r="D51" s="1" t="s">
        <v>248</v>
      </c>
      <c r="E51" s="1" t="s">
        <v>29</v>
      </c>
      <c r="F51" s="1" t="s">
        <v>567</v>
      </c>
      <c r="G51" s="24" t="s">
        <v>142</v>
      </c>
      <c r="H51" s="24" t="s">
        <v>596</v>
      </c>
      <c r="I51" s="1" t="s">
        <v>595</v>
      </c>
    </row>
    <row r="52" spans="1:9" x14ac:dyDescent="0.3">
      <c r="A52" s="1">
        <f t="shared" si="5"/>
        <v>51</v>
      </c>
      <c r="B52" s="1" t="s">
        <v>157</v>
      </c>
      <c r="C52" s="1" t="s">
        <v>374</v>
      </c>
      <c r="D52" s="1" t="s">
        <v>158</v>
      </c>
      <c r="E52" s="1" t="s">
        <v>248</v>
      </c>
      <c r="F52" s="1" t="s">
        <v>29</v>
      </c>
      <c r="G52" s="1" t="s">
        <v>566</v>
      </c>
      <c r="H52" s="1"/>
      <c r="I52" s="1"/>
    </row>
    <row r="53" spans="1:9" x14ac:dyDescent="0.3">
      <c r="A53" s="1">
        <f t="shared" si="5"/>
        <v>52</v>
      </c>
      <c r="B53" s="1" t="s">
        <v>510</v>
      </c>
      <c r="C53" s="1" t="s">
        <v>374</v>
      </c>
      <c r="D53" s="1" t="s">
        <v>162</v>
      </c>
      <c r="E53" s="1" t="s">
        <v>165</v>
      </c>
      <c r="F53" s="1"/>
      <c r="G53" s="1"/>
      <c r="H53" s="1"/>
      <c r="I53" s="1"/>
    </row>
    <row r="54" spans="1:9" x14ac:dyDescent="0.3">
      <c r="A54" s="1">
        <f t="shared" si="5"/>
        <v>53</v>
      </c>
      <c r="B54" s="1" t="s">
        <v>496</v>
      </c>
      <c r="C54" s="1" t="s">
        <v>374</v>
      </c>
      <c r="D54" s="1" t="s">
        <v>288</v>
      </c>
      <c r="E54" s="1" t="s">
        <v>28</v>
      </c>
      <c r="F54" s="1" t="s">
        <v>560</v>
      </c>
      <c r="G54" s="1"/>
      <c r="H54" s="1"/>
      <c r="I54" s="1"/>
    </row>
    <row r="55" spans="1:9" x14ac:dyDescent="0.3">
      <c r="A55" s="1">
        <f t="shared" si="5"/>
        <v>54</v>
      </c>
      <c r="B55" s="1" t="s">
        <v>179</v>
      </c>
      <c r="C55" s="1" t="s">
        <v>374</v>
      </c>
      <c r="D55" s="1" t="s">
        <v>45</v>
      </c>
      <c r="E55" s="1" t="s">
        <v>29</v>
      </c>
      <c r="F55" s="1"/>
      <c r="G55" s="1"/>
      <c r="H55" s="1"/>
      <c r="I55" s="1"/>
    </row>
    <row r="56" spans="1:9" x14ac:dyDescent="0.3">
      <c r="A56" s="1">
        <f t="shared" si="5"/>
        <v>55</v>
      </c>
      <c r="B56" s="1" t="s">
        <v>499</v>
      </c>
      <c r="C56" s="1" t="s">
        <v>374</v>
      </c>
      <c r="D56" s="1" t="s">
        <v>199</v>
      </c>
      <c r="E56" s="1" t="s">
        <v>201</v>
      </c>
      <c r="F56" s="1" t="s">
        <v>564</v>
      </c>
      <c r="G56" s="1" t="s">
        <v>565</v>
      </c>
      <c r="H56" s="1"/>
      <c r="I56" s="1"/>
    </row>
    <row r="57" spans="1:9" x14ac:dyDescent="0.3">
      <c r="A57" s="1">
        <f t="shared" si="5"/>
        <v>56</v>
      </c>
      <c r="B57" s="1" t="s">
        <v>519</v>
      </c>
      <c r="C57" s="1" t="s">
        <v>374</v>
      </c>
      <c r="D57" s="1" t="s">
        <v>218</v>
      </c>
      <c r="E57" s="1" t="s">
        <v>189</v>
      </c>
      <c r="F57" s="1"/>
      <c r="G57" s="1"/>
      <c r="H57" s="1"/>
      <c r="I57" s="1"/>
    </row>
    <row r="58" spans="1:9" x14ac:dyDescent="0.3">
      <c r="A58" s="1">
        <f t="shared" si="5"/>
        <v>57</v>
      </c>
      <c r="B58" s="1" t="s">
        <v>502</v>
      </c>
      <c r="C58" s="1" t="s">
        <v>374</v>
      </c>
      <c r="D58" s="1" t="s">
        <v>280</v>
      </c>
      <c r="E58" s="1" t="s">
        <v>189</v>
      </c>
      <c r="F58" s="1" t="s">
        <v>574</v>
      </c>
      <c r="G58" s="1"/>
      <c r="H58" s="1"/>
      <c r="I58" s="1"/>
    </row>
    <row r="59" spans="1:9" x14ac:dyDescent="0.3">
      <c r="A59" s="1">
        <f t="shared" si="5"/>
        <v>58</v>
      </c>
      <c r="B59" s="1" t="s">
        <v>35</v>
      </c>
      <c r="C59" s="1" t="s">
        <v>374</v>
      </c>
      <c r="D59" s="1" t="s">
        <v>36</v>
      </c>
      <c r="E59" s="1" t="s">
        <v>546</v>
      </c>
      <c r="F59" s="1" t="s">
        <v>29</v>
      </c>
      <c r="G59" s="1" t="s">
        <v>566</v>
      </c>
      <c r="H59" s="1"/>
      <c r="I59" s="1"/>
    </row>
    <row r="60" spans="1:9" x14ac:dyDescent="0.3">
      <c r="A60" s="1">
        <f t="shared" si="5"/>
        <v>59</v>
      </c>
      <c r="B60" s="1" t="s">
        <v>525</v>
      </c>
      <c r="C60" s="1" t="s">
        <v>374</v>
      </c>
      <c r="D60" s="1" t="s">
        <v>538</v>
      </c>
      <c r="E60" s="1"/>
      <c r="F60" s="1"/>
      <c r="G60" s="1"/>
      <c r="H60" s="1"/>
      <c r="I60" s="1"/>
    </row>
    <row r="61" spans="1:9" x14ac:dyDescent="0.3">
      <c r="A61" s="1">
        <f t="shared" si="5"/>
        <v>60</v>
      </c>
      <c r="B61" s="1" t="s">
        <v>195</v>
      </c>
      <c r="C61" s="1" t="s">
        <v>374</v>
      </c>
      <c r="D61" s="1" t="s">
        <v>196</v>
      </c>
      <c r="E61" s="1" t="s">
        <v>248</v>
      </c>
      <c r="F61" s="1" t="s">
        <v>29</v>
      </c>
      <c r="G61" s="1" t="s">
        <v>570</v>
      </c>
      <c r="H61" s="1" t="s">
        <v>569</v>
      </c>
      <c r="I61" s="1" t="s">
        <v>561</v>
      </c>
    </row>
    <row r="62" spans="1:9" x14ac:dyDescent="0.3">
      <c r="A62" s="1">
        <f t="shared" si="5"/>
        <v>61</v>
      </c>
      <c r="B62" s="1" t="s">
        <v>238</v>
      </c>
      <c r="C62" s="1" t="s">
        <v>374</v>
      </c>
      <c r="D62" s="1" t="s">
        <v>179</v>
      </c>
      <c r="E62" s="1" t="s">
        <v>230</v>
      </c>
      <c r="F62" s="1" t="s">
        <v>562</v>
      </c>
      <c r="G62" s="1"/>
      <c r="H62" s="1"/>
      <c r="I62" s="1"/>
    </row>
    <row r="63" spans="1:9" x14ac:dyDescent="0.3">
      <c r="A63" s="1">
        <f t="shared" si="5"/>
        <v>62</v>
      </c>
      <c r="B63" s="1" t="s">
        <v>178</v>
      </c>
      <c r="C63" s="1" t="s">
        <v>374</v>
      </c>
      <c r="D63" s="1" t="s">
        <v>179</v>
      </c>
      <c r="E63" s="1" t="s">
        <v>230</v>
      </c>
      <c r="F63" s="1"/>
      <c r="G63" s="1"/>
      <c r="H63" s="1"/>
      <c r="I63" s="1"/>
    </row>
    <row r="64" spans="1:9" x14ac:dyDescent="0.3">
      <c r="A64" s="1">
        <f t="shared" si="5"/>
        <v>63</v>
      </c>
      <c r="B64" s="1" t="s">
        <v>156</v>
      </c>
      <c r="C64" s="1" t="s">
        <v>374</v>
      </c>
      <c r="D64" s="1" t="s">
        <v>179</v>
      </c>
      <c r="E64" s="1" t="s">
        <v>230</v>
      </c>
      <c r="F64" s="1"/>
      <c r="G64" s="1"/>
      <c r="H64" s="1"/>
      <c r="I64" s="1"/>
    </row>
    <row r="65" spans="1:9" x14ac:dyDescent="0.3">
      <c r="A65" s="1">
        <f t="shared" si="5"/>
        <v>64</v>
      </c>
      <c r="B65" s="1" t="s">
        <v>230</v>
      </c>
      <c r="C65" s="1" t="s">
        <v>374</v>
      </c>
      <c r="D65" s="1" t="s">
        <v>45</v>
      </c>
      <c r="E65" s="1" t="s">
        <v>29</v>
      </c>
      <c r="F65" s="1" t="s">
        <v>570</v>
      </c>
      <c r="G65" s="1" t="s">
        <v>566</v>
      </c>
      <c r="H65" s="1"/>
      <c r="I65" s="1"/>
    </row>
    <row r="66" spans="1:9" x14ac:dyDescent="0.3">
      <c r="A66" s="1">
        <f t="shared" si="5"/>
        <v>65</v>
      </c>
      <c r="B66" s="1" t="s">
        <v>251</v>
      </c>
      <c r="C66" s="1" t="s">
        <v>374</v>
      </c>
      <c r="D66" s="1" t="s">
        <v>296</v>
      </c>
      <c r="E66" s="1" t="s">
        <v>34</v>
      </c>
      <c r="F66" s="1" t="s">
        <v>571</v>
      </c>
      <c r="G66" s="1"/>
      <c r="H66" s="1"/>
      <c r="I66" s="1"/>
    </row>
    <row r="67" spans="1:9" x14ac:dyDescent="0.3">
      <c r="A67" s="1">
        <f t="shared" si="5"/>
        <v>66</v>
      </c>
      <c r="B67" s="1" t="s">
        <v>517</v>
      </c>
      <c r="C67" s="1" t="s">
        <v>374</v>
      </c>
      <c r="D67" s="1" t="s">
        <v>253</v>
      </c>
      <c r="E67" s="1" t="s">
        <v>547</v>
      </c>
      <c r="F67" s="1"/>
      <c r="G67" s="1"/>
      <c r="H67" s="1"/>
      <c r="I67" s="1"/>
    </row>
    <row r="68" spans="1:9" x14ac:dyDescent="0.3">
      <c r="A68" s="1">
        <f t="shared" si="5"/>
        <v>67</v>
      </c>
      <c r="B68" s="1" t="s">
        <v>494</v>
      </c>
      <c r="C68" s="1" t="s">
        <v>374</v>
      </c>
      <c r="D68" s="1" t="s">
        <v>162</v>
      </c>
      <c r="E68" s="1" t="s">
        <v>206</v>
      </c>
      <c r="F68" s="1" t="s">
        <v>567</v>
      </c>
      <c r="G68" s="1"/>
      <c r="H68" s="1"/>
      <c r="I68" s="1"/>
    </row>
    <row r="69" spans="1:9" x14ac:dyDescent="0.3">
      <c r="A69" s="1">
        <f t="shared" si="5"/>
        <v>68</v>
      </c>
      <c r="B69" s="1" t="s">
        <v>169</v>
      </c>
      <c r="C69" s="1" t="s">
        <v>374</v>
      </c>
      <c r="D69" s="1" t="s">
        <v>166</v>
      </c>
      <c r="E69" s="1" t="s">
        <v>539</v>
      </c>
      <c r="F69" s="1"/>
      <c r="G69" s="1"/>
      <c r="H69" s="1"/>
      <c r="I69" s="1"/>
    </row>
    <row r="70" spans="1:9" x14ac:dyDescent="0.3">
      <c r="A70" s="1">
        <f t="shared" si="5"/>
        <v>69</v>
      </c>
      <c r="B70" s="1" t="s">
        <v>296</v>
      </c>
      <c r="C70" s="1" t="s">
        <v>374</v>
      </c>
      <c r="D70" s="1" t="s">
        <v>166</v>
      </c>
      <c r="E70" s="1" t="s">
        <v>539</v>
      </c>
      <c r="F70" s="1"/>
      <c r="G70" s="1"/>
      <c r="H70" s="1"/>
      <c r="I70" s="1"/>
    </row>
    <row r="71" spans="1:9" x14ac:dyDescent="0.3">
      <c r="A71" s="1">
        <f t="shared" si="5"/>
        <v>70</v>
      </c>
      <c r="B71" s="1" t="s">
        <v>163</v>
      </c>
      <c r="C71" s="1" t="s">
        <v>374</v>
      </c>
      <c r="D71" s="1" t="s">
        <v>157</v>
      </c>
      <c r="E71" s="1" t="s">
        <v>151</v>
      </c>
      <c r="F71" s="1"/>
      <c r="G71" s="1"/>
      <c r="H71" s="1"/>
      <c r="I71" s="1"/>
    </row>
    <row r="72" spans="1:9" x14ac:dyDescent="0.3">
      <c r="A72" s="1">
        <f t="shared" si="5"/>
        <v>71</v>
      </c>
      <c r="B72" s="1" t="s">
        <v>33</v>
      </c>
      <c r="C72" s="1" t="s">
        <v>374</v>
      </c>
      <c r="D72" s="1" t="s">
        <v>169</v>
      </c>
      <c r="E72" s="1" t="s">
        <v>34</v>
      </c>
      <c r="F72" s="1" t="s">
        <v>571</v>
      </c>
      <c r="G72" s="1" t="s">
        <v>565</v>
      </c>
      <c r="H72" s="1"/>
      <c r="I72" s="1"/>
    </row>
    <row r="73" spans="1:9" x14ac:dyDescent="0.3">
      <c r="A73" s="1">
        <f t="shared" si="5"/>
        <v>72</v>
      </c>
      <c r="B73" s="1" t="s">
        <v>282</v>
      </c>
      <c r="C73" s="1" t="s">
        <v>374</v>
      </c>
      <c r="D73" s="1" t="s">
        <v>178</v>
      </c>
      <c r="E73" s="1" t="s">
        <v>181</v>
      </c>
      <c r="F73" s="1"/>
      <c r="G73" s="1"/>
      <c r="H73" s="1"/>
      <c r="I73" s="1"/>
    </row>
    <row r="74" spans="1:9" x14ac:dyDescent="0.3">
      <c r="A74" s="1">
        <f t="shared" si="5"/>
        <v>73</v>
      </c>
      <c r="B74" s="1" t="s">
        <v>261</v>
      </c>
      <c r="C74" s="1" t="s">
        <v>374</v>
      </c>
      <c r="D74" s="1" t="s">
        <v>28</v>
      </c>
      <c r="E74" s="1" t="s">
        <v>222</v>
      </c>
      <c r="F74" s="1" t="s">
        <v>560</v>
      </c>
      <c r="G74" s="1"/>
      <c r="H74" s="1"/>
      <c r="I74" s="1"/>
    </row>
    <row r="75" spans="1:9" x14ac:dyDescent="0.3">
      <c r="A75" s="1">
        <f t="shared" si="5"/>
        <v>74</v>
      </c>
      <c r="B75" s="1" t="s">
        <v>527</v>
      </c>
      <c r="C75" s="1" t="s">
        <v>374</v>
      </c>
      <c r="D75" s="1" t="s">
        <v>284</v>
      </c>
      <c r="E75" s="1" t="s">
        <v>373</v>
      </c>
      <c r="F75" s="1" t="s">
        <v>376</v>
      </c>
      <c r="G75" s="1"/>
      <c r="H75" s="1"/>
      <c r="I75" s="1"/>
    </row>
    <row r="76" spans="1:9" x14ac:dyDescent="0.3">
      <c r="A76" s="1">
        <f t="shared" si="5"/>
        <v>75</v>
      </c>
      <c r="B76" s="1" t="s">
        <v>44</v>
      </c>
      <c r="C76" s="1" t="s">
        <v>374</v>
      </c>
      <c r="D76" s="1" t="s">
        <v>45</v>
      </c>
      <c r="E76" s="1" t="s">
        <v>29</v>
      </c>
      <c r="F76" s="1"/>
      <c r="G76" s="1"/>
      <c r="H76" s="1"/>
      <c r="I76" s="1"/>
    </row>
    <row r="77" spans="1:9" x14ac:dyDescent="0.3">
      <c r="A77" s="1">
        <f t="shared" si="5"/>
        <v>76</v>
      </c>
      <c r="B77" s="1" t="s">
        <v>526</v>
      </c>
      <c r="C77" s="1" t="s">
        <v>374</v>
      </c>
      <c r="D77" s="1" t="s">
        <v>143</v>
      </c>
      <c r="E77" s="1" t="s">
        <v>548</v>
      </c>
      <c r="F77" s="1"/>
      <c r="G77" s="1"/>
      <c r="H77" s="1"/>
      <c r="I77" s="1"/>
    </row>
    <row r="78" spans="1:9" x14ac:dyDescent="0.3">
      <c r="A78" s="1">
        <f t="shared" si="5"/>
        <v>77</v>
      </c>
      <c r="B78" s="1" t="s">
        <v>181</v>
      </c>
      <c r="C78" s="1" t="s">
        <v>374</v>
      </c>
      <c r="D78" s="1" t="s">
        <v>45</v>
      </c>
      <c r="E78" s="1" t="s">
        <v>29</v>
      </c>
      <c r="F78" s="1" t="s">
        <v>562</v>
      </c>
      <c r="G78" s="1"/>
      <c r="H78" s="1"/>
      <c r="I78" s="1"/>
    </row>
    <row r="79" spans="1:9" x14ac:dyDescent="0.3">
      <c r="A79" s="1">
        <f t="shared" si="5"/>
        <v>78</v>
      </c>
      <c r="B79" s="1" t="s">
        <v>518</v>
      </c>
      <c r="C79" s="1" t="s">
        <v>374</v>
      </c>
      <c r="D79" s="1" t="s">
        <v>212</v>
      </c>
      <c r="E79" s="1" t="s">
        <v>261</v>
      </c>
      <c r="F79" s="1"/>
      <c r="G79" s="1"/>
      <c r="H79" s="1"/>
      <c r="I79" s="1"/>
    </row>
    <row r="80" spans="1:9" x14ac:dyDescent="0.3">
      <c r="A80" s="1">
        <f t="shared" si="5"/>
        <v>79</v>
      </c>
      <c r="B80" s="1" t="s">
        <v>34</v>
      </c>
      <c r="C80" s="1" t="s">
        <v>374</v>
      </c>
      <c r="D80" s="1" t="s">
        <v>166</v>
      </c>
      <c r="E80" s="1" t="s">
        <v>539</v>
      </c>
      <c r="F80" s="1" t="s">
        <v>538</v>
      </c>
      <c r="G80" s="1"/>
      <c r="H80" s="1"/>
      <c r="I80" s="1"/>
    </row>
    <row r="81" spans="1:9" x14ac:dyDescent="0.3">
      <c r="A81" s="1">
        <f t="shared" si="5"/>
        <v>80</v>
      </c>
      <c r="B81" s="1" t="s">
        <v>165</v>
      </c>
      <c r="C81" s="1" t="s">
        <v>374</v>
      </c>
      <c r="D81" s="1" t="s">
        <v>166</v>
      </c>
      <c r="E81" s="1" t="s">
        <v>539</v>
      </c>
      <c r="F81" s="1"/>
      <c r="G81" s="1"/>
      <c r="H81" s="1"/>
      <c r="I81" s="1"/>
    </row>
    <row r="82" spans="1:9" x14ac:dyDescent="0.3">
      <c r="A82" s="1">
        <f t="shared" si="5"/>
        <v>81</v>
      </c>
      <c r="B82" s="1" t="s">
        <v>511</v>
      </c>
      <c r="C82" s="1" t="s">
        <v>374</v>
      </c>
      <c r="D82" s="1" t="s">
        <v>169</v>
      </c>
      <c r="E82" s="1" t="s">
        <v>189</v>
      </c>
      <c r="F82" s="1" t="s">
        <v>151</v>
      </c>
      <c r="G82" s="1"/>
      <c r="H82" s="1"/>
      <c r="I82" s="1"/>
    </row>
    <row r="83" spans="1:9" x14ac:dyDescent="0.3">
      <c r="A83" s="1">
        <f t="shared" si="5"/>
        <v>82</v>
      </c>
      <c r="B83" s="1" t="s">
        <v>520</v>
      </c>
      <c r="C83" s="1" t="s">
        <v>374</v>
      </c>
      <c r="D83" s="1" t="s">
        <v>518</v>
      </c>
      <c r="E83" s="1" t="s">
        <v>239</v>
      </c>
      <c r="F83" s="1"/>
      <c r="G83" s="1"/>
      <c r="H83" s="1"/>
      <c r="I83" s="1"/>
    </row>
    <row r="84" spans="1:9" x14ac:dyDescent="0.3">
      <c r="A84" s="1">
        <f t="shared" si="5"/>
        <v>83</v>
      </c>
      <c r="B84" s="1" t="s">
        <v>528</v>
      </c>
      <c r="C84" s="1" t="s">
        <v>374</v>
      </c>
      <c r="D84" s="1" t="s">
        <v>381</v>
      </c>
      <c r="E84" s="1" t="s">
        <v>151</v>
      </c>
      <c r="F84" s="1" t="s">
        <v>175</v>
      </c>
      <c r="G84" s="1"/>
      <c r="H84" s="1"/>
      <c r="I84" s="1"/>
    </row>
    <row r="85" spans="1:9" x14ac:dyDescent="0.3">
      <c r="A85" s="1">
        <f t="shared" si="5"/>
        <v>84</v>
      </c>
      <c r="B85" s="1" t="s">
        <v>175</v>
      </c>
      <c r="C85" s="1" t="s">
        <v>374</v>
      </c>
      <c r="D85" s="1" t="s">
        <v>176</v>
      </c>
      <c r="E85" s="1" t="s">
        <v>248</v>
      </c>
      <c r="F85" s="1" t="s">
        <v>29</v>
      </c>
      <c r="G85" s="1" t="s">
        <v>566</v>
      </c>
      <c r="H85" s="1" t="s">
        <v>567</v>
      </c>
      <c r="I85" s="1"/>
    </row>
    <row r="86" spans="1:9" x14ac:dyDescent="0.3">
      <c r="A86" s="1">
        <f t="shared" si="5"/>
        <v>85</v>
      </c>
      <c r="B86" s="1" t="s">
        <v>523</v>
      </c>
      <c r="C86" s="1" t="s">
        <v>374</v>
      </c>
      <c r="D86" s="1" t="s">
        <v>549</v>
      </c>
      <c r="E86" s="1" t="s">
        <v>550</v>
      </c>
      <c r="F86" s="1"/>
      <c r="G86" s="1"/>
      <c r="H86" s="1"/>
      <c r="I86" s="1"/>
    </row>
    <row r="87" spans="1:9" x14ac:dyDescent="0.3">
      <c r="A87" s="1">
        <f t="shared" si="5"/>
        <v>86</v>
      </c>
      <c r="B87" s="1" t="s">
        <v>154</v>
      </c>
      <c r="C87" s="1" t="s">
        <v>374</v>
      </c>
      <c r="D87" s="1" t="s">
        <v>155</v>
      </c>
      <c r="E87" s="1" t="s">
        <v>157</v>
      </c>
      <c r="F87" s="1" t="s">
        <v>201</v>
      </c>
      <c r="G87" s="1" t="s">
        <v>564</v>
      </c>
      <c r="H87" s="1" t="s">
        <v>574</v>
      </c>
      <c r="I87" s="1"/>
    </row>
    <row r="88" spans="1:9" x14ac:dyDescent="0.3">
      <c r="A88" s="1">
        <f t="shared" si="5"/>
        <v>87</v>
      </c>
      <c r="B88" s="1" t="s">
        <v>529</v>
      </c>
      <c r="C88" s="1" t="s">
        <v>374</v>
      </c>
      <c r="D88" s="1" t="s">
        <v>169</v>
      </c>
      <c r="E88" s="1" t="s">
        <v>385</v>
      </c>
      <c r="F88" s="1"/>
      <c r="G88" s="1"/>
      <c r="H88" s="1"/>
      <c r="I88" s="1"/>
    </row>
    <row r="89" spans="1:9" x14ac:dyDescent="0.3">
      <c r="A89" s="1">
        <f t="shared" si="5"/>
        <v>88</v>
      </c>
      <c r="B89" s="1" t="s">
        <v>376</v>
      </c>
      <c r="C89" s="1" t="s">
        <v>374</v>
      </c>
      <c r="D89" s="1" t="s">
        <v>251</v>
      </c>
      <c r="E89" s="1" t="s">
        <v>284</v>
      </c>
      <c r="F89" s="1"/>
      <c r="G89" s="1"/>
      <c r="H89" s="1"/>
      <c r="I89" s="1"/>
    </row>
    <row r="90" spans="1:9" x14ac:dyDescent="0.3">
      <c r="A90" s="1">
        <f t="shared" ref="A90:A105" si="6">ROW()-1</f>
        <v>89</v>
      </c>
      <c r="B90" s="1" t="s">
        <v>506</v>
      </c>
      <c r="C90" s="1" t="s">
        <v>374</v>
      </c>
      <c r="D90" s="1" t="s">
        <v>26</v>
      </c>
      <c r="E90" s="1"/>
      <c r="F90" s="1"/>
      <c r="G90" s="1"/>
      <c r="H90" s="1"/>
      <c r="I90" s="1"/>
    </row>
    <row r="91" spans="1:9" x14ac:dyDescent="0.3">
      <c r="A91" s="1">
        <f t="shared" si="6"/>
        <v>90</v>
      </c>
      <c r="B91" s="1" t="s">
        <v>512</v>
      </c>
      <c r="C91" s="1" t="s">
        <v>374</v>
      </c>
      <c r="D91" s="1" t="s">
        <v>186</v>
      </c>
      <c r="E91" s="1"/>
      <c r="F91" s="1"/>
      <c r="G91" s="1"/>
      <c r="H91" s="1"/>
      <c r="I91" s="1"/>
    </row>
    <row r="92" spans="1:9" x14ac:dyDescent="0.3">
      <c r="A92" s="1">
        <f t="shared" si="6"/>
        <v>91</v>
      </c>
      <c r="B92" s="1" t="s">
        <v>513</v>
      </c>
      <c r="C92" s="1" t="s">
        <v>374</v>
      </c>
      <c r="D92" s="1" t="s">
        <v>186</v>
      </c>
      <c r="E92" s="1"/>
      <c r="F92" s="1"/>
      <c r="G92" s="1"/>
      <c r="H92" s="1"/>
      <c r="I92" s="1"/>
    </row>
    <row r="93" spans="1:9" x14ac:dyDescent="0.3">
      <c r="A93" s="1">
        <f t="shared" si="6"/>
        <v>92</v>
      </c>
      <c r="B93" s="1" t="s">
        <v>514</v>
      </c>
      <c r="C93" s="1" t="s">
        <v>374</v>
      </c>
      <c r="D93" s="1" t="s">
        <v>236</v>
      </c>
      <c r="E93" s="1"/>
      <c r="F93" s="1"/>
      <c r="G93" s="1"/>
      <c r="H93" s="1"/>
      <c r="I93" s="1"/>
    </row>
    <row r="94" spans="1:9" x14ac:dyDescent="0.3">
      <c r="A94" s="1">
        <f t="shared" si="6"/>
        <v>93</v>
      </c>
      <c r="B94" s="1" t="s">
        <v>515</v>
      </c>
      <c r="C94" s="1" t="s">
        <v>374</v>
      </c>
      <c r="D94" s="1" t="s">
        <v>236</v>
      </c>
      <c r="E94" s="1"/>
      <c r="F94" s="1"/>
      <c r="G94" s="1"/>
      <c r="H94" s="1"/>
      <c r="I94" s="1"/>
    </row>
    <row r="95" spans="1:9" x14ac:dyDescent="0.3">
      <c r="A95" s="1">
        <f t="shared" si="6"/>
        <v>94</v>
      </c>
      <c r="B95" s="1" t="s">
        <v>516</v>
      </c>
      <c r="C95" s="1" t="s">
        <v>374</v>
      </c>
      <c r="D95" s="1" t="s">
        <v>243</v>
      </c>
      <c r="E95" s="1"/>
      <c r="F95" s="1"/>
      <c r="G95" s="1"/>
      <c r="H95" s="1"/>
      <c r="I95" s="1"/>
    </row>
    <row r="96" spans="1:9" x14ac:dyDescent="0.3">
      <c r="A96" s="1">
        <f t="shared" si="6"/>
        <v>95</v>
      </c>
      <c r="B96" s="1" t="s">
        <v>501</v>
      </c>
      <c r="C96" s="1" t="s">
        <v>374</v>
      </c>
      <c r="D96" s="1" t="s">
        <v>249</v>
      </c>
      <c r="E96" s="1" t="s">
        <v>574</v>
      </c>
      <c r="F96" s="1"/>
      <c r="G96" s="1"/>
      <c r="H96" s="1"/>
      <c r="I96" s="1"/>
    </row>
    <row r="97" spans="1:9" x14ac:dyDescent="0.3">
      <c r="A97" s="1">
        <f t="shared" si="6"/>
        <v>96</v>
      </c>
      <c r="B97" s="1" t="s">
        <v>495</v>
      </c>
      <c r="C97" s="1" t="s">
        <v>374</v>
      </c>
      <c r="D97" s="1" t="s">
        <v>271</v>
      </c>
      <c r="E97" s="1" t="s">
        <v>560</v>
      </c>
      <c r="F97" s="1"/>
      <c r="G97" s="1"/>
      <c r="H97" s="1"/>
      <c r="I97" s="1"/>
    </row>
    <row r="98" spans="1:9" x14ac:dyDescent="0.3">
      <c r="A98" s="1">
        <f t="shared" si="6"/>
        <v>97</v>
      </c>
      <c r="B98" s="1" t="s">
        <v>497</v>
      </c>
      <c r="C98" s="1" t="s">
        <v>374</v>
      </c>
      <c r="D98" s="1" t="s">
        <v>186</v>
      </c>
      <c r="E98" s="1" t="s">
        <v>565</v>
      </c>
      <c r="F98" s="1"/>
      <c r="G98" s="1"/>
      <c r="H98" s="1"/>
      <c r="I98" s="1"/>
    </row>
    <row r="99" spans="1:9" x14ac:dyDescent="0.3">
      <c r="A99" s="1">
        <f t="shared" si="6"/>
        <v>98</v>
      </c>
      <c r="B99" s="1" t="s">
        <v>521</v>
      </c>
      <c r="C99" s="1" t="s">
        <v>374</v>
      </c>
      <c r="D99" s="1" t="s">
        <v>213</v>
      </c>
      <c r="E99" s="1"/>
      <c r="F99" s="1"/>
      <c r="G99" s="1"/>
      <c r="H99" s="1"/>
      <c r="I99" s="1"/>
    </row>
    <row r="100" spans="1:9" x14ac:dyDescent="0.3">
      <c r="A100" s="1">
        <f t="shared" si="6"/>
        <v>99</v>
      </c>
      <c r="B100" s="1" t="s">
        <v>524</v>
      </c>
      <c r="C100" s="1" t="s">
        <v>374</v>
      </c>
      <c r="D100" s="1" t="s">
        <v>186</v>
      </c>
      <c r="E100" s="1"/>
      <c r="F100" s="1"/>
      <c r="G100" s="1"/>
      <c r="H100" s="1"/>
      <c r="I100" s="1"/>
    </row>
    <row r="101" spans="1:9" x14ac:dyDescent="0.3">
      <c r="A101" s="1">
        <f t="shared" si="6"/>
        <v>100</v>
      </c>
      <c r="B101" s="1" t="s">
        <v>498</v>
      </c>
      <c r="C101" s="1" t="s">
        <v>374</v>
      </c>
      <c r="D101" s="1" t="s">
        <v>186</v>
      </c>
      <c r="E101" s="1" t="s">
        <v>565</v>
      </c>
      <c r="F101" s="1"/>
      <c r="G101" s="1"/>
      <c r="H101" s="1"/>
      <c r="I101" s="1"/>
    </row>
    <row r="102" spans="1:9" x14ac:dyDescent="0.3">
      <c r="A102" s="1">
        <f t="shared" si="6"/>
        <v>101</v>
      </c>
      <c r="B102" s="1" t="s">
        <v>503</v>
      </c>
      <c r="C102" s="1" t="s">
        <v>374</v>
      </c>
      <c r="D102" s="1" t="s">
        <v>377</v>
      </c>
      <c r="E102" s="1" t="s">
        <v>574</v>
      </c>
      <c r="F102" s="1"/>
      <c r="G102" s="1"/>
      <c r="H102" s="1"/>
      <c r="I102" s="1"/>
    </row>
    <row r="103" spans="1:9" x14ac:dyDescent="0.3">
      <c r="A103" s="1">
        <f t="shared" si="6"/>
        <v>102</v>
      </c>
      <c r="B103" s="1" t="s">
        <v>504</v>
      </c>
      <c r="C103" s="1" t="s">
        <v>374</v>
      </c>
      <c r="D103" s="1" t="s">
        <v>387</v>
      </c>
      <c r="E103" s="1" t="s">
        <v>574</v>
      </c>
      <c r="F103" s="1"/>
      <c r="G103" s="1"/>
      <c r="H103" s="1"/>
      <c r="I103" s="1"/>
    </row>
    <row r="104" spans="1:9" x14ac:dyDescent="0.3">
      <c r="A104" s="1">
        <f t="shared" si="6"/>
        <v>103</v>
      </c>
      <c r="B104" s="1" t="s">
        <v>530</v>
      </c>
      <c r="C104" s="1" t="s">
        <v>374</v>
      </c>
      <c r="D104" s="1" t="s">
        <v>387</v>
      </c>
      <c r="E104" s="1"/>
      <c r="F104" s="1"/>
      <c r="G104" s="1"/>
      <c r="H104" s="1"/>
      <c r="I104" s="1"/>
    </row>
    <row r="105" spans="1:9" x14ac:dyDescent="0.3">
      <c r="A105" s="1">
        <f t="shared" si="6"/>
        <v>104</v>
      </c>
      <c r="B105" s="1" t="s">
        <v>505</v>
      </c>
      <c r="C105" s="1" t="s">
        <v>374</v>
      </c>
      <c r="D105" s="1" t="s">
        <v>29</v>
      </c>
      <c r="E105" s="1" t="s">
        <v>562</v>
      </c>
      <c r="F105" s="1"/>
      <c r="G105" s="1"/>
      <c r="H105" s="1"/>
      <c r="I105" s="1"/>
    </row>
    <row r="106" spans="1:9" x14ac:dyDescent="0.3">
      <c r="A106" s="1">
        <f>ROW()-1</f>
        <v>105</v>
      </c>
      <c r="B106" s="1" t="s">
        <v>575</v>
      </c>
      <c r="C106" s="1" t="s">
        <v>374</v>
      </c>
      <c r="D106" s="1" t="s">
        <v>454</v>
      </c>
      <c r="E106" s="1"/>
      <c r="F106" s="1"/>
      <c r="G106" s="1"/>
      <c r="H106" s="1"/>
      <c r="I106" s="1"/>
    </row>
    <row r="107" spans="1:9" x14ac:dyDescent="0.3">
      <c r="A107" s="1">
        <f>ROW()-1</f>
        <v>106</v>
      </c>
      <c r="B107" s="1" t="s">
        <v>576</v>
      </c>
      <c r="C107" s="1" t="s">
        <v>374</v>
      </c>
      <c r="D107" s="1" t="s">
        <v>454</v>
      </c>
      <c r="E107" s="1"/>
      <c r="F107" s="1"/>
      <c r="G107" s="1"/>
      <c r="H107" s="1"/>
      <c r="I107" s="1"/>
    </row>
  </sheetData>
  <autoFilter ref="A1:I105" xr:uid="{00000000-0009-0000-0000-000009000000}"/>
  <phoneticPr fontId="6" type="noConversion"/>
  <conditionalFormatting sqref="B1:B105 B108:C1048576">
    <cfRule type="duplicateValues" dxfId="0" priority="2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4"/>
  <sheetViews>
    <sheetView topLeftCell="A25" workbookViewId="0">
      <selection activeCell="G37" sqref="G37"/>
    </sheetView>
  </sheetViews>
  <sheetFormatPr defaultColWidth="9" defaultRowHeight="14" x14ac:dyDescent="0.3"/>
  <sheetData>
    <row r="1" spans="1:2" x14ac:dyDescent="0.3">
      <c r="A1" t="s">
        <v>577</v>
      </c>
      <c r="B1" t="s">
        <v>578</v>
      </c>
    </row>
    <row r="2" spans="1:2" x14ac:dyDescent="0.3">
      <c r="A2" s="1" t="s">
        <v>506</v>
      </c>
      <c r="B2" s="1" t="s">
        <v>25</v>
      </c>
    </row>
    <row r="3" spans="1:2" x14ac:dyDescent="0.3">
      <c r="A3" s="1" t="s">
        <v>507</v>
      </c>
      <c r="B3" s="1" t="s">
        <v>25</v>
      </c>
    </row>
    <row r="4" spans="1:2" x14ac:dyDescent="0.3">
      <c r="A4" s="1" t="s">
        <v>379</v>
      </c>
      <c r="B4" s="1" t="s">
        <v>25</v>
      </c>
    </row>
    <row r="5" spans="1:2" x14ac:dyDescent="0.3">
      <c r="A5" s="1" t="s">
        <v>508</v>
      </c>
      <c r="B5" s="1" t="s">
        <v>25</v>
      </c>
    </row>
    <row r="6" spans="1:2" x14ac:dyDescent="0.3">
      <c r="A6" s="1" t="s">
        <v>168</v>
      </c>
      <c r="B6" s="1" t="s">
        <v>25</v>
      </c>
    </row>
    <row r="7" spans="1:2" x14ac:dyDescent="0.3">
      <c r="A7" s="1" t="s">
        <v>175</v>
      </c>
      <c r="B7" s="1" t="s">
        <v>25</v>
      </c>
    </row>
    <row r="8" spans="1:2" x14ac:dyDescent="0.3">
      <c r="A8" s="1" t="s">
        <v>509</v>
      </c>
      <c r="B8" s="1" t="s">
        <v>59</v>
      </c>
    </row>
    <row r="9" spans="1:2" x14ac:dyDescent="0.3">
      <c r="A9" s="1" t="s">
        <v>510</v>
      </c>
      <c r="B9" s="1" t="s">
        <v>59</v>
      </c>
    </row>
    <row r="10" spans="1:2" x14ac:dyDescent="0.3">
      <c r="A10" s="1" t="s">
        <v>511</v>
      </c>
      <c r="B10" s="1" t="s">
        <v>59</v>
      </c>
    </row>
    <row r="11" spans="1:2" x14ac:dyDescent="0.3">
      <c r="A11" s="1" t="s">
        <v>381</v>
      </c>
      <c r="B11" s="1" t="s">
        <v>25</v>
      </c>
    </row>
    <row r="12" spans="1:2" x14ac:dyDescent="0.3">
      <c r="A12" s="1" t="s">
        <v>282</v>
      </c>
      <c r="B12" s="1" t="s">
        <v>25</v>
      </c>
    </row>
    <row r="13" spans="1:2" x14ac:dyDescent="0.3">
      <c r="A13" s="1" t="s">
        <v>373</v>
      </c>
      <c r="B13" s="1" t="s">
        <v>25</v>
      </c>
    </row>
    <row r="14" spans="1:2" x14ac:dyDescent="0.3">
      <c r="A14" s="1" t="s">
        <v>35</v>
      </c>
      <c r="B14" s="1" t="s">
        <v>62</v>
      </c>
    </row>
    <row r="15" spans="1:2" x14ac:dyDescent="0.3">
      <c r="A15" s="1" t="s">
        <v>157</v>
      </c>
      <c r="B15" s="1" t="s">
        <v>25</v>
      </c>
    </row>
    <row r="16" spans="1:2" x14ac:dyDescent="0.3">
      <c r="A16" s="1" t="s">
        <v>195</v>
      </c>
      <c r="B16" s="1" t="s">
        <v>62</v>
      </c>
    </row>
    <row r="17" spans="1:2" x14ac:dyDescent="0.3">
      <c r="A17" s="1" t="s">
        <v>33</v>
      </c>
      <c r="B17" s="1" t="s">
        <v>62</v>
      </c>
    </row>
    <row r="18" spans="1:2" x14ac:dyDescent="0.3">
      <c r="A18" s="1" t="s">
        <v>162</v>
      </c>
      <c r="B18" s="1" t="s">
        <v>62</v>
      </c>
    </row>
    <row r="19" spans="1:2" x14ac:dyDescent="0.3">
      <c r="A19" s="1" t="s">
        <v>206</v>
      </c>
      <c r="B19" s="1" t="s">
        <v>62</v>
      </c>
    </row>
    <row r="20" spans="1:2" x14ac:dyDescent="0.3">
      <c r="A20" s="1" t="s">
        <v>190</v>
      </c>
      <c r="B20" s="1" t="s">
        <v>62</v>
      </c>
    </row>
    <row r="21" spans="1:2" x14ac:dyDescent="0.3">
      <c r="A21" s="1" t="s">
        <v>499</v>
      </c>
      <c r="B21" s="1" t="s">
        <v>62</v>
      </c>
    </row>
    <row r="22" spans="1:2" x14ac:dyDescent="0.3">
      <c r="A22" s="1" t="s">
        <v>512</v>
      </c>
      <c r="B22" s="1" t="s">
        <v>62</v>
      </c>
    </row>
    <row r="23" spans="1:2" x14ac:dyDescent="0.3">
      <c r="A23" s="1" t="s">
        <v>208</v>
      </c>
      <c r="B23" s="1" t="s">
        <v>62</v>
      </c>
    </row>
    <row r="24" spans="1:2" x14ac:dyDescent="0.3">
      <c r="A24" s="1" t="s">
        <v>212</v>
      </c>
      <c r="B24" s="1" t="s">
        <v>25</v>
      </c>
    </row>
    <row r="25" spans="1:2" x14ac:dyDescent="0.3">
      <c r="A25" s="1" t="s">
        <v>276</v>
      </c>
      <c r="B25" s="1" t="s">
        <v>25</v>
      </c>
    </row>
    <row r="26" spans="1:2" x14ac:dyDescent="0.3">
      <c r="A26" s="1" t="s">
        <v>193</v>
      </c>
      <c r="B26" s="1" t="s">
        <v>25</v>
      </c>
    </row>
    <row r="27" spans="1:2" x14ac:dyDescent="0.3">
      <c r="A27" s="1" t="s">
        <v>261</v>
      </c>
      <c r="B27" s="1" t="s">
        <v>25</v>
      </c>
    </row>
    <row r="28" spans="1:2" x14ac:dyDescent="0.3">
      <c r="A28" s="1" t="s">
        <v>160</v>
      </c>
      <c r="B28" s="1" t="s">
        <v>25</v>
      </c>
    </row>
    <row r="29" spans="1:2" x14ac:dyDescent="0.3">
      <c r="A29" s="1" t="s">
        <v>154</v>
      </c>
      <c r="B29" s="1" t="s">
        <v>133</v>
      </c>
    </row>
    <row r="30" spans="1:2" x14ac:dyDescent="0.3">
      <c r="A30" s="1" t="s">
        <v>513</v>
      </c>
      <c r="B30" s="1" t="s">
        <v>62</v>
      </c>
    </row>
    <row r="31" spans="1:2" x14ac:dyDescent="0.3">
      <c r="A31" s="1" t="s">
        <v>238</v>
      </c>
      <c r="B31" s="1" t="s">
        <v>25</v>
      </c>
    </row>
    <row r="32" spans="1:2" x14ac:dyDescent="0.3">
      <c r="A32" s="1" t="s">
        <v>178</v>
      </c>
      <c r="B32" s="1" t="s">
        <v>25</v>
      </c>
    </row>
    <row r="33" spans="1:2" x14ac:dyDescent="0.3">
      <c r="A33" s="1" t="s">
        <v>514</v>
      </c>
      <c r="B33" s="1" t="s">
        <v>25</v>
      </c>
    </row>
    <row r="34" spans="1:2" x14ac:dyDescent="0.3">
      <c r="A34" s="1" t="s">
        <v>253</v>
      </c>
      <c r="B34" s="1" t="s">
        <v>25</v>
      </c>
    </row>
    <row r="35" spans="1:2" x14ac:dyDescent="0.3">
      <c r="A35" s="1" t="s">
        <v>245</v>
      </c>
      <c r="B35" s="1" t="s">
        <v>25</v>
      </c>
    </row>
    <row r="36" spans="1:2" x14ac:dyDescent="0.3">
      <c r="A36" s="1" t="s">
        <v>515</v>
      </c>
      <c r="B36" s="1" t="s">
        <v>25</v>
      </c>
    </row>
    <row r="37" spans="1:2" x14ac:dyDescent="0.3">
      <c r="A37" s="1" t="s">
        <v>516</v>
      </c>
      <c r="B37" s="1" t="s">
        <v>96</v>
      </c>
    </row>
    <row r="38" spans="1:2" x14ac:dyDescent="0.3">
      <c r="A38" s="1" t="s">
        <v>494</v>
      </c>
      <c r="B38" s="1" t="s">
        <v>96</v>
      </c>
    </row>
    <row r="39" spans="1:2" x14ac:dyDescent="0.3">
      <c r="A39" s="1" t="s">
        <v>376</v>
      </c>
      <c r="B39" s="1" t="s">
        <v>25</v>
      </c>
    </row>
    <row r="40" spans="1:2" x14ac:dyDescent="0.3">
      <c r="A40" s="1" t="s">
        <v>501</v>
      </c>
      <c r="B40" s="1" t="s">
        <v>59</v>
      </c>
    </row>
    <row r="41" spans="1:2" x14ac:dyDescent="0.3">
      <c r="A41" s="1" t="s">
        <v>517</v>
      </c>
      <c r="B41" s="1" t="s">
        <v>59</v>
      </c>
    </row>
    <row r="42" spans="1:2" x14ac:dyDescent="0.3">
      <c r="A42" s="1" t="s">
        <v>163</v>
      </c>
      <c r="B42" s="1" t="s">
        <v>25</v>
      </c>
    </row>
    <row r="43" spans="1:2" x14ac:dyDescent="0.3">
      <c r="A43" s="1" t="s">
        <v>41</v>
      </c>
      <c r="B43" s="1" t="s">
        <v>25</v>
      </c>
    </row>
    <row r="44" spans="1:2" x14ac:dyDescent="0.3">
      <c r="A44" s="1" t="s">
        <v>287</v>
      </c>
      <c r="B44" s="1" t="s">
        <v>25</v>
      </c>
    </row>
    <row r="45" spans="1:2" x14ac:dyDescent="0.3">
      <c r="A45" s="1" t="s">
        <v>260</v>
      </c>
      <c r="B45" s="1" t="s">
        <v>25</v>
      </c>
    </row>
    <row r="46" spans="1:2" x14ac:dyDescent="0.3">
      <c r="A46" s="1" t="s">
        <v>518</v>
      </c>
      <c r="B46" s="1" t="s">
        <v>25</v>
      </c>
    </row>
    <row r="47" spans="1:2" x14ac:dyDescent="0.3">
      <c r="A47" s="1" t="s">
        <v>239</v>
      </c>
      <c r="B47" s="1" t="s">
        <v>25</v>
      </c>
    </row>
    <row r="48" spans="1:2" x14ac:dyDescent="0.3">
      <c r="A48" s="1" t="s">
        <v>495</v>
      </c>
      <c r="B48" s="1" t="s">
        <v>25</v>
      </c>
    </row>
    <row r="49" spans="1:2" x14ac:dyDescent="0.3">
      <c r="A49" s="1" t="s">
        <v>519</v>
      </c>
      <c r="B49" s="1" t="s">
        <v>59</v>
      </c>
    </row>
    <row r="50" spans="1:2" x14ac:dyDescent="0.3">
      <c r="A50" s="1" t="s">
        <v>502</v>
      </c>
      <c r="B50" s="1" t="s">
        <v>59</v>
      </c>
    </row>
    <row r="51" spans="1:2" x14ac:dyDescent="0.3">
      <c r="A51" s="1" t="s">
        <v>496</v>
      </c>
      <c r="B51" s="1" t="s">
        <v>59</v>
      </c>
    </row>
    <row r="52" spans="1:2" x14ac:dyDescent="0.3">
      <c r="A52" s="1" t="s">
        <v>520</v>
      </c>
      <c r="B52" s="1" t="s">
        <v>59</v>
      </c>
    </row>
    <row r="53" spans="1:2" x14ac:dyDescent="0.3">
      <c r="A53" s="1" t="s">
        <v>216</v>
      </c>
      <c r="B53" s="1" t="s">
        <v>25</v>
      </c>
    </row>
    <row r="54" spans="1:2" x14ac:dyDescent="0.3">
      <c r="A54" s="1" t="s">
        <v>251</v>
      </c>
      <c r="B54" s="1" t="s">
        <v>25</v>
      </c>
    </row>
    <row r="55" spans="1:2" x14ac:dyDescent="0.3">
      <c r="A55" s="1" t="s">
        <v>497</v>
      </c>
      <c r="B55" s="1" t="s">
        <v>62</v>
      </c>
    </row>
    <row r="56" spans="1:2" x14ac:dyDescent="0.3">
      <c r="A56" s="1" t="s">
        <v>521</v>
      </c>
      <c r="B56" s="1" t="s">
        <v>62</v>
      </c>
    </row>
    <row r="57" spans="1:2" x14ac:dyDescent="0.3">
      <c r="A57" s="1" t="s">
        <v>30</v>
      </c>
      <c r="B57" s="1" t="s">
        <v>30</v>
      </c>
    </row>
    <row r="58" spans="1:2" x14ac:dyDescent="0.3">
      <c r="A58" s="1" t="s">
        <v>522</v>
      </c>
      <c r="B58" s="1" t="s">
        <v>25</v>
      </c>
    </row>
    <row r="59" spans="1:2" x14ac:dyDescent="0.3">
      <c r="A59" s="1" t="s">
        <v>183</v>
      </c>
      <c r="B59" s="1" t="s">
        <v>25</v>
      </c>
    </row>
    <row r="60" spans="1:2" x14ac:dyDescent="0.3">
      <c r="A60" s="1" t="s">
        <v>523</v>
      </c>
      <c r="B60" s="1" t="s">
        <v>62</v>
      </c>
    </row>
    <row r="61" spans="1:2" x14ac:dyDescent="0.3">
      <c r="A61" s="1" t="s">
        <v>524</v>
      </c>
      <c r="B61" s="1" t="s">
        <v>62</v>
      </c>
    </row>
    <row r="62" spans="1:2" x14ac:dyDescent="0.3">
      <c r="A62" s="1" t="s">
        <v>280</v>
      </c>
      <c r="B62" s="1" t="s">
        <v>25</v>
      </c>
    </row>
    <row r="63" spans="1:2" x14ac:dyDescent="0.3">
      <c r="A63" s="1" t="s">
        <v>525</v>
      </c>
      <c r="B63" s="1" t="s">
        <v>25</v>
      </c>
    </row>
    <row r="64" spans="1:2" x14ac:dyDescent="0.3">
      <c r="A64" s="1" t="s">
        <v>34</v>
      </c>
      <c r="B64" s="1" t="s">
        <v>25</v>
      </c>
    </row>
    <row r="65" spans="1:2" x14ac:dyDescent="0.3">
      <c r="A65" s="1" t="s">
        <v>156</v>
      </c>
      <c r="B65" s="1" t="s">
        <v>25</v>
      </c>
    </row>
    <row r="66" spans="1:2" x14ac:dyDescent="0.3">
      <c r="A66" s="1" t="s">
        <v>526</v>
      </c>
      <c r="B66" s="1" t="s">
        <v>59</v>
      </c>
    </row>
    <row r="67" spans="1:2" x14ac:dyDescent="0.3">
      <c r="A67" s="1" t="s">
        <v>199</v>
      </c>
      <c r="B67" s="1" t="s">
        <v>25</v>
      </c>
    </row>
    <row r="68" spans="1:2" x14ac:dyDescent="0.3">
      <c r="A68" s="1" t="s">
        <v>155</v>
      </c>
      <c r="B68" s="1" t="s">
        <v>25</v>
      </c>
    </row>
    <row r="69" spans="1:2" x14ac:dyDescent="0.3">
      <c r="A69" s="1" t="s">
        <v>218</v>
      </c>
      <c r="B69" s="1" t="s">
        <v>25</v>
      </c>
    </row>
    <row r="70" spans="1:2" x14ac:dyDescent="0.3">
      <c r="A70" s="1" t="s">
        <v>205</v>
      </c>
      <c r="B70" s="1" t="s">
        <v>25</v>
      </c>
    </row>
    <row r="71" spans="1:2" x14ac:dyDescent="0.3">
      <c r="A71" s="1" t="s">
        <v>263</v>
      </c>
      <c r="B71" s="1" t="s">
        <v>25</v>
      </c>
    </row>
    <row r="72" spans="1:2" x14ac:dyDescent="0.3">
      <c r="A72" s="1" t="s">
        <v>179</v>
      </c>
      <c r="B72" s="1" t="s">
        <v>25</v>
      </c>
    </row>
    <row r="73" spans="1:2" x14ac:dyDescent="0.3">
      <c r="A73" s="1" t="s">
        <v>230</v>
      </c>
      <c r="B73" s="1" t="s">
        <v>25</v>
      </c>
    </row>
    <row r="74" spans="1:2" x14ac:dyDescent="0.3">
      <c r="A74" s="1" t="s">
        <v>143</v>
      </c>
      <c r="B74" s="1" t="s">
        <v>25</v>
      </c>
    </row>
    <row r="75" spans="1:2" x14ac:dyDescent="0.3">
      <c r="A75" s="1" t="s">
        <v>318</v>
      </c>
      <c r="B75" s="1" t="s">
        <v>25</v>
      </c>
    </row>
    <row r="76" spans="1:2" x14ac:dyDescent="0.3">
      <c r="A76" s="1" t="s">
        <v>169</v>
      </c>
      <c r="B76" s="1" t="s">
        <v>25</v>
      </c>
    </row>
    <row r="77" spans="1:2" x14ac:dyDescent="0.3">
      <c r="A77" s="1" t="s">
        <v>296</v>
      </c>
      <c r="B77" s="1" t="s">
        <v>25</v>
      </c>
    </row>
    <row r="78" spans="1:2" x14ac:dyDescent="0.3">
      <c r="A78" s="1" t="s">
        <v>265</v>
      </c>
      <c r="B78" s="1" t="s">
        <v>25</v>
      </c>
    </row>
    <row r="79" spans="1:2" x14ac:dyDescent="0.3">
      <c r="A79" s="1" t="s">
        <v>284</v>
      </c>
      <c r="B79" s="1" t="s">
        <v>25</v>
      </c>
    </row>
    <row r="80" spans="1:2" x14ac:dyDescent="0.3">
      <c r="A80" s="1" t="s">
        <v>28</v>
      </c>
      <c r="B80" s="1" t="s">
        <v>25</v>
      </c>
    </row>
    <row r="81" spans="1:2" x14ac:dyDescent="0.3">
      <c r="A81" s="1" t="s">
        <v>222</v>
      </c>
      <c r="B81" s="1" t="s">
        <v>25</v>
      </c>
    </row>
    <row r="82" spans="1:2" x14ac:dyDescent="0.3">
      <c r="A82" s="1" t="s">
        <v>273</v>
      </c>
      <c r="B82" s="1" t="s">
        <v>25</v>
      </c>
    </row>
    <row r="83" spans="1:2" x14ac:dyDescent="0.3">
      <c r="A83" s="1" t="s">
        <v>142</v>
      </c>
      <c r="B83" s="1" t="s">
        <v>25</v>
      </c>
    </row>
    <row r="84" spans="1:2" x14ac:dyDescent="0.3">
      <c r="A84" s="1" t="s">
        <v>44</v>
      </c>
      <c r="B84" s="1" t="s">
        <v>25</v>
      </c>
    </row>
    <row r="85" spans="1:2" x14ac:dyDescent="0.3">
      <c r="A85" s="1" t="s">
        <v>181</v>
      </c>
      <c r="B85" s="1" t="s">
        <v>25</v>
      </c>
    </row>
    <row r="86" spans="1:2" x14ac:dyDescent="0.3">
      <c r="A86" s="1" t="s">
        <v>267</v>
      </c>
      <c r="B86" s="1" t="s">
        <v>25</v>
      </c>
    </row>
    <row r="87" spans="1:2" x14ac:dyDescent="0.3">
      <c r="A87" s="1" t="s">
        <v>270</v>
      </c>
      <c r="B87" s="1" t="s">
        <v>25</v>
      </c>
    </row>
    <row r="88" spans="1:2" x14ac:dyDescent="0.3">
      <c r="A88" s="1" t="s">
        <v>165</v>
      </c>
      <c r="B88" s="1" t="s">
        <v>25</v>
      </c>
    </row>
    <row r="89" spans="1:2" x14ac:dyDescent="0.3">
      <c r="A89" s="1" t="s">
        <v>151</v>
      </c>
      <c r="B89" s="1" t="s">
        <v>25</v>
      </c>
    </row>
    <row r="90" spans="1:2" x14ac:dyDescent="0.3">
      <c r="A90" s="1" t="s">
        <v>188</v>
      </c>
      <c r="B90" s="1" t="s">
        <v>25</v>
      </c>
    </row>
    <row r="91" spans="1:2" x14ac:dyDescent="0.3">
      <c r="A91" s="1" t="s">
        <v>224</v>
      </c>
      <c r="B91" s="1" t="s">
        <v>25</v>
      </c>
    </row>
    <row r="92" spans="1:2" x14ac:dyDescent="0.3">
      <c r="A92" s="1" t="s">
        <v>201</v>
      </c>
      <c r="B92" s="1" t="s">
        <v>25</v>
      </c>
    </row>
    <row r="93" spans="1:2" x14ac:dyDescent="0.3">
      <c r="A93" s="1" t="s">
        <v>385</v>
      </c>
      <c r="B93" s="1" t="s">
        <v>25</v>
      </c>
    </row>
    <row r="94" spans="1:2" x14ac:dyDescent="0.3">
      <c r="A94" s="1" t="s">
        <v>152</v>
      </c>
      <c r="B94" s="1" t="s">
        <v>25</v>
      </c>
    </row>
    <row r="95" spans="1:2" x14ac:dyDescent="0.3">
      <c r="A95" s="1" t="s">
        <v>189</v>
      </c>
      <c r="B95" s="1" t="s">
        <v>25</v>
      </c>
    </row>
    <row r="96" spans="1:2" x14ac:dyDescent="0.3">
      <c r="A96" s="1" t="s">
        <v>277</v>
      </c>
      <c r="B96" s="1" t="s">
        <v>25</v>
      </c>
    </row>
    <row r="97" spans="1:2" x14ac:dyDescent="0.3">
      <c r="A97" s="1" t="s">
        <v>498</v>
      </c>
      <c r="B97" s="1" t="s">
        <v>62</v>
      </c>
    </row>
    <row r="98" spans="1:2" x14ac:dyDescent="0.3">
      <c r="A98" s="1" t="s">
        <v>527</v>
      </c>
      <c r="B98" s="1" t="s">
        <v>59</v>
      </c>
    </row>
    <row r="99" spans="1:2" x14ac:dyDescent="0.3">
      <c r="A99" s="1" t="s">
        <v>528</v>
      </c>
      <c r="B99" s="1" t="s">
        <v>25</v>
      </c>
    </row>
    <row r="100" spans="1:2" x14ac:dyDescent="0.3">
      <c r="A100" s="1" t="s">
        <v>503</v>
      </c>
      <c r="B100" s="1" t="s">
        <v>133</v>
      </c>
    </row>
    <row r="101" spans="1:2" x14ac:dyDescent="0.3">
      <c r="A101" s="1" t="s">
        <v>529</v>
      </c>
      <c r="B101" s="1" t="s">
        <v>59</v>
      </c>
    </row>
    <row r="102" spans="1:2" x14ac:dyDescent="0.3">
      <c r="A102" s="1" t="s">
        <v>504</v>
      </c>
      <c r="B102" s="1" t="s">
        <v>59</v>
      </c>
    </row>
    <row r="103" spans="1:2" x14ac:dyDescent="0.3">
      <c r="A103" s="1" t="s">
        <v>530</v>
      </c>
      <c r="B103" s="1" t="s">
        <v>59</v>
      </c>
    </row>
    <row r="104" spans="1:2" x14ac:dyDescent="0.3">
      <c r="A104" s="1" t="s">
        <v>288</v>
      </c>
      <c r="B104" s="1" t="s">
        <v>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112</vt:i4>
      </vt:variant>
    </vt:vector>
  </HeadingPairs>
  <TitlesOfParts>
    <vt:vector size="123" baseType="lpstr">
      <vt:lpstr>版本说明</vt:lpstr>
      <vt:lpstr>生产成本</vt:lpstr>
      <vt:lpstr>汇率相关</vt:lpstr>
      <vt:lpstr>出口贸易表</vt:lpstr>
      <vt:lpstr>进口贸易表</vt:lpstr>
      <vt:lpstr>食物性价比(开发中)</vt:lpstr>
      <vt:lpstr>生活用品生产进口对比</vt:lpstr>
      <vt:lpstr>Sheet1</vt:lpstr>
      <vt:lpstr>货币使用情况</vt:lpstr>
      <vt:lpstr>生产选项</vt:lpstr>
      <vt:lpstr>生产类别</vt:lpstr>
      <vt:lpstr>宝石</vt:lpstr>
      <vt:lpstr>蝙蝠</vt:lpstr>
      <vt:lpstr>蝙蝠体液</vt:lpstr>
      <vt:lpstr>蝙蝠药水</vt:lpstr>
      <vt:lpstr>冰淇淋</vt:lpstr>
      <vt:lpstr>玻璃</vt:lpstr>
      <vt:lpstr>玻璃工艺品</vt:lpstr>
      <vt:lpstr>玻璃瓶</vt:lpstr>
      <vt:lpstr>布料</vt:lpstr>
      <vt:lpstr>布衣</vt:lpstr>
      <vt:lpstr>蚕</vt:lpstr>
      <vt:lpstr>蚕茧</vt:lpstr>
      <vt:lpstr>齿轮</vt:lpstr>
      <vt:lpstr>蛋糕</vt:lpstr>
      <vt:lpstr>灯笼鱼</vt:lpstr>
      <vt:lpstr>发光体</vt:lpstr>
      <vt:lpstr>肥皂</vt:lpstr>
      <vt:lpstr>蜂蜡</vt:lpstr>
      <vt:lpstr>蜂蜜</vt:lpstr>
      <vt:lpstr>工具</vt:lpstr>
      <vt:lpstr>谷物</vt:lpstr>
      <vt:lpstr>骨粉</vt:lpstr>
      <vt:lpstr>骨头</vt:lpstr>
      <vt:lpstr>果酒</vt:lpstr>
      <vt:lpstr>花朵</vt:lpstr>
      <vt:lpstr>化妆品</vt:lpstr>
      <vt:lpstr>欢乐花</vt:lpstr>
      <vt:lpstr>欢乐花粉末</vt:lpstr>
      <vt:lpstr>寄居蟹</vt:lpstr>
      <vt:lpstr>金币</vt:lpstr>
      <vt:lpstr>金块</vt:lpstr>
      <vt:lpstr>金矿石</vt:lpstr>
      <vt:lpstr>金首饰</vt:lpstr>
      <vt:lpstr>荆棘</vt:lpstr>
      <vt:lpstr>酒桶</vt:lpstr>
      <vt:lpstr>烤蘑菇</vt:lpstr>
      <vt:lpstr>烤肉</vt:lpstr>
      <vt:lpstr>烤鱼</vt:lpstr>
      <vt:lpstr>口香糖</vt:lpstr>
      <vt:lpstr>蜡烛</vt:lpstr>
      <vt:lpstr>粮粉</vt:lpstr>
      <vt:lpstr>没药</vt:lpstr>
      <vt:lpstr>莓果</vt:lpstr>
      <vt:lpstr>蜜蜂</vt:lpstr>
      <vt:lpstr>面包</vt:lpstr>
      <vt:lpstr>蘑菇</vt:lpstr>
      <vt:lpstr>木材</vt:lpstr>
      <vt:lpstr>木棍</vt:lpstr>
      <vt:lpstr>木炭</vt:lpstr>
      <vt:lpstr>木头</vt:lpstr>
      <vt:lpstr>泥土</vt:lpstr>
      <vt:lpstr>黏土</vt:lpstr>
      <vt:lpstr>牛奶</vt:lpstr>
      <vt:lpstr>牛排</vt:lpstr>
      <vt:lpstr>诺克斯林</vt:lpstr>
      <vt:lpstr>皮包</vt:lpstr>
      <vt:lpstr>皮袋</vt:lpstr>
      <vt:lpstr>皮革</vt:lpstr>
      <vt:lpstr>皮鞋</vt:lpstr>
      <vt:lpstr>啤酒</vt:lpstr>
      <vt:lpstr>青蛙</vt:lpstr>
      <vt:lpstr>犰狳</vt:lpstr>
      <vt:lpstr>染料</vt:lpstr>
      <vt:lpstr>肉</vt:lpstr>
      <vt:lpstr>肉排</vt:lpstr>
      <vt:lpstr>沙石</vt:lpstr>
      <vt:lpstr>沙子</vt:lpstr>
      <vt:lpstr>砂岩</vt:lpstr>
      <vt:lpstr>莎纸草</vt:lpstr>
      <vt:lpstr>珊瑚</vt:lpstr>
      <vt:lpstr>珊瑚石</vt:lpstr>
      <vt:lpstr>绳子</vt:lpstr>
      <vt:lpstr>石材</vt:lpstr>
      <vt:lpstr>石灰粉</vt:lpstr>
      <vt:lpstr>石灰岩</vt:lpstr>
      <vt:lpstr>石头</vt:lpstr>
      <vt:lpstr>实木家具</vt:lpstr>
      <vt:lpstr>食盐</vt:lpstr>
      <vt:lpstr>书</vt:lpstr>
      <vt:lpstr>树液</vt:lpstr>
      <vt:lpstr>水</vt:lpstr>
      <vt:lpstr>水晶</vt:lpstr>
      <vt:lpstr>丝绸</vt:lpstr>
      <vt:lpstr>丝绸衣</vt:lpstr>
      <vt:lpstr>陶瓷</vt:lpstr>
      <vt:lpstr>藤蔓</vt:lpstr>
      <vt:lpstr>铁块</vt:lpstr>
      <vt:lpstr>铁矿石</vt:lpstr>
      <vt:lpstr>铜币</vt:lpstr>
      <vt:lpstr>铜块</vt:lpstr>
      <vt:lpstr>铜矿石</vt:lpstr>
      <vt:lpstr>兔奶</vt:lpstr>
      <vt:lpstr>兔子</vt:lpstr>
      <vt:lpstr>蜗牛</vt:lpstr>
      <vt:lpstr>无</vt:lpstr>
      <vt:lpstr>仙人掌花</vt:lpstr>
      <vt:lpstr>香水</vt:lpstr>
      <vt:lpstr>橡胶</vt:lpstr>
      <vt:lpstr>雪</vt:lpstr>
      <vt:lpstr>哑铃</vt:lpstr>
      <vt:lpstr>岩盐</vt:lpstr>
      <vt:lpstr>盐矿</vt:lpstr>
      <vt:lpstr>药品</vt:lpstr>
      <vt:lpstr>叶子</vt:lpstr>
      <vt:lpstr>意大利面</vt:lpstr>
      <vt:lpstr>油</vt:lpstr>
      <vt:lpstr>鱼</vt:lpstr>
      <vt:lpstr>再生灵药</vt:lpstr>
      <vt:lpstr>粘液</vt:lpstr>
      <vt:lpstr>芝士</vt:lpstr>
      <vt:lpstr>蜘蛛网</vt:lpstr>
      <vt:lpstr>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昂 高</cp:lastModifiedBy>
  <dcterms:created xsi:type="dcterms:W3CDTF">2015-06-05T18:19:00Z</dcterms:created>
  <dcterms:modified xsi:type="dcterms:W3CDTF">2023-11-29T08:24:15Z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