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90" windowWidth="20730" windowHeight="11760"/>
  </bookViews>
  <sheets>
    <sheet name="Cover" sheetId="16" r:id="rId1"/>
  </sheets>
  <definedNames>
    <definedName name="_xlnm._FilterDatabase" localSheetId="0" hidden="1">Cover!$A$2:$S$154</definedName>
    <definedName name="_xlnm.Print_Area" localSheetId="0">Cover!$A$1:$S$154</definedName>
    <definedName name="_xlnm.Print_Titles" localSheetId="0">Cover!$1:$2</definedName>
  </definedNames>
  <calcPr calcId="145621"/>
</workbook>
</file>

<file path=xl/calcChain.xml><?xml version="1.0" encoding="utf-8"?>
<calcChain xmlns="http://schemas.openxmlformats.org/spreadsheetml/2006/main">
  <c r="S87" i="16"/>
  <c r="S86" l="1"/>
  <c r="S12" l="1"/>
  <c r="S15" s="1"/>
  <c r="S152"/>
  <c r="S149"/>
  <c r="S147"/>
  <c r="K144"/>
  <c r="S142"/>
  <c r="S137"/>
  <c r="S129"/>
  <c r="S104"/>
  <c r="K102"/>
  <c r="K85"/>
  <c r="S74"/>
  <c r="S64"/>
  <c r="K63"/>
  <c r="S57"/>
  <c r="K49"/>
  <c r="K43"/>
  <c r="S42"/>
  <c r="K34"/>
  <c r="S33"/>
  <c r="K32"/>
  <c r="K25"/>
  <c r="S154" l="1"/>
</calcChain>
</file>

<file path=xl/sharedStrings.xml><?xml version="1.0" encoding="utf-8"?>
<sst xmlns="http://schemas.openxmlformats.org/spreadsheetml/2006/main" count="640" uniqueCount="288">
  <si>
    <t>CI</t>
  </si>
  <si>
    <t>Dundas St E</t>
  </si>
  <si>
    <t>DI</t>
  </si>
  <si>
    <t>End</t>
  </si>
  <si>
    <t>Kedleston Way</t>
  </si>
  <si>
    <t>Mississauga Valley Blvd</t>
  </si>
  <si>
    <t>AC</t>
  </si>
  <si>
    <t>M02</t>
  </si>
  <si>
    <t>M03</t>
  </si>
  <si>
    <t>M04</t>
  </si>
  <si>
    <t>M06</t>
  </si>
  <si>
    <t>M07</t>
  </si>
  <si>
    <t>M08</t>
  </si>
  <si>
    <t>M09</t>
  </si>
  <si>
    <t>Z18</t>
  </si>
  <si>
    <t>Z19</t>
  </si>
  <si>
    <t>Z55</t>
  </si>
  <si>
    <t>Z10</t>
  </si>
  <si>
    <t>Z20</t>
  </si>
  <si>
    <t>Z14</t>
  </si>
  <si>
    <t>Z08</t>
  </si>
  <si>
    <t>Z56</t>
  </si>
  <si>
    <t>Z30</t>
  </si>
  <si>
    <t>Z21</t>
  </si>
  <si>
    <t>Z25</t>
  </si>
  <si>
    <t>Z46</t>
  </si>
  <si>
    <t>Z16</t>
  </si>
  <si>
    <t>Z28</t>
  </si>
  <si>
    <t>B</t>
  </si>
  <si>
    <t>C</t>
  </si>
  <si>
    <t>D</t>
  </si>
  <si>
    <t>E</t>
  </si>
  <si>
    <t>F</t>
  </si>
  <si>
    <t>G</t>
  </si>
  <si>
    <t>H</t>
  </si>
  <si>
    <t>I</t>
  </si>
  <si>
    <t>K</t>
  </si>
  <si>
    <t>L</t>
  </si>
  <si>
    <t>N</t>
  </si>
  <si>
    <t>Westman Road</t>
  </si>
  <si>
    <t>Seafield Road</t>
  </si>
  <si>
    <t>Rutledge Road</t>
  </si>
  <si>
    <t>Hillside Drive</t>
  </si>
  <si>
    <t>Bremen Lane</t>
  </si>
  <si>
    <t>M11</t>
  </si>
  <si>
    <t>Z39</t>
  </si>
  <si>
    <t>Morgon Ave</t>
  </si>
  <si>
    <t>&lt;1999</t>
  </si>
  <si>
    <t>Danton Prom</t>
  </si>
  <si>
    <t>A</t>
  </si>
  <si>
    <t>Z27</t>
  </si>
  <si>
    <t>J</t>
  </si>
  <si>
    <t>M01</t>
  </si>
  <si>
    <t>Mattawa Av</t>
  </si>
  <si>
    <t>Mattawa Av (West)</t>
  </si>
  <si>
    <t>Z12</t>
  </si>
  <si>
    <t>M</t>
  </si>
  <si>
    <t>M05</t>
  </si>
  <si>
    <t>Z06</t>
  </si>
  <si>
    <t>Prince John Blvd</t>
  </si>
  <si>
    <t>Sherwood Forrset Circle</t>
  </si>
  <si>
    <t>Z17</t>
  </si>
  <si>
    <t>Z40</t>
  </si>
  <si>
    <t>Hanson Road</t>
  </si>
  <si>
    <t>Fairview Road West</t>
  </si>
  <si>
    <t>Z22</t>
  </si>
  <si>
    <t>New pipe</t>
  </si>
  <si>
    <t>Flagship Drive</t>
  </si>
  <si>
    <t>Tomken Road</t>
  </si>
  <si>
    <t xml:space="preserve">Ivernia Road </t>
  </si>
  <si>
    <t xml:space="preserve">Palstan Road </t>
  </si>
  <si>
    <t>&lt;1997</t>
  </si>
  <si>
    <t>Project No.</t>
  </si>
  <si>
    <t>Assignment</t>
  </si>
  <si>
    <t>Street Name</t>
  </si>
  <si>
    <t>From</t>
  </si>
  <si>
    <t>To</t>
  </si>
  <si>
    <t>Ward No.</t>
  </si>
  <si>
    <t>Map Ref. No.</t>
  </si>
  <si>
    <t>Existing Pipe Material</t>
  </si>
  <si>
    <t>Replaced Diameter (mm)</t>
  </si>
  <si>
    <t>Pipe Length (m)</t>
  </si>
  <si>
    <t>Road History</t>
  </si>
  <si>
    <t>Road Program</t>
  </si>
  <si>
    <t>Water Comments</t>
  </si>
  <si>
    <t>Waste Water Comments</t>
  </si>
  <si>
    <t>Looping</t>
  </si>
  <si>
    <t>Sampling Station</t>
  </si>
  <si>
    <t>No sanitary sewer replacement needs.</t>
  </si>
  <si>
    <t>Birchwood Drive</t>
  </si>
  <si>
    <t>Clarkson Road</t>
  </si>
  <si>
    <t>Ravine Drive</t>
  </si>
  <si>
    <t>Bramsey Drive</t>
  </si>
  <si>
    <t>Merrow Road</t>
  </si>
  <si>
    <t>Camelford Road</t>
  </si>
  <si>
    <t>Wembury Road</t>
  </si>
  <si>
    <t>Yes (new proposed looping)</t>
  </si>
  <si>
    <t>Dupree Place</t>
  </si>
  <si>
    <t>Barsuda Drive</t>
  </si>
  <si>
    <t>Greenoaks Drive</t>
  </si>
  <si>
    <t>Spring Road West</t>
  </si>
  <si>
    <t>Rogerswood Court</t>
  </si>
  <si>
    <t>No sanitary infrastructure.</t>
  </si>
  <si>
    <t>Replace existing 397.8m length, 200mm diameter cast iron (CI) metallic watermain pipe in order to improve water quality and system reliability.</t>
  </si>
  <si>
    <t>Altadena Court</t>
  </si>
  <si>
    <t>Hollington Crescent</t>
  </si>
  <si>
    <t>Speakman Drive</t>
  </si>
  <si>
    <t>Sheridan Park Drive</t>
  </si>
  <si>
    <t>Flavelle Blvd</t>
  </si>
  <si>
    <t>Cleary Court</t>
  </si>
  <si>
    <t>Thorn Lodge Drive</t>
  </si>
  <si>
    <t>Dundas Street West</t>
  </si>
  <si>
    <t>Glen Erin Drive</t>
  </si>
  <si>
    <t>200m W Glen Erin Drive</t>
  </si>
  <si>
    <t>Liruma Road</t>
  </si>
  <si>
    <t>Loanne Drive</t>
  </si>
  <si>
    <t>Perran Drive</t>
  </si>
  <si>
    <t>Oneida Crescent</t>
  </si>
  <si>
    <t>Queensway West</t>
  </si>
  <si>
    <t>Sir Richard's Road</t>
  </si>
  <si>
    <t>Oneida Court</t>
  </si>
  <si>
    <t>Dundas Street East</t>
  </si>
  <si>
    <t>Little John Lane</t>
  </si>
  <si>
    <t>90 Dundas Street East</t>
  </si>
  <si>
    <t>Edenhurst Drive</t>
  </si>
  <si>
    <t>King Street East</t>
  </si>
  <si>
    <t>Foley Road</t>
  </si>
  <si>
    <t>Daralea Heights</t>
  </si>
  <si>
    <t>Molly Avenue</t>
  </si>
  <si>
    <t>Eversley Drive</t>
  </si>
  <si>
    <t>New Copper</t>
  </si>
  <si>
    <t>Janene Court</t>
  </si>
  <si>
    <t>Michelle Row</t>
  </si>
  <si>
    <t>Rayfield Court</t>
  </si>
  <si>
    <t>Meadows Blvd</t>
  </si>
  <si>
    <t>Broomhill Crescent</t>
  </si>
  <si>
    <t>Runningbrook Drive</t>
  </si>
  <si>
    <t>Flamewood Drive</t>
  </si>
  <si>
    <t>Burnhamthorpe Road East</t>
  </si>
  <si>
    <t>Greenore Road</t>
  </si>
  <si>
    <t>Blackbird Drive</t>
  </si>
  <si>
    <t>Sunnyhill Drive</t>
  </si>
  <si>
    <t>Havenwood Drive</t>
  </si>
  <si>
    <t>Fieldgate Drive</t>
  </si>
  <si>
    <t>Bloor Street</t>
  </si>
  <si>
    <t>Kirkwall Crescent</t>
  </si>
  <si>
    <t>Nobleton Drive</t>
  </si>
  <si>
    <t>Marlene Court</t>
  </si>
  <si>
    <t>Cardross Road</t>
  </si>
  <si>
    <t>Nawbrook Road</t>
  </si>
  <si>
    <t>120m West of Fairfox Crescent</t>
  </si>
  <si>
    <t>Oberon Crescent</t>
  </si>
  <si>
    <t>Bendigo Circle</t>
  </si>
  <si>
    <t>Copenhagen Road</t>
  </si>
  <si>
    <t>Cordingley Crescent</t>
  </si>
  <si>
    <t>Harris Road</t>
  </si>
  <si>
    <t>Estoril Road</t>
  </si>
  <si>
    <t>Montevideo Road</t>
  </si>
  <si>
    <t>Vanderbilt Road</t>
  </si>
  <si>
    <t>Cordingley Crescent North</t>
  </si>
  <si>
    <t>Quill Crescent</t>
  </si>
  <si>
    <t>Judique Road</t>
  </si>
  <si>
    <t>Saracen Court</t>
  </si>
  <si>
    <t>Edenwood Drive</t>
  </si>
  <si>
    <t>Tisler Crescent</t>
  </si>
  <si>
    <t>Ontario Court</t>
  </si>
  <si>
    <t>Cochise Crescent</t>
  </si>
  <si>
    <t>Comanche Road</t>
  </si>
  <si>
    <t>Knareswood Drive</t>
  </si>
  <si>
    <t>Queensbridge Drive</t>
  </si>
  <si>
    <t>Galloway Crescent</t>
  </si>
  <si>
    <t>Rathburn Road West</t>
  </si>
  <si>
    <t>Queen Frederica Drive</t>
  </si>
  <si>
    <t>Creek Crossing</t>
  </si>
  <si>
    <t>Copper</t>
  </si>
  <si>
    <t>Creek/ Railway Crossing</t>
  </si>
  <si>
    <t>Total Budget (for Water works)</t>
  </si>
  <si>
    <t>N/A</t>
  </si>
  <si>
    <t>Total Budget</t>
  </si>
  <si>
    <r>
      <t xml:space="preserve">The existing sanitary sewer from SMH1788282 - SMH1788281 is scheduled for decommission in </t>
    </r>
    <r>
      <rPr>
        <b/>
        <u/>
        <sz val="10"/>
        <color rgb="FF0000FF"/>
        <rFont val="Arial"/>
        <family val="2"/>
      </rPr>
      <t>2015</t>
    </r>
    <r>
      <rPr>
        <sz val="10"/>
        <rFont val="Arial"/>
        <family val="2"/>
      </rPr>
      <t>; Trenchless repair will be also done in</t>
    </r>
    <r>
      <rPr>
        <b/>
        <u/>
        <sz val="10"/>
        <color rgb="FF0000FF"/>
        <rFont val="Arial"/>
        <family val="2"/>
      </rPr>
      <t xml:space="preserve"> 2015.</t>
    </r>
  </si>
  <si>
    <r>
      <t xml:space="preserve">The sanitary sewer replacement project was planned for </t>
    </r>
    <r>
      <rPr>
        <b/>
        <u/>
        <sz val="10"/>
        <color rgb="FF0000FF"/>
        <rFont val="Arial"/>
        <family val="2"/>
      </rPr>
      <t>2014</t>
    </r>
    <r>
      <rPr>
        <sz val="10"/>
        <rFont val="Arial"/>
        <family val="2"/>
      </rPr>
      <t xml:space="preserve"> due to condition and realignment in the area.</t>
    </r>
  </si>
  <si>
    <t>Nashua Drive</t>
  </si>
  <si>
    <t>Rexwood Road</t>
  </si>
  <si>
    <t>Goreway Drive</t>
  </si>
  <si>
    <t>Mattawa Avenue</t>
  </si>
  <si>
    <t>PVC</t>
  </si>
  <si>
    <t>Mattawa Avenue to Caterpillar through easement</t>
  </si>
  <si>
    <t>Delco Avenue</t>
  </si>
  <si>
    <t>Ogden Avenue</t>
  </si>
  <si>
    <t>Meredith Avenue</t>
  </si>
  <si>
    <t>Caterpillar Road</t>
  </si>
  <si>
    <t>Loreland Avenue</t>
  </si>
  <si>
    <t>2017 Road Resurfacing</t>
  </si>
  <si>
    <t>Railway Crossing</t>
  </si>
  <si>
    <t>2017 Local Road Resurfacing Work</t>
  </si>
  <si>
    <t>IPFS Component ID#</t>
  </si>
  <si>
    <r>
      <t xml:space="preserve">Sanitary sewermain scheduled to replace in </t>
    </r>
    <r>
      <rPr>
        <b/>
        <u/>
        <sz val="10"/>
        <color rgb="FF0000FF"/>
        <rFont val="Arial"/>
        <family val="2"/>
      </rPr>
      <t xml:space="preserve">2016 </t>
    </r>
    <r>
      <rPr>
        <sz val="10"/>
        <rFont val="Arial"/>
        <family val="2"/>
      </rPr>
      <t>as part of Dundas Siphon decommissioning and flow diversion work.</t>
    </r>
  </si>
  <si>
    <t>Replace existing 553.8m length, 150mm
diameter cast iron (DI) metallic watermain
pipe in order to improve water quality and
system reliability.
The city's road resurfacing program on
Prince John Blvd followed by watermain
replacement as per email dated on June 02, 2015 by Tom Wenzel (notified by Region).</t>
  </si>
  <si>
    <r>
      <t xml:space="preserve">Trenchless repair scheduled in </t>
    </r>
    <r>
      <rPr>
        <b/>
        <u/>
        <sz val="10"/>
        <color rgb="FF0000FF"/>
        <rFont val="Arial"/>
        <family val="2"/>
      </rPr>
      <t>2016.</t>
    </r>
  </si>
  <si>
    <r>
      <t xml:space="preserve">The sanitary sewer trenchless repair was scheduled in </t>
    </r>
    <r>
      <rPr>
        <b/>
        <u/>
        <sz val="10"/>
        <color rgb="FF0000FF"/>
        <rFont val="Arial"/>
        <family val="2"/>
      </rPr>
      <t>2015.</t>
    </r>
  </si>
  <si>
    <r>
      <t xml:space="preserve">Trenchless repair scheduled in </t>
    </r>
    <r>
      <rPr>
        <b/>
        <u/>
        <sz val="10"/>
        <color rgb="FF0000FF"/>
        <rFont val="Arial"/>
        <family val="2"/>
      </rPr>
      <t>2015.</t>
    </r>
  </si>
  <si>
    <r>
      <t xml:space="preserve">The sanitary sewer trenchless repair was scheduled in </t>
    </r>
    <r>
      <rPr>
        <b/>
        <u/>
        <sz val="10"/>
        <color rgb="FF0000FF"/>
        <rFont val="Arial"/>
        <family val="2"/>
      </rPr>
      <t>2014.</t>
    </r>
  </si>
  <si>
    <r>
      <t xml:space="preserve">No sanitary sewer replacement needs and some trenchless repair scheduled in </t>
    </r>
    <r>
      <rPr>
        <b/>
        <u/>
        <sz val="10"/>
        <color rgb="FF0000FF"/>
        <rFont val="Arial"/>
        <family val="2"/>
      </rPr>
      <t>2016.</t>
    </r>
  </si>
  <si>
    <t>Grand Total Budget</t>
  </si>
  <si>
    <t>Lingfield Crescent</t>
  </si>
  <si>
    <t>Westminster Place</t>
  </si>
  <si>
    <t>No sewer replacement needs.</t>
  </si>
  <si>
    <t>161310</t>
  </si>
  <si>
    <t>Upsize existing 716.0 m length, 250mm diameter cast iron (CI) metallic watermain pipe to 300mm diameter as per standard requirement in order to improve water quality and system reliability. This watermain services Two schools in the area.</t>
  </si>
  <si>
    <t>Replace existing 332.0 meter length, 150mm diameter cast iron (CI) metallic watermain pipe in order to improve water quality and system reliability.</t>
  </si>
  <si>
    <t>Replace existing 711.0 meter length, 150mm diameter ductile iron (DI) metallic watermain pipe in order to improve water quality and system reliability.</t>
  </si>
  <si>
    <t>Replace existing 617.0 meter length, 150mm diameter ductile iron (DI) metallic watermain pipe in order to improve water quality and system reliability.</t>
  </si>
  <si>
    <t>Replace existing 140.0 meter length, 150mm diameter ductile iron (DI) metallic watermain pipe in order to improve water quality and system reliability. The new watermain should be connected to the existing 50mm diameter copper looping pipe on the Cul--de-sac loop that was replaced in 2006.</t>
  </si>
  <si>
    <t>Replace existing 247.0 meter length, 150mm diameter ductile iron (DI) metallic watermain pipe in order to improve water quality and system reliability.</t>
  </si>
  <si>
    <t>Replace existing 72.0 meter length 150mm diameter ductile iron (DI) metallic watermain pipe; also replace and loop back to the watermain with the 115.0 meter length 50mm diameter copper pipe in order to improve water quality and system reliability.</t>
  </si>
  <si>
    <t>Replace existing 162.0 meter length, 150mm diameter cast iron (CI) metallic watermain pipe in order to improve water quality and system reliability.</t>
  </si>
  <si>
    <t>Upsize existing 163.0 meter length, 200mm diameter ductile iron (DI) metallic watermain pipe to 400mm diameter pipe based on the size requirement from modelling analysis in order to improve water quality and system reliability.</t>
  </si>
  <si>
    <t>Replace existing 335.0 meter length, 150mm diameter cast iron (CI) metallic watermain pipe in order to improve water quality and system reliability.</t>
  </si>
  <si>
    <t>Replace existing 657.0 meter length 150mm diameter, and 71.0 meter length 200mm diameter CI and DI metallic watermain pipe in order to improve water quality and system reliability.</t>
  </si>
  <si>
    <t xml:space="preserve">Replace existing 672.0 meter length, 200mm diameter ductile iron (DI) metallic watermain pipe in order to improve water quality and system reliability.
This watermain is added from the 2015 WMN Replacement deferred list. </t>
  </si>
  <si>
    <t>Replace existing 862.0 meter length, 300mm diameter cast iron (CI) metallic watermain pipe in order to improve water quality and system reliability. Railway crossing is anticipated.</t>
  </si>
  <si>
    <t>Replace existing 531.0 meter length, 150mm diameter ductile iron (DI) metallic watermain pipe in order to improve water quality and system reliability.</t>
  </si>
  <si>
    <t>Replace existing 517.0 meter length, 150mm diameter ductile iron (DI) metallic watermain pipe in order to improve water quality and system reliability.</t>
  </si>
  <si>
    <t>Replace existing 425.0 meter length, 300mm diameter ductile iron (DI) metallic watermain pipe in order to improve water quality and system reliability.</t>
  </si>
  <si>
    <t>Replace existing 318.0 meter length, 150mm diameter ductile iron (DI) metallic watermain pipe due to high recent breaks in order to improve water quality and system reliability.</t>
  </si>
  <si>
    <t>No sanitary sewer replacement needs for the existing sewers. However, sewer system is under investigation for realignment in the area as part of system improvement to prevent the flooding in the area. Should be consulted program planning before construction.</t>
  </si>
  <si>
    <r>
      <t xml:space="preserve">Sanitary sewer scheduled for replacement in </t>
    </r>
    <r>
      <rPr>
        <b/>
        <u/>
        <sz val="10"/>
        <color rgb="FF0000FF"/>
        <rFont val="Arial"/>
        <family val="2"/>
      </rPr>
      <t>2016</t>
    </r>
    <r>
      <rPr>
        <sz val="10"/>
        <rFont val="Arial"/>
        <family val="2"/>
      </rPr>
      <t xml:space="preserve"> along with watermain replacement work.</t>
    </r>
  </si>
  <si>
    <t>Replace existing 269.1 meter length, 150mm diameter metallic watermain pipe in order to improve water quality and system reliability.</t>
  </si>
  <si>
    <t>Replace existing 163.0 meter length, 150mm diameter cast iron (CI) metallic watermain pipe in order to improve water quality and system reliability.</t>
  </si>
  <si>
    <t>Replace existing 307.5 meter length, 200mm diameter cast iron (CI) metallic watermain pipe in order to improve water quality and system reliability. Creek crossing is anticipated.</t>
  </si>
  <si>
    <t>Replace existing 571.0 meter length, 150mm diameter cast iron (CI) metallic watermain pipe in order to improve water quality and system reliability.</t>
  </si>
  <si>
    <t>Replace existing 477.5 meter length, 150mm diameter cast iron (CI) metallic watermain pipe in order to improve water quality and system reliability.</t>
  </si>
  <si>
    <t xml:space="preserve">Upsize existing 52.4 meter length, 100mm to 150mm diameter cast iron (CI) metallic watermain pipe with blow-off at the end of the pipe in order to improve water quality and system reliability. </t>
  </si>
  <si>
    <t>Replace existing 713.2 meter length 150mm diameter; and 145.3m length 200mm diameter cast iron (CI) metallic watermain pipe in order to improve water quality and system reliability.</t>
  </si>
  <si>
    <t xml:space="preserve">Replace existing 134.2 meter length, 150mm diameter cast iron (CI) metallic watermain pipe with blow-off at the end of the pipe in order to improve water quality and system reliability. </t>
  </si>
  <si>
    <t xml:space="preserve">Replace existing 182.9 meter length, 150mm diameter cast iron (CI)/AC watermain; and also replace and loop the watermain with new 50mm diameter copper pipe approx. 89.6m length in order to improve water quality and system reliability. </t>
  </si>
  <si>
    <t xml:space="preserve">Replace existing 1319.1 meter length, 300mm diameter cast iron (CI) metallic watermain pipe in order to improve water quality and system reliability. This section of watermain located in water Pressure zone 3. </t>
  </si>
  <si>
    <t xml:space="preserve">Replace existing 87.1 meter length, 150mm diameter cast iron (CI) metallic watermain pipe with blow-off at the end of the pipe in order to improve water quality and system reliability. </t>
  </si>
  <si>
    <t xml:space="preserve">Replace existing 232.4 meter length, 150mm diameter cast iron (CI) metallic watermain pipe with blow-off at the end of the pipe in order to improve water quality and system reliability. </t>
  </si>
  <si>
    <t>Replace existing 263.9 meter length, 150mm diameter cast iron (CI) metallic watermain pipe in order to improve water quality and system reliability.</t>
  </si>
  <si>
    <t>Replace existing 127.9 meter length, 150mm diameter cast iron (CI) metallic watermain pipe in order to improve water quality and system reliability.</t>
  </si>
  <si>
    <t xml:space="preserve">Replace existing 132.3 meter length 150mm diameter cast iron (CI) metallic watermain; and also replace and loop the watermain with new 50mm diameter copper pipe approx. 97.2 meter length or blow-off at the end of the pipe in order to improve water quality and system reliability. </t>
  </si>
  <si>
    <t>Replace existing 337.5 meter length, 150mm diameter cast iron (CI) metallic watermain pipe in order to improve water quality and system reliability.</t>
  </si>
  <si>
    <t xml:space="preserve">Upsize existing 751.0 meter length, 200mm diameter DI and CI pipe to 300mm diameter pipe in order to improve water quality and system reliability. Also install a new 12.0 meter length, 300mm diameter pipe to connect to exiting pipe.
This watermain is added from the 2015 WMN Replacement deferred list. </t>
  </si>
  <si>
    <t>Upsize existing 345.0 meter length, 200mm diameter cast iron (CI) metallic watermain and replace 76.0m PVC pipe to 300mm diameter based on the size requirement from modelling analysis in order to improve water quality and system reliability. There is a pressure zone 2 and 3 boundary which need to be kept and maintained with installation of boundary valve and pressure zone bypass at the existing location. It is recommended to consult Program Planning regarding the pressure zone boundary design during design/construction stage.</t>
  </si>
  <si>
    <t>Replace existing 105.0 meter length 150mm diameter cast iron (CI) metallic watermain pipe; also replace and loop back to the watermain with the 126.0 meter length 50mm diameter copper pipe or blow-off at the end of the pipe in order to improve water quality and system reliability.</t>
  </si>
  <si>
    <t>Upsize existing 81.0 meter length 150mm diameter pipe to 200mm diameter pipe; and replace existing 170.2 meter length, 150mm diameter cast iron (CI) metallic watermain pipe in order to improve water quality and system reliability.
This section of watermain on Blackbird Drive should be coordinated with the sewer replacement project scheduled in 2014.</t>
  </si>
  <si>
    <t>Replace existing 111.0 meter length, 200mm diameter cast iron (CI) metallic watermain pipe in order to improve water quality and system reliability.</t>
  </si>
  <si>
    <t>Replace existing 151.0 meter length, 150mm diameter ductile iron (DI) metallic watermain pipe with blow-off at the end of the pipe in order to improve water quality and system reliability.</t>
  </si>
  <si>
    <r>
      <t xml:space="preserve">Replace existing 357.5 meter length, 300mm diameter ductile iron (DI) metallic watermain pipe in order to improve water quality and system reliability.
The city's road resurfacing program on Nawbrook Road is planned for 2016 and it is requested to defer to </t>
    </r>
    <r>
      <rPr>
        <b/>
        <u/>
        <sz val="10"/>
        <color rgb="FF0000FF"/>
        <rFont val="Arial"/>
        <family val="2"/>
      </rPr>
      <t>2017</t>
    </r>
    <r>
      <rPr>
        <sz val="10"/>
        <rFont val="Arial"/>
        <family val="2"/>
      </rPr>
      <t>. to coordinate with watermain replacement work.</t>
    </r>
  </si>
  <si>
    <t>Replace existing 71.0 meter length, 200mm diameter cast iron (CI) metallic watermain pipe in order to improve water quality and system reliability.</t>
  </si>
  <si>
    <t xml:space="preserve">Replace existing 193.0 meter length 150mm; 33.2m length 200mm diameter ductile iron (DI) and CI metallic watermain pipe in order to improve water quality and system reliability. 
</t>
  </si>
  <si>
    <t>Fowler Court</t>
  </si>
  <si>
    <t>Fifth Line West</t>
  </si>
  <si>
    <r>
      <t xml:space="preserve">Replace existing 126.0 meter length, 200mm diameter cast iron (CI) metallic watermain pipe in order to improve water quality and system reliability.
Work to be completed in advance of city's road resurfacing program on Fowler Ct in </t>
    </r>
    <r>
      <rPr>
        <b/>
        <u/>
        <sz val="10"/>
        <color rgb="FF0000FF"/>
        <rFont val="Arial"/>
        <family val="2"/>
      </rPr>
      <t>2017.</t>
    </r>
  </si>
  <si>
    <t xml:space="preserve">Upsize existing 238.0 meter length, 150mm diameter cast iron (CI) metallic watermain to 200mm diameter pipe based on the size requirement as per the modelling analysis in order to improve water quality and system reliability. As per As-built C7290 it is 150mm diameter CI watermain. </t>
  </si>
  <si>
    <t xml:space="preserve">Harris Road </t>
  </si>
  <si>
    <r>
      <t xml:space="preserve">One section of sanitary sewer scheduled for replacement in </t>
    </r>
    <r>
      <rPr>
        <b/>
        <u/>
        <sz val="10"/>
        <color rgb="FF0000FF"/>
        <rFont val="Arial"/>
        <family val="2"/>
      </rPr>
      <t>2016</t>
    </r>
    <r>
      <rPr>
        <sz val="10"/>
        <rFont val="Arial"/>
        <family val="2"/>
      </rPr>
      <t xml:space="preserve"> along with watermain replacement work.</t>
    </r>
  </si>
  <si>
    <t>151375</t>
  </si>
  <si>
    <t xml:space="preserve">Replace existing 245.0 meter length, 150mm diameter ductile iron (DI) metallic watermain pipe with blow-off at the end of the pipe or cooper looping whichever is appropriate in order to improve water quality and system reliability. </t>
  </si>
  <si>
    <t xml:space="preserve">Downsize the 200mm watermain from Runningbrook Drive West to 78 meter North of Annamore Rd to 150mm watermain as it services residential (semi-detached) area only. And, replace the existing 150mm metallic watermain from Runningbrook Drive East to 376 meter North of Runningbrook Drive East to 376 meter North of Runningbrook Drive East to improve water quality and system reliability. </t>
  </si>
  <si>
    <t>Table 1 2016 Watermain Replacement Projects in City of Mississauga (Project ID# 16-1310)</t>
  </si>
  <si>
    <r>
      <t xml:space="preserve">Sanitary sewer scheduled for replacement in </t>
    </r>
    <r>
      <rPr>
        <b/>
        <u/>
        <sz val="10"/>
        <color rgb="FF0000FF"/>
        <rFont val="Arial"/>
        <family val="2"/>
      </rPr>
      <t>2016</t>
    </r>
    <r>
      <rPr>
        <b/>
        <sz val="10"/>
        <color rgb="FF0000FF"/>
        <rFont val="Arial"/>
        <family val="2"/>
      </rPr>
      <t xml:space="preserve"> </t>
    </r>
    <r>
      <rPr>
        <sz val="10"/>
        <rFont val="Arial"/>
        <family val="2"/>
      </rPr>
      <t>along with watermain replacement work.</t>
    </r>
  </si>
  <si>
    <t>General</t>
  </si>
  <si>
    <t>Watermain Replacement Market Condition Contingency</t>
  </si>
  <si>
    <t xml:space="preserve">Upsize existing 159.0 meter length, 150mm diameter CI watermain from 150mm to 300mm as it provides service connection to commercial area and to improve water quality and system reliability. Also install a  blow-off or hydrant at the dead end as Operations have been flushing that location after every 3 days.
This watermain is added from the 2015 WMN Replacement deferred list. </t>
  </si>
  <si>
    <t>Joan Drive/ Hurontario Street</t>
  </si>
  <si>
    <t>Will Scarlett Drive/ St. Wynten's Court</t>
  </si>
  <si>
    <r>
      <t xml:space="preserve">Trenchless repair scheduled in </t>
    </r>
    <r>
      <rPr>
        <b/>
        <u/>
        <sz val="10"/>
        <color rgb="FF0000FF"/>
        <rFont val="Arial"/>
        <family val="2"/>
      </rPr>
      <t>2014.</t>
    </r>
  </si>
  <si>
    <t>Replace existing 583.9 meter length, 150mm diameter cast iron (CI) metallic watermain pipe on Oneida Crescent and Sir Richard's Road in order to improve water quality and system reliability.</t>
  </si>
  <si>
    <t>Pineneedle Row</t>
  </si>
  <si>
    <r>
      <t xml:space="preserve">Trenchless repair (CIPP lining) scheduled in </t>
    </r>
    <r>
      <rPr>
        <b/>
        <u/>
        <sz val="10"/>
        <color rgb="FF0000FF"/>
        <rFont val="Arial"/>
        <family val="2"/>
      </rPr>
      <t>2015.</t>
    </r>
  </si>
  <si>
    <r>
      <t xml:space="preserve">Trenchless spot repair scheduled in </t>
    </r>
    <r>
      <rPr>
        <b/>
        <u/>
        <sz val="10"/>
        <color rgb="FF0000FF"/>
        <rFont val="Arial"/>
        <family val="2"/>
      </rPr>
      <t>2013 and 2016.</t>
    </r>
  </si>
  <si>
    <t>Harries Road</t>
  </si>
  <si>
    <t>Harris Crescent</t>
  </si>
  <si>
    <t>Replace existing 559.0 meter length, 150mm diameter ductile iron (DI) metallic watermain pipe on Harries Rd and Harries Crescent in order to improve water quality and system reliability.</t>
  </si>
  <si>
    <t>Caven Street</t>
  </si>
  <si>
    <t xml:space="preserve">Lakeshore Road East </t>
  </si>
  <si>
    <r>
      <t xml:space="preserve">Trenchless repair will be done in </t>
    </r>
    <r>
      <rPr>
        <b/>
        <u/>
        <sz val="10"/>
        <color rgb="FF0000FF"/>
        <rFont val="Arial"/>
        <family val="2"/>
      </rPr>
      <t>2016</t>
    </r>
    <r>
      <rPr>
        <sz val="10"/>
        <rFont val="Arial"/>
        <family val="2"/>
      </rPr>
      <t xml:space="preserve"> and it won't impact road resurfacing.</t>
    </r>
  </si>
  <si>
    <t xml:space="preserve">Replace the 300mm metallic watermain and upsize 150mm watermain from Third Street to North End to 300mm as it provides service connection to apartment building and  in order to improve water quality and system reliability. </t>
  </si>
  <si>
    <t>Z07</t>
  </si>
  <si>
    <t>Added on December 02, 2015; Not entered in IPFS</t>
  </si>
  <si>
    <r>
      <t xml:space="preserve">Replace existing 156.0 meter length, 150mm diameter ductile iron (DI) metallic watermain pipe; and replace and loop back to the watermain with the 103.0 meter length 50mm diameter copper pipe or blow-off at the end of the pipe in order to improve water quality and system reliability.
Work to be completed in advance of city's road resurfacing program on Rayfield Court in </t>
    </r>
    <r>
      <rPr>
        <b/>
        <u/>
        <sz val="10"/>
        <color rgb="FF0000FF"/>
        <rFont val="Arial"/>
        <family val="2"/>
      </rPr>
      <t xml:space="preserve">2017. </t>
    </r>
  </si>
  <si>
    <t>Replace existing 619.0 meter length, 200mm diameter ductile iron (DI) metallic watermain pipe in order to improve water quality and system reliability.</t>
  </si>
  <si>
    <t>Added on December 03, 2015; Not entered in IPFS</t>
  </si>
  <si>
    <t>Caribbean Court</t>
  </si>
  <si>
    <r>
      <t xml:space="preserve">Loop the 50mm copper watermain back into existing 150mm PVC watermain in order to improve water quality and system reliability. 
Work to be completed in advance of city's road resurfacing program on Caribbean Court in </t>
    </r>
    <r>
      <rPr>
        <b/>
        <u/>
        <sz val="10"/>
        <color rgb="FF0000FF"/>
        <rFont val="Arial"/>
        <family val="2"/>
      </rPr>
      <t xml:space="preserve">2017. </t>
    </r>
  </si>
  <si>
    <t>Yes (only looping)</t>
  </si>
</sst>
</file>

<file path=xl/styles.xml><?xml version="1.0" encoding="utf-8"?>
<styleSheet xmlns="http://schemas.openxmlformats.org/spreadsheetml/2006/main">
  <numFmts count="6">
    <numFmt numFmtId="164" formatCode="&quot;$&quot;#,##0;\-&quot;$&quot;#,##0"/>
    <numFmt numFmtId="165" formatCode="&quot;$&quot;#,##0;[Red]\-&quot;$&quot;#,##0"/>
    <numFmt numFmtId="166" formatCode="_-&quot;$&quot;* #,##0.00_-;\-&quot;$&quot;* #,##0.00_-;_-&quot;$&quot;* &quot;-&quot;??_-;_-@_-"/>
    <numFmt numFmtId="167" formatCode="_-* #,##0.00_-;\-* #,##0.00_-;_-* &quot;-&quot;??_-;_-@_-"/>
    <numFmt numFmtId="168" formatCode="0.0"/>
    <numFmt numFmtId="169" formatCode="&quot;$&quot;#,##0"/>
  </numFmts>
  <fonts count="35">
    <font>
      <sz val="11"/>
      <color theme="1"/>
      <name val="Calibri"/>
      <family val="2"/>
      <scheme val="minor"/>
    </font>
    <font>
      <sz val="10"/>
      <name val="Arial"/>
      <family val="2"/>
    </font>
    <font>
      <b/>
      <sz val="10"/>
      <name val="Arial"/>
      <family val="2"/>
    </font>
    <font>
      <sz val="10"/>
      <name val="Arial"/>
      <family val="2"/>
    </font>
    <font>
      <b/>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FF0000"/>
      <name val="Arial"/>
      <family val="2"/>
    </font>
    <font>
      <sz val="10"/>
      <color theme="1"/>
      <name val="Arial"/>
      <family val="2"/>
    </font>
    <font>
      <b/>
      <sz val="10"/>
      <color theme="1"/>
      <name val="Arial"/>
      <family val="2"/>
    </font>
    <font>
      <sz val="11"/>
      <name val="Calibri"/>
      <family val="2"/>
      <scheme val="minor"/>
    </font>
    <font>
      <u/>
      <sz val="10"/>
      <color indexed="12"/>
      <name val="Arial"/>
      <family val="2"/>
    </font>
    <font>
      <sz val="10"/>
      <name val="MS Sans Serif"/>
      <family val="2"/>
    </font>
    <font>
      <b/>
      <sz val="11"/>
      <color theme="1"/>
      <name val="Calibri"/>
      <family val="2"/>
      <scheme val="minor"/>
    </font>
    <font>
      <sz val="10"/>
      <color rgb="FF0000FF"/>
      <name val="Arial"/>
      <family val="2"/>
    </font>
    <font>
      <b/>
      <u/>
      <sz val="10"/>
      <color rgb="FF0000FF"/>
      <name val="Arial"/>
      <family val="2"/>
    </font>
    <font>
      <sz val="11"/>
      <color rgb="FF0000FF"/>
      <name val="Calibri"/>
      <family val="2"/>
      <scheme val="minor"/>
    </font>
    <font>
      <b/>
      <sz val="12"/>
      <color theme="1"/>
      <name val="Arial"/>
      <family val="2"/>
    </font>
    <font>
      <b/>
      <sz val="12"/>
      <color theme="1"/>
      <name val="Calibri"/>
      <family val="2"/>
      <scheme val="minor"/>
    </font>
    <font>
      <b/>
      <sz val="10"/>
      <color rgb="FF0000FF"/>
      <name val="Arial"/>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6" tint="0.39997558519241921"/>
        <bgColor indexed="64"/>
      </patternFill>
    </fill>
    <fill>
      <patternFill patternType="solid">
        <fgColor theme="4" tint="0.79998168889431442"/>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0">
    <xf numFmtId="0" fontId="0" fillId="0" borderId="0"/>
    <xf numFmtId="0" fontId="1"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1" fillId="0" borderId="0" applyFon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3" fillId="0" borderId="0"/>
    <xf numFmtId="0" fontId="3" fillId="0" borderId="0"/>
    <xf numFmtId="0" fontId="1"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8" fillId="20" borderId="8" applyNumberFormat="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26" fillId="0" borderId="0" applyNumberFormat="0" applyFill="0" applyBorder="0" applyAlignment="0" applyProtection="0">
      <alignment vertical="top"/>
      <protection locked="0"/>
    </xf>
    <xf numFmtId="0" fontId="27" fillId="0" borderId="0"/>
    <xf numFmtId="0" fontId="1" fillId="0" borderId="0"/>
  </cellStyleXfs>
  <cellXfs count="154">
    <xf numFmtId="0" fontId="0" fillId="0" borderId="0" xfId="0"/>
    <xf numFmtId="0" fontId="22" fillId="0" borderId="10" xfId="1" applyNumberFormat="1" applyFont="1" applyFill="1" applyBorder="1" applyAlignment="1">
      <alignment horizontal="center" vertical="center" wrapText="1"/>
    </xf>
    <xf numFmtId="2" fontId="1" fillId="0" borderId="10" xfId="1" applyNumberFormat="1" applyFont="1" applyFill="1" applyBorder="1" applyAlignment="1">
      <alignment horizontal="center" vertical="center" wrapText="1"/>
    </xf>
    <xf numFmtId="0" fontId="1" fillId="0" borderId="10" xfId="1" applyNumberFormat="1" applyFont="1" applyFill="1" applyBorder="1" applyAlignment="1">
      <alignment horizontal="center" vertical="center" wrapText="1"/>
    </xf>
    <xf numFmtId="0" fontId="1" fillId="0" borderId="10" xfId="1" quotePrefix="1" applyNumberFormat="1" applyFont="1" applyFill="1" applyBorder="1" applyAlignment="1">
      <alignment horizontal="center" vertical="center" wrapText="1"/>
    </xf>
    <xf numFmtId="0" fontId="23" fillId="0" borderId="0" xfId="0" applyFont="1" applyFill="1"/>
    <xf numFmtId="0" fontId="23" fillId="0" borderId="0" xfId="0" applyFont="1" applyFill="1" applyAlignment="1">
      <alignment horizontal="center"/>
    </xf>
    <xf numFmtId="165" fontId="1" fillId="0" borderId="10" xfId="1" applyNumberFormat="1" applyFont="1" applyFill="1" applyBorder="1" applyAlignment="1">
      <alignment horizontal="center" vertical="center" wrapText="1"/>
    </xf>
    <xf numFmtId="0" fontId="23" fillId="0" borderId="10" xfId="0" applyFont="1" applyFill="1" applyBorder="1" applyAlignment="1">
      <alignment vertical="center" wrapText="1"/>
    </xf>
    <xf numFmtId="0" fontId="2" fillId="0" borderId="0" xfId="0" applyFont="1" applyFill="1" applyBorder="1" applyAlignment="1">
      <alignment vertical="center" wrapText="1"/>
    </xf>
    <xf numFmtId="0" fontId="24" fillId="0" borderId="0" xfId="0" applyFont="1" applyFill="1" applyBorder="1" applyAlignment="1">
      <alignment vertical="center"/>
    </xf>
    <xf numFmtId="49" fontId="2" fillId="0" borderId="14" xfId="63" applyNumberFormat="1" applyFont="1" applyFill="1" applyBorder="1" applyAlignment="1">
      <alignment horizontal="center" vertical="center" wrapText="1"/>
    </xf>
    <xf numFmtId="0" fontId="2" fillId="0" borderId="15" xfId="63" applyFont="1" applyFill="1" applyBorder="1" applyAlignment="1">
      <alignment horizontal="center" vertical="center" wrapText="1"/>
    </xf>
    <xf numFmtId="0" fontId="2" fillId="0" borderId="15" xfId="0" applyFont="1" applyFill="1" applyBorder="1" applyAlignment="1">
      <alignment horizontal="center" vertical="center" wrapText="1"/>
    </xf>
    <xf numFmtId="168" fontId="2" fillId="0" borderId="15" xfId="63" applyNumberFormat="1" applyFont="1" applyFill="1" applyBorder="1" applyAlignment="1">
      <alignment horizontal="center" vertical="center" wrapText="1"/>
    </xf>
    <xf numFmtId="0" fontId="2" fillId="0" borderId="15" xfId="1" applyFont="1" applyFill="1" applyBorder="1" applyAlignment="1">
      <alignment horizontal="center" vertical="center" wrapText="1"/>
    </xf>
    <xf numFmtId="0" fontId="1" fillId="0" borderId="0" xfId="63" applyFont="1" applyFill="1" applyBorder="1" applyAlignment="1">
      <alignment horizontal="center" vertical="center" wrapText="1"/>
    </xf>
    <xf numFmtId="168" fontId="1" fillId="0" borderId="10" xfId="1" applyNumberFormat="1" applyFont="1" applyFill="1" applyBorder="1" applyAlignment="1">
      <alignment horizontal="center" vertical="center" wrapText="1"/>
    </xf>
    <xf numFmtId="168" fontId="1" fillId="0" borderId="10" xfId="1" quotePrefix="1" applyNumberFormat="1" applyFont="1" applyFill="1" applyBorder="1" applyAlignment="1">
      <alignment horizontal="center" vertical="center" wrapText="1"/>
    </xf>
    <xf numFmtId="168" fontId="23" fillId="0" borderId="0" xfId="0" applyNumberFormat="1" applyFont="1" applyFill="1" applyAlignment="1">
      <alignment horizontal="center"/>
    </xf>
    <xf numFmtId="0" fontId="23" fillId="0" borderId="0" xfId="0" applyFont="1" applyFill="1" applyBorder="1" applyAlignment="1">
      <alignment horizontal="center" vertical="center"/>
    </xf>
    <xf numFmtId="168" fontId="1" fillId="0" borderId="12" xfId="1" applyNumberFormat="1" applyFont="1" applyFill="1" applyBorder="1" applyAlignment="1">
      <alignment horizontal="center" vertical="center" wrapText="1"/>
    </xf>
    <xf numFmtId="0" fontId="23" fillId="0" borderId="0" xfId="0" applyFont="1" applyFill="1" applyAlignment="1"/>
    <xf numFmtId="0" fontId="25" fillId="0" borderId="0" xfId="0" applyFont="1" applyFill="1" applyAlignment="1">
      <alignment horizontal="center"/>
    </xf>
    <xf numFmtId="1" fontId="23" fillId="0" borderId="0" xfId="0" applyNumberFormat="1" applyFont="1" applyFill="1" applyAlignment="1">
      <alignment horizontal="center"/>
    </xf>
    <xf numFmtId="0" fontId="1" fillId="0" borderId="0" xfId="0" applyFont="1" applyFill="1" applyAlignment="1"/>
    <xf numFmtId="169" fontId="4" fillId="0" borderId="16" xfId="1" applyNumberFormat="1" applyFont="1" applyFill="1" applyBorder="1" applyAlignment="1">
      <alignment horizontal="center" vertical="center" wrapText="1"/>
    </xf>
    <xf numFmtId="169" fontId="23" fillId="0" borderId="0" xfId="0" applyNumberFormat="1" applyFont="1" applyFill="1" applyAlignment="1">
      <alignment horizontal="center"/>
    </xf>
    <xf numFmtId="0" fontId="1" fillId="0" borderId="0" xfId="0" applyFont="1" applyFill="1" applyAlignment="1">
      <alignment horizontal="center"/>
    </xf>
    <xf numFmtId="168" fontId="1" fillId="0" borderId="11" xfId="1" applyNumberFormat="1" applyFont="1" applyFill="1" applyBorder="1" applyAlignment="1">
      <alignment horizontal="center" vertical="center" wrapText="1"/>
    </xf>
    <xf numFmtId="0" fontId="0" fillId="0" borderId="17" xfId="0" applyFill="1" applyBorder="1" applyAlignment="1">
      <alignment horizontal="center" vertical="center" wrapText="1"/>
    </xf>
    <xf numFmtId="0" fontId="25" fillId="0" borderId="18" xfId="0" applyFont="1" applyFill="1" applyBorder="1" applyAlignment="1">
      <alignment horizontal="center" vertical="center" wrapText="1"/>
    </xf>
    <xf numFmtId="0" fontId="0" fillId="0" borderId="18" xfId="0" applyFill="1" applyBorder="1" applyAlignment="1">
      <alignment horizontal="center" vertical="center" wrapText="1"/>
    </xf>
    <xf numFmtId="0" fontId="1" fillId="0" borderId="18" xfId="1" applyFont="1" applyFill="1" applyBorder="1" applyAlignment="1">
      <alignment horizontal="center" vertical="center" wrapText="1"/>
    </xf>
    <xf numFmtId="168" fontId="1" fillId="0" borderId="18" xfId="1" applyNumberFormat="1" applyFont="1" applyFill="1" applyBorder="1" applyAlignment="1">
      <alignment horizontal="center" vertical="center" wrapText="1"/>
    </xf>
    <xf numFmtId="0" fontId="0" fillId="0" borderId="18" xfId="0" applyFill="1" applyBorder="1" applyAlignment="1">
      <alignment vertical="center" wrapText="1"/>
    </xf>
    <xf numFmtId="0" fontId="32" fillId="24" borderId="10" xfId="0" applyFont="1" applyFill="1" applyBorder="1" applyAlignment="1">
      <alignment horizontal="center" vertical="center" wrapText="1"/>
    </xf>
    <xf numFmtId="169" fontId="32" fillId="24" borderId="10" xfId="0" applyNumberFormat="1" applyFont="1" applyFill="1" applyBorder="1" applyAlignment="1">
      <alignment horizontal="center" vertical="center" wrapText="1"/>
    </xf>
    <xf numFmtId="0" fontId="32" fillId="24" borderId="12" xfId="0" applyFont="1" applyFill="1" applyBorder="1" applyAlignment="1">
      <alignment horizontal="center" vertical="center" wrapText="1"/>
    </xf>
    <xf numFmtId="0" fontId="24" fillId="0" borderId="0" xfId="0" applyFont="1" applyFill="1"/>
    <xf numFmtId="0" fontId="1" fillId="0" borderId="10" xfId="0" applyFont="1" applyFill="1" applyBorder="1" applyAlignment="1">
      <alignment vertical="center" wrapText="1"/>
    </xf>
    <xf numFmtId="0" fontId="1" fillId="0" borderId="11" xfId="63" applyFont="1" applyFill="1" applyBorder="1" applyAlignment="1">
      <alignment horizontal="center" vertical="center" wrapText="1"/>
    </xf>
    <xf numFmtId="0" fontId="23" fillId="0" borderId="10" xfId="0" applyFont="1" applyFill="1" applyBorder="1" applyAlignment="1">
      <alignment horizontal="center" vertical="center" wrapText="1"/>
    </xf>
    <xf numFmtId="169" fontId="24" fillId="0" borderId="0" xfId="0" applyNumberFormat="1" applyFont="1" applyFill="1" applyAlignment="1">
      <alignment horizontal="center"/>
    </xf>
    <xf numFmtId="0" fontId="23" fillId="0" borderId="10" xfId="0" applyFont="1" applyFill="1" applyBorder="1" applyAlignment="1">
      <alignment horizontal="center" vertical="center"/>
    </xf>
    <xf numFmtId="169" fontId="32" fillId="24" borderId="10" xfId="0" applyNumberFormat="1" applyFont="1" applyFill="1" applyBorder="1" applyAlignment="1">
      <alignment horizontal="center" vertical="center"/>
    </xf>
    <xf numFmtId="0" fontId="1" fillId="0" borderId="13" xfId="63" applyFont="1" applyFill="1" applyBorder="1" applyAlignment="1">
      <alignment horizontal="center" vertical="center" wrapText="1"/>
    </xf>
    <xf numFmtId="49" fontId="1" fillId="0" borderId="12" xfId="1" applyNumberFormat="1" applyFont="1" applyFill="1" applyBorder="1" applyAlignment="1">
      <alignment horizontal="center" vertical="center" wrapText="1"/>
    </xf>
    <xf numFmtId="0" fontId="1" fillId="0" borderId="12" xfId="1" applyFont="1" applyFill="1" applyBorder="1" applyAlignment="1">
      <alignment vertical="center" wrapText="1"/>
    </xf>
    <xf numFmtId="0" fontId="32" fillId="25" borderId="12" xfId="0" applyFont="1" applyFill="1" applyBorder="1" applyAlignment="1">
      <alignment horizontal="center" vertical="center" wrapText="1"/>
    </xf>
    <xf numFmtId="169" fontId="32" fillId="25" borderId="10" xfId="0" applyNumberFormat="1" applyFont="1" applyFill="1" applyBorder="1" applyAlignment="1">
      <alignment horizontal="center" vertical="center"/>
    </xf>
    <xf numFmtId="0" fontId="23" fillId="0" borderId="0" xfId="0" applyFont="1" applyFill="1" applyAlignment="1">
      <alignment horizontal="center" vertical="center"/>
    </xf>
    <xf numFmtId="0" fontId="23" fillId="0" borderId="10" xfId="0" applyFont="1" applyFill="1" applyBorder="1" applyAlignment="1">
      <alignment horizontal="left" vertical="center" wrapText="1"/>
    </xf>
    <xf numFmtId="164" fontId="24" fillId="0" borderId="10" xfId="0" applyNumberFormat="1" applyFont="1" applyFill="1" applyBorder="1" applyAlignment="1">
      <alignment horizontal="center" vertical="center" wrapText="1"/>
    </xf>
    <xf numFmtId="0" fontId="23" fillId="0" borderId="0" xfId="0" applyFont="1" applyFill="1" applyAlignment="1">
      <alignment vertical="center"/>
    </xf>
    <xf numFmtId="0" fontId="1" fillId="0" borderId="10" xfId="0" applyFont="1" applyFill="1" applyBorder="1" applyAlignment="1">
      <alignment horizontal="center" vertical="center" wrapText="1"/>
    </xf>
    <xf numFmtId="169" fontId="24" fillId="0" borderId="10" xfId="0" applyNumberFormat="1" applyFont="1" applyFill="1" applyBorder="1" applyAlignment="1">
      <alignment horizontal="center" vertical="center" wrapText="1"/>
    </xf>
    <xf numFmtId="0" fontId="32" fillId="24" borderId="13" xfId="0" applyFont="1" applyFill="1" applyBorder="1" applyAlignment="1">
      <alignment horizontal="center" vertical="center" wrapText="1"/>
    </xf>
    <xf numFmtId="169" fontId="32" fillId="24" borderId="11" xfId="0" applyNumberFormat="1" applyFont="1" applyFill="1" applyBorder="1" applyAlignment="1">
      <alignment horizontal="center" vertical="center"/>
    </xf>
    <xf numFmtId="49" fontId="1" fillId="0" borderId="10" xfId="63" applyNumberFormat="1" applyFont="1" applyFill="1" applyBorder="1" applyAlignment="1">
      <alignment horizontal="center" vertical="center" wrapText="1"/>
    </xf>
    <xf numFmtId="0" fontId="1" fillId="0" borderId="10" xfId="63" applyFont="1" applyFill="1" applyBorder="1" applyAlignment="1">
      <alignment horizontal="center" vertical="center" wrapText="1"/>
    </xf>
    <xf numFmtId="168" fontId="1" fillId="0" borderId="10" xfId="63" applyNumberFormat="1" applyFont="1" applyFill="1" applyBorder="1" applyAlignment="1">
      <alignment horizontal="center" vertical="center" wrapText="1"/>
    </xf>
    <xf numFmtId="0" fontId="1" fillId="0" borderId="10" xfId="63" applyFont="1" applyFill="1" applyBorder="1" applyAlignment="1">
      <alignment vertical="center" wrapText="1"/>
    </xf>
    <xf numFmtId="169" fontId="24" fillId="0" borderId="10" xfId="0" applyNumberFormat="1" applyFont="1" applyFill="1" applyBorder="1" applyAlignment="1">
      <alignment horizontal="center" vertical="center"/>
    </xf>
    <xf numFmtId="49" fontId="1" fillId="0" borderId="13" xfId="1" applyNumberFormat="1" applyFont="1" applyFill="1" applyBorder="1" applyAlignment="1">
      <alignment horizontal="center" vertical="center" wrapText="1"/>
    </xf>
    <xf numFmtId="0" fontId="1" fillId="0" borderId="13" xfId="1" applyFont="1" applyFill="1" applyBorder="1" applyAlignment="1">
      <alignment horizontal="center" vertical="center" wrapText="1"/>
    </xf>
    <xf numFmtId="0" fontId="1" fillId="0" borderId="13" xfId="1" applyFont="1" applyFill="1" applyBorder="1" applyAlignment="1">
      <alignment vertical="center" wrapText="1"/>
    </xf>
    <xf numFmtId="169" fontId="2" fillId="0" borderId="10" xfId="1" applyNumberFormat="1" applyFont="1" applyFill="1" applyBorder="1" applyAlignment="1">
      <alignment horizontal="center" vertical="center" wrapText="1"/>
    </xf>
    <xf numFmtId="169" fontId="2" fillId="0" borderId="12" xfId="1" applyNumberFormat="1" applyFont="1" applyFill="1" applyBorder="1" applyAlignment="1">
      <alignment horizontal="center" vertical="center" wrapText="1"/>
    </xf>
    <xf numFmtId="0" fontId="1" fillId="0" borderId="11" xfId="1" applyFont="1" applyFill="1" applyBorder="1" applyAlignment="1">
      <alignment horizontal="center" vertical="center" wrapText="1"/>
    </xf>
    <xf numFmtId="0" fontId="1" fillId="0" borderId="12" xfId="1" applyFont="1" applyFill="1" applyBorder="1" applyAlignment="1">
      <alignment horizontal="center" vertical="center" wrapText="1"/>
    </xf>
    <xf numFmtId="49" fontId="1" fillId="0" borderId="11" xfId="1" applyNumberFormat="1" applyFont="1" applyFill="1" applyBorder="1" applyAlignment="1">
      <alignment horizontal="center" vertical="center" wrapText="1"/>
    </xf>
    <xf numFmtId="0" fontId="1" fillId="0" borderId="11" xfId="1" applyFont="1" applyFill="1" applyBorder="1" applyAlignment="1">
      <alignment vertical="center" wrapText="1"/>
    </xf>
    <xf numFmtId="0" fontId="1" fillId="0" borderId="11" xfId="1" applyNumberFormat="1" applyFont="1" applyFill="1" applyBorder="1" applyAlignment="1">
      <alignment horizontal="center" vertical="center" wrapText="1"/>
    </xf>
    <xf numFmtId="0" fontId="0" fillId="0" borderId="10" xfId="0" applyFill="1" applyBorder="1" applyAlignment="1">
      <alignment horizontal="center" vertical="center" wrapText="1"/>
    </xf>
    <xf numFmtId="0" fontId="1" fillId="0" borderId="12" xfId="1" applyNumberFormat="1" applyFont="1" applyFill="1" applyBorder="1" applyAlignment="1">
      <alignment horizontal="center" vertical="center" wrapText="1"/>
    </xf>
    <xf numFmtId="0" fontId="1" fillId="0" borderId="10" xfId="1" applyFont="1" applyFill="1" applyBorder="1" applyAlignment="1">
      <alignment horizontal="center" vertical="center" wrapText="1"/>
    </xf>
    <xf numFmtId="0" fontId="1" fillId="0" borderId="11" xfId="0" applyFont="1" applyFill="1" applyBorder="1" applyAlignment="1">
      <alignment vertical="center" wrapText="1"/>
    </xf>
    <xf numFmtId="49" fontId="1" fillId="0" borderId="10" xfId="1" applyNumberFormat="1" applyFont="1" applyFill="1" applyBorder="1" applyAlignment="1">
      <alignment horizontal="center" vertical="center" wrapText="1"/>
    </xf>
    <xf numFmtId="0" fontId="1" fillId="0" borderId="10" xfId="1" applyFont="1" applyFill="1" applyBorder="1" applyAlignment="1">
      <alignment vertical="center" wrapText="1"/>
    </xf>
    <xf numFmtId="0" fontId="1" fillId="26" borderId="10" xfId="1" applyFont="1" applyFill="1" applyBorder="1" applyAlignment="1">
      <alignment horizontal="center" vertical="center" wrapText="1"/>
    </xf>
    <xf numFmtId="2" fontId="1" fillId="26" borderId="10" xfId="1" applyNumberFormat="1" applyFont="1" applyFill="1" applyBorder="1" applyAlignment="1">
      <alignment horizontal="center" vertical="center" wrapText="1"/>
    </xf>
    <xf numFmtId="0" fontId="23" fillId="26" borderId="10" xfId="0" applyFont="1" applyFill="1" applyBorder="1" applyAlignment="1">
      <alignment horizontal="center" vertical="center" wrapText="1"/>
    </xf>
    <xf numFmtId="0" fontId="1" fillId="26" borderId="11" xfId="1" applyFont="1" applyFill="1" applyBorder="1" applyAlignment="1">
      <alignment horizontal="center" vertical="center" wrapText="1"/>
    </xf>
    <xf numFmtId="49" fontId="1" fillId="26" borderId="11" xfId="1" applyNumberFormat="1" applyFont="1" applyFill="1" applyBorder="1" applyAlignment="1">
      <alignment horizontal="center" vertical="center" wrapText="1"/>
    </xf>
    <xf numFmtId="169" fontId="2" fillId="26" borderId="10" xfId="1" applyNumberFormat="1" applyFont="1" applyFill="1" applyBorder="1" applyAlignment="1">
      <alignment horizontal="center" vertical="center" wrapText="1"/>
    </xf>
    <xf numFmtId="168" fontId="1" fillId="26" borderId="10" xfId="1" applyNumberFormat="1" applyFont="1" applyFill="1" applyBorder="1" applyAlignment="1">
      <alignment horizontal="center" vertical="center" wrapText="1"/>
    </xf>
    <xf numFmtId="0" fontId="1" fillId="26" borderId="11" xfId="1" applyFont="1" applyFill="1" applyBorder="1" applyAlignment="1">
      <alignment vertical="center" wrapText="1"/>
    </xf>
    <xf numFmtId="0" fontId="1" fillId="26" borderId="11" xfId="1" applyFont="1" applyFill="1" applyBorder="1" applyAlignment="1">
      <alignment horizontal="center" vertical="center" wrapText="1"/>
    </xf>
    <xf numFmtId="0" fontId="0" fillId="26" borderId="13" xfId="0" applyFill="1" applyBorder="1" applyAlignment="1">
      <alignment horizontal="center" vertical="center" wrapText="1"/>
    </xf>
    <xf numFmtId="0" fontId="1" fillId="26" borderId="11" xfId="1" applyFont="1" applyFill="1" applyBorder="1" applyAlignment="1">
      <alignment horizontal="left" vertical="center" wrapText="1"/>
    </xf>
    <xf numFmtId="0" fontId="0" fillId="26" borderId="13" xfId="0" applyFill="1" applyBorder="1" applyAlignment="1">
      <alignment horizontal="left" vertical="center" wrapText="1"/>
    </xf>
    <xf numFmtId="0" fontId="1" fillId="26" borderId="11" xfId="1" applyNumberFormat="1" applyFont="1" applyFill="1" applyBorder="1" applyAlignment="1">
      <alignment horizontal="center" vertical="center" wrapText="1"/>
    </xf>
    <xf numFmtId="0" fontId="1" fillId="0" borderId="10" xfId="1" applyFont="1" applyFill="1" applyBorder="1" applyAlignment="1">
      <alignment horizontal="center" vertical="center" wrapText="1"/>
    </xf>
    <xf numFmtId="0" fontId="0" fillId="0" borderId="10" xfId="0" applyFill="1" applyBorder="1" applyAlignment="1">
      <alignment horizontal="center" vertical="center" wrapText="1"/>
    </xf>
    <xf numFmtId="169" fontId="2" fillId="0" borderId="10" xfId="1" applyNumberFormat="1" applyFont="1" applyFill="1" applyBorder="1" applyAlignment="1">
      <alignment horizontal="center" vertical="center" wrapText="1"/>
    </xf>
    <xf numFmtId="169" fontId="28" fillId="0" borderId="10" xfId="0" applyNumberFormat="1" applyFont="1" applyFill="1" applyBorder="1" applyAlignment="1">
      <alignment horizontal="center" vertical="center" wrapText="1"/>
    </xf>
    <xf numFmtId="49" fontId="1" fillId="26" borderId="11" xfId="1" applyNumberFormat="1" applyFont="1" applyFill="1" applyBorder="1" applyAlignment="1">
      <alignment horizontal="center" vertical="center" wrapText="1"/>
    </xf>
    <xf numFmtId="0" fontId="1" fillId="0" borderId="13" xfId="1" applyFont="1" applyFill="1" applyBorder="1" applyAlignment="1">
      <alignment vertical="center" wrapText="1"/>
    </xf>
    <xf numFmtId="0" fontId="0" fillId="0" borderId="12" xfId="0" applyFill="1" applyBorder="1" applyAlignment="1">
      <alignment vertical="center" wrapText="1"/>
    </xf>
    <xf numFmtId="0" fontId="1" fillId="0" borderId="13" xfId="1" applyFont="1" applyFill="1" applyBorder="1" applyAlignment="1">
      <alignment horizontal="center" vertical="center" wrapText="1"/>
    </xf>
    <xf numFmtId="0" fontId="0" fillId="0" borderId="12" xfId="0" applyFill="1" applyBorder="1" applyAlignment="1">
      <alignment horizontal="center" vertical="center" wrapText="1"/>
    </xf>
    <xf numFmtId="169" fontId="2" fillId="0" borderId="12" xfId="1" applyNumberFormat="1" applyFont="1" applyFill="1" applyBorder="1" applyAlignment="1">
      <alignment horizontal="center" vertical="center" wrapText="1"/>
    </xf>
    <xf numFmtId="49" fontId="1" fillId="0" borderId="10" xfId="1" applyNumberFormat="1" applyFont="1" applyFill="1" applyBorder="1" applyAlignment="1">
      <alignment horizontal="center" vertical="center" wrapText="1"/>
    </xf>
    <xf numFmtId="0" fontId="25" fillId="0" borderId="10" xfId="0" applyFont="1" applyFill="1" applyBorder="1" applyAlignment="1">
      <alignment horizontal="center" vertical="center" wrapText="1"/>
    </xf>
    <xf numFmtId="169" fontId="2" fillId="26" borderId="10" xfId="1" applyNumberFormat="1" applyFont="1" applyFill="1" applyBorder="1" applyAlignment="1">
      <alignment horizontal="center" vertical="center" wrapText="1"/>
    </xf>
    <xf numFmtId="0" fontId="0" fillId="26" borderId="10" xfId="0" applyFill="1" applyBorder="1" applyAlignment="1">
      <alignment horizontal="center" vertical="center" wrapText="1"/>
    </xf>
    <xf numFmtId="49" fontId="1" fillId="0" borderId="13" xfId="1" applyNumberFormat="1" applyFont="1" applyFill="1" applyBorder="1" applyAlignment="1">
      <alignment horizontal="center" vertical="center" wrapText="1"/>
    </xf>
    <xf numFmtId="0" fontId="25" fillId="0" borderId="12" xfId="0" applyFont="1" applyFill="1" applyBorder="1" applyAlignment="1">
      <alignment horizontal="center" vertical="center" wrapText="1"/>
    </xf>
    <xf numFmtId="0" fontId="1" fillId="0" borderId="10" xfId="1" applyFont="1" applyFill="1" applyBorder="1" applyAlignment="1">
      <alignment vertical="center" wrapText="1"/>
    </xf>
    <xf numFmtId="0" fontId="25" fillId="0" borderId="10" xfId="0" applyFont="1" applyBorder="1" applyAlignment="1">
      <alignment vertical="center" wrapText="1"/>
    </xf>
    <xf numFmtId="0" fontId="0" fillId="0" borderId="10" xfId="0" applyFill="1" applyBorder="1" applyAlignment="1">
      <alignment vertical="center" wrapText="1"/>
    </xf>
    <xf numFmtId="0" fontId="1" fillId="0" borderId="11" xfId="1" applyFont="1" applyFill="1" applyBorder="1" applyAlignment="1">
      <alignment horizontal="center" vertical="center" wrapText="1"/>
    </xf>
    <xf numFmtId="0" fontId="0" fillId="0" borderId="13" xfId="0" applyFill="1" applyBorder="1" applyAlignment="1">
      <alignment horizontal="center" vertical="center" wrapText="1"/>
    </xf>
    <xf numFmtId="49" fontId="1" fillId="0" borderId="11" xfId="1" applyNumberFormat="1" applyFont="1" applyFill="1" applyBorder="1" applyAlignment="1">
      <alignment horizontal="center" vertical="center" wrapText="1"/>
    </xf>
    <xf numFmtId="0" fontId="1" fillId="0" borderId="11" xfId="1" applyFont="1" applyFill="1" applyBorder="1" applyAlignment="1">
      <alignment vertical="center" wrapText="1"/>
    </xf>
    <xf numFmtId="0" fontId="1" fillId="0" borderId="11" xfId="1" applyNumberFormat="1" applyFont="1" applyFill="1" applyBorder="1" applyAlignment="1">
      <alignment horizontal="center" vertical="center" wrapText="1"/>
    </xf>
    <xf numFmtId="0" fontId="25" fillId="0" borderId="13" xfId="0" applyFont="1" applyFill="1" applyBorder="1" applyAlignment="1">
      <alignment horizontal="center" vertical="center" wrapText="1"/>
    </xf>
    <xf numFmtId="0" fontId="0" fillId="0" borderId="12" xfId="0" applyBorder="1" applyAlignment="1">
      <alignment horizontal="center" vertical="center" wrapText="1"/>
    </xf>
    <xf numFmtId="0" fontId="23" fillId="0" borderId="12" xfId="0" applyFont="1" applyBorder="1" applyAlignment="1">
      <alignment horizontal="center" vertical="center" wrapText="1"/>
    </xf>
    <xf numFmtId="0" fontId="25" fillId="0" borderId="13" xfId="0" applyFont="1" applyFill="1" applyBorder="1" applyAlignment="1">
      <alignment vertical="center" wrapText="1"/>
    </xf>
    <xf numFmtId="0" fontId="25" fillId="0" borderId="12" xfId="0" applyFont="1" applyFill="1" applyBorder="1" applyAlignment="1">
      <alignment vertical="center" wrapText="1"/>
    </xf>
    <xf numFmtId="0" fontId="0" fillId="0" borderId="13" xfId="0" applyFill="1" applyBorder="1" applyAlignment="1">
      <alignment vertical="center" wrapText="1"/>
    </xf>
    <xf numFmtId="0" fontId="1" fillId="0" borderId="11" xfId="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12" xfId="0" applyFill="1" applyBorder="1" applyAlignment="1">
      <alignment horizontal="left" vertical="center" wrapText="1"/>
    </xf>
    <xf numFmtId="0" fontId="0" fillId="0" borderId="11" xfId="0" applyFill="1" applyBorder="1" applyAlignment="1">
      <alignment horizontal="center" vertical="center" wrapText="1"/>
    </xf>
    <xf numFmtId="0" fontId="23" fillId="0" borderId="13"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 fillId="0" borderId="11" xfId="0" applyFont="1" applyFill="1" applyBorder="1" applyAlignment="1">
      <alignment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23" fillId="0" borderId="11" xfId="0" applyFont="1" applyBorder="1" applyAlignment="1">
      <alignment horizontal="center" vertical="center" wrapText="1"/>
    </xf>
    <xf numFmtId="0" fontId="23" fillId="0" borderId="13" xfId="0" applyFont="1" applyBorder="1" applyAlignment="1">
      <alignment horizontal="center" vertical="center" wrapText="1"/>
    </xf>
    <xf numFmtId="0" fontId="29" fillId="0" borderId="13" xfId="1" applyFont="1" applyFill="1" applyBorder="1" applyAlignment="1">
      <alignment horizontal="center" vertical="center" wrapText="1"/>
    </xf>
    <xf numFmtId="0" fontId="31" fillId="0" borderId="13" xfId="0" applyFont="1" applyFill="1" applyBorder="1" applyAlignment="1">
      <alignment horizontal="center" vertical="center" wrapText="1"/>
    </xf>
    <xf numFmtId="0" fontId="31" fillId="0" borderId="12" xfId="0" applyFont="1" applyFill="1" applyBorder="1" applyAlignment="1">
      <alignment horizontal="center" vertical="center" wrapText="1"/>
    </xf>
    <xf numFmtId="0" fontId="25" fillId="0" borderId="13" xfId="0" applyFont="1" applyBorder="1" applyAlignment="1">
      <alignment vertical="center" wrapText="1"/>
    </xf>
    <xf numFmtId="0" fontId="25" fillId="0" borderId="12" xfId="0" applyFont="1" applyBorder="1" applyAlignment="1">
      <alignment vertical="center" wrapText="1"/>
    </xf>
    <xf numFmtId="0" fontId="0" fillId="0" borderId="13" xfId="0" applyBorder="1" applyAlignment="1">
      <alignment vertical="center" wrapText="1"/>
    </xf>
    <xf numFmtId="0" fontId="0" fillId="0" borderId="12" xfId="0" applyBorder="1" applyAlignment="1">
      <alignment vertical="center" wrapText="1"/>
    </xf>
    <xf numFmtId="0" fontId="1" fillId="0" borderId="13" xfId="0" applyFont="1" applyFill="1" applyBorder="1" applyAlignment="1">
      <alignment vertical="center" wrapText="1"/>
    </xf>
    <xf numFmtId="0" fontId="1" fillId="0" borderId="11" xfId="1" quotePrefix="1" applyNumberFormat="1" applyFont="1" applyFill="1" applyBorder="1" applyAlignment="1">
      <alignment horizontal="center" vertical="center" wrapText="1"/>
    </xf>
    <xf numFmtId="0" fontId="23" fillId="0" borderId="11" xfId="0" applyFont="1" applyFill="1" applyBorder="1" applyAlignment="1">
      <alignment vertical="center" wrapText="1"/>
    </xf>
    <xf numFmtId="0" fontId="23" fillId="0" borderId="13" xfId="0" applyFont="1" applyFill="1" applyBorder="1" applyAlignment="1">
      <alignment vertical="center" wrapText="1"/>
    </xf>
    <xf numFmtId="0" fontId="23" fillId="0" borderId="12" xfId="0" applyFont="1" applyFill="1" applyBorder="1" applyAlignment="1">
      <alignment vertical="center" wrapText="1"/>
    </xf>
    <xf numFmtId="0" fontId="23" fillId="0" borderId="11" xfId="0" applyFont="1" applyFill="1" applyBorder="1" applyAlignment="1">
      <alignment horizontal="left" vertical="center" wrapText="1"/>
    </xf>
    <xf numFmtId="164" fontId="24" fillId="0" borderId="11" xfId="0" applyNumberFormat="1" applyFont="1" applyFill="1" applyBorder="1" applyAlignment="1">
      <alignment horizontal="center" vertical="center" wrapText="1"/>
    </xf>
    <xf numFmtId="164" fontId="28" fillId="0" borderId="13" xfId="0" applyNumberFormat="1" applyFont="1" applyFill="1" applyBorder="1" applyAlignment="1">
      <alignment horizontal="center" vertical="center" wrapText="1"/>
    </xf>
    <xf numFmtId="164" fontId="28" fillId="0" borderId="12" xfId="0" applyNumberFormat="1" applyFont="1" applyFill="1" applyBorder="1" applyAlignment="1">
      <alignment horizontal="center" vertical="center" wrapText="1"/>
    </xf>
    <xf numFmtId="0" fontId="1" fillId="0" borderId="11" xfId="1" applyNumberFormat="1" applyFont="1" applyFill="1" applyBorder="1" applyAlignment="1">
      <alignment vertical="center" wrapText="1"/>
    </xf>
    <xf numFmtId="0" fontId="32" fillId="0" borderId="0" xfId="0" applyFont="1" applyFill="1" applyBorder="1" applyAlignment="1">
      <alignment horizontal="left" vertical="center"/>
    </xf>
    <xf numFmtId="0" fontId="33" fillId="0" borderId="0" xfId="0" applyFont="1" applyBorder="1" applyAlignment="1">
      <alignment horizontal="left" vertical="center"/>
    </xf>
  </cellXfs>
  <cellStyles count="70">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omma 2" xfId="64"/>
    <cellStyle name="Comma 2 2" xfId="65"/>
    <cellStyle name="Comma 3" xfId="66"/>
    <cellStyle name="Currency 2" xfId="29"/>
    <cellStyle name="Currency 2 2" xfId="30"/>
    <cellStyle name="Currency 3" xfId="31"/>
    <cellStyle name="Currency 4" xfId="32"/>
    <cellStyle name="Currency 5" xfId="33"/>
    <cellStyle name="Explanatory Text 2" xfId="34"/>
    <cellStyle name="Good 2" xfId="35"/>
    <cellStyle name="Heading 1 2" xfId="36"/>
    <cellStyle name="Heading 2 2" xfId="37"/>
    <cellStyle name="Heading 3 2" xfId="38"/>
    <cellStyle name="Heading 4 2" xfId="39"/>
    <cellStyle name="Hyperlink 2" xfId="67"/>
    <cellStyle name="Input 2" xfId="40"/>
    <cellStyle name="Linked Cell 2" xfId="41"/>
    <cellStyle name="Neutral 2" xfId="42"/>
    <cellStyle name="Normal" xfId="0" builtinId="0"/>
    <cellStyle name="Normal 2" xfId="43"/>
    <cellStyle name="Normal 2 2" xfId="63"/>
    <cellStyle name="Normal 2 2 2" xfId="68"/>
    <cellStyle name="Normal 2 3" xfId="69"/>
    <cellStyle name="Normal 3" xfId="44"/>
    <cellStyle name="Normal 4" xfId="1"/>
    <cellStyle name="Note 2" xfId="46"/>
    <cellStyle name="Note 2 2" xfId="47"/>
    <cellStyle name="Note 3" xfId="48"/>
    <cellStyle name="Note 4" xfId="49"/>
    <cellStyle name="Note 5" xfId="50"/>
    <cellStyle name="Note 6" xfId="51"/>
    <cellStyle name="Note 7" xfId="45"/>
    <cellStyle name="Output 2" xfId="52"/>
    <cellStyle name="Percent 2" xfId="54"/>
    <cellStyle name="Percent 2 2" xfId="55"/>
    <cellStyle name="Percent 3" xfId="56"/>
    <cellStyle name="Percent 4" xfId="57"/>
    <cellStyle name="Percent 5" xfId="58"/>
    <cellStyle name="Percent 6" xfId="59"/>
    <cellStyle name="Percent 7" xfId="53"/>
    <cellStyle name="Title 2" xfId="60"/>
    <cellStyle name="Total 2" xfId="61"/>
    <cellStyle name="Warning Text 2" xfId="62"/>
  </cellStyles>
  <dxfs count="1">
    <dxf>
      <fill>
        <patternFill>
          <bgColor indexed="4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S161"/>
  <sheetViews>
    <sheetView tabSelected="1" topLeftCell="A19" zoomScaleNormal="100" workbookViewId="0">
      <selection activeCell="J15" sqref="J15"/>
    </sheetView>
  </sheetViews>
  <sheetFormatPr defaultRowHeight="15"/>
  <cols>
    <col min="1" max="1" width="11.28515625" style="6" customWidth="1"/>
    <col min="2" max="3" width="12" style="28" customWidth="1"/>
    <col min="4" max="4" width="12.85546875" style="6" customWidth="1"/>
    <col min="5" max="5" width="13.42578125" style="6" customWidth="1"/>
    <col min="6" max="6" width="12.42578125" style="6" customWidth="1"/>
    <col min="7" max="7" width="7.7109375" style="23" customWidth="1"/>
    <col min="8" max="8" width="8.85546875" style="23" customWidth="1"/>
    <col min="9" max="9" width="10.140625" style="6" customWidth="1"/>
    <col min="10" max="10" width="10.28515625" style="6" bestFit="1" customWidth="1"/>
    <col min="11" max="11" width="11.28515625" style="19" customWidth="1"/>
    <col min="12" max="12" width="11.28515625" style="6" customWidth="1"/>
    <col min="13" max="13" width="11.140625" style="6" customWidth="1"/>
    <col min="14" max="14" width="11.7109375" style="6" customWidth="1"/>
    <col min="15" max="15" width="36.7109375" style="22" customWidth="1"/>
    <col min="16" max="16" width="23.85546875" style="25" customWidth="1"/>
    <col min="17" max="17" width="10" style="6" customWidth="1"/>
    <col min="18" max="18" width="15" style="5" customWidth="1"/>
    <col min="19" max="19" width="16.140625" style="27" customWidth="1"/>
    <col min="20" max="16384" width="9.140625" style="5"/>
  </cols>
  <sheetData>
    <row r="1" spans="1:19" s="39" customFormat="1" ht="42" customHeight="1" thickBot="1">
      <c r="A1" s="152" t="s">
        <v>261</v>
      </c>
      <c r="B1" s="152"/>
      <c r="C1" s="153"/>
      <c r="D1" s="153"/>
      <c r="E1" s="153"/>
      <c r="F1" s="153"/>
      <c r="G1" s="153"/>
      <c r="H1" s="153"/>
      <c r="I1" s="153"/>
      <c r="J1" s="153"/>
      <c r="K1" s="153"/>
      <c r="L1" s="153"/>
      <c r="M1" s="153"/>
      <c r="N1" s="153"/>
      <c r="O1" s="153"/>
      <c r="P1" s="153"/>
      <c r="Q1" s="153"/>
      <c r="R1" s="153"/>
      <c r="S1" s="153"/>
    </row>
    <row r="2" spans="1:19" s="16" customFormat="1" ht="43.5" customHeight="1" thickBot="1">
      <c r="A2" s="11" t="s">
        <v>72</v>
      </c>
      <c r="B2" s="12" t="s">
        <v>195</v>
      </c>
      <c r="C2" s="12" t="s">
        <v>73</v>
      </c>
      <c r="D2" s="12" t="s">
        <v>74</v>
      </c>
      <c r="E2" s="12" t="s">
        <v>75</v>
      </c>
      <c r="F2" s="12" t="s">
        <v>76</v>
      </c>
      <c r="G2" s="13" t="s">
        <v>77</v>
      </c>
      <c r="H2" s="13" t="s">
        <v>78</v>
      </c>
      <c r="I2" s="12" t="s">
        <v>79</v>
      </c>
      <c r="J2" s="12" t="s">
        <v>80</v>
      </c>
      <c r="K2" s="14" t="s">
        <v>81</v>
      </c>
      <c r="L2" s="15" t="s">
        <v>82</v>
      </c>
      <c r="M2" s="15" t="s">
        <v>83</v>
      </c>
      <c r="N2" s="15" t="s">
        <v>175</v>
      </c>
      <c r="O2" s="15" t="s">
        <v>84</v>
      </c>
      <c r="P2" s="15" t="s">
        <v>85</v>
      </c>
      <c r="Q2" s="12" t="s">
        <v>86</v>
      </c>
      <c r="R2" s="12" t="s">
        <v>87</v>
      </c>
      <c r="S2" s="26" t="s">
        <v>176</v>
      </c>
    </row>
    <row r="3" spans="1:19" ht="32.25" customHeight="1">
      <c r="A3" s="107" t="s">
        <v>207</v>
      </c>
      <c r="B3" s="100">
        <v>38626</v>
      </c>
      <c r="C3" s="100" t="s">
        <v>49</v>
      </c>
      <c r="D3" s="100" t="s">
        <v>166</v>
      </c>
      <c r="E3" s="100" t="s">
        <v>167</v>
      </c>
      <c r="F3" s="100" t="s">
        <v>167</v>
      </c>
      <c r="G3" s="100" t="s">
        <v>7</v>
      </c>
      <c r="H3" s="100" t="s">
        <v>20</v>
      </c>
      <c r="I3" s="100" t="s">
        <v>0</v>
      </c>
      <c r="J3" s="70">
        <v>150</v>
      </c>
      <c r="K3" s="21">
        <v>180.2962</v>
      </c>
      <c r="L3" s="100">
        <v>2003</v>
      </c>
      <c r="M3" s="100"/>
      <c r="N3" s="100"/>
      <c r="O3" s="98" t="s">
        <v>217</v>
      </c>
      <c r="P3" s="98" t="s">
        <v>88</v>
      </c>
      <c r="Q3" s="100"/>
      <c r="R3" s="100"/>
      <c r="S3" s="102">
        <v>429544</v>
      </c>
    </row>
    <row r="4" spans="1:19" ht="32.25" customHeight="1">
      <c r="A4" s="101"/>
      <c r="B4" s="108"/>
      <c r="C4" s="108"/>
      <c r="D4" s="101"/>
      <c r="E4" s="101"/>
      <c r="F4" s="101"/>
      <c r="G4" s="101"/>
      <c r="H4" s="101"/>
      <c r="I4" s="101"/>
      <c r="J4" s="76">
        <v>150</v>
      </c>
      <c r="K4" s="17">
        <v>154.595</v>
      </c>
      <c r="L4" s="101"/>
      <c r="M4" s="101"/>
      <c r="N4" s="101"/>
      <c r="O4" s="99"/>
      <c r="P4" s="99"/>
      <c r="Q4" s="101"/>
      <c r="R4" s="101"/>
      <c r="S4" s="96"/>
    </row>
    <row r="5" spans="1:19" ht="21.75" customHeight="1">
      <c r="A5" s="114" t="s">
        <v>207</v>
      </c>
      <c r="B5" s="112">
        <v>38627</v>
      </c>
      <c r="C5" s="112" t="s">
        <v>49</v>
      </c>
      <c r="D5" s="112" t="s">
        <v>168</v>
      </c>
      <c r="E5" s="112" t="s">
        <v>166</v>
      </c>
      <c r="F5" s="112" t="s">
        <v>4</v>
      </c>
      <c r="G5" s="112" t="s">
        <v>7</v>
      </c>
      <c r="H5" s="112" t="s">
        <v>20</v>
      </c>
      <c r="I5" s="76" t="s">
        <v>0</v>
      </c>
      <c r="J5" s="76">
        <v>150</v>
      </c>
      <c r="K5" s="17">
        <v>193.34200000000001</v>
      </c>
      <c r="L5" s="112">
        <v>2003</v>
      </c>
      <c r="M5" s="112"/>
      <c r="N5" s="112"/>
      <c r="O5" s="115" t="s">
        <v>227</v>
      </c>
      <c r="P5" s="115" t="s">
        <v>88</v>
      </c>
      <c r="Q5" s="112"/>
      <c r="R5" s="112"/>
      <c r="S5" s="95">
        <v>344917</v>
      </c>
    </row>
    <row r="6" spans="1:19" ht="21.75" customHeight="1">
      <c r="A6" s="113"/>
      <c r="B6" s="117"/>
      <c r="C6" s="117"/>
      <c r="D6" s="113"/>
      <c r="E6" s="113"/>
      <c r="F6" s="113"/>
      <c r="G6" s="113"/>
      <c r="H6" s="113"/>
      <c r="I6" s="76" t="s">
        <v>2</v>
      </c>
      <c r="J6" s="76">
        <v>150</v>
      </c>
      <c r="K6" s="17">
        <v>32.72</v>
      </c>
      <c r="L6" s="113"/>
      <c r="M6" s="113"/>
      <c r="N6" s="113"/>
      <c r="O6" s="122"/>
      <c r="P6" s="122"/>
      <c r="Q6" s="113"/>
      <c r="R6" s="113"/>
      <c r="S6" s="96"/>
    </row>
    <row r="7" spans="1:19" ht="21.75" customHeight="1">
      <c r="A7" s="113"/>
      <c r="B7" s="117"/>
      <c r="C7" s="117"/>
      <c r="D7" s="113"/>
      <c r="E7" s="113"/>
      <c r="F7" s="113"/>
      <c r="G7" s="113"/>
      <c r="H7" s="113"/>
      <c r="I7" s="69" t="s">
        <v>0</v>
      </c>
      <c r="J7" s="69">
        <v>150</v>
      </c>
      <c r="K7" s="29">
        <v>43.04</v>
      </c>
      <c r="L7" s="113"/>
      <c r="M7" s="113"/>
      <c r="N7" s="113"/>
      <c r="O7" s="122"/>
      <c r="P7" s="122"/>
      <c r="Q7" s="113"/>
      <c r="R7" s="113"/>
      <c r="S7" s="96"/>
    </row>
    <row r="8" spans="1:19" ht="21.75" customHeight="1">
      <c r="A8" s="114" t="s">
        <v>207</v>
      </c>
      <c r="B8" s="112">
        <v>38628</v>
      </c>
      <c r="C8" s="112" t="s">
        <v>49</v>
      </c>
      <c r="D8" s="112" t="s">
        <v>187</v>
      </c>
      <c r="E8" s="112" t="s">
        <v>188</v>
      </c>
      <c r="F8" s="112" t="s">
        <v>189</v>
      </c>
      <c r="G8" s="112" t="s">
        <v>52</v>
      </c>
      <c r="H8" s="112" t="s">
        <v>58</v>
      </c>
      <c r="I8" s="112" t="s">
        <v>0</v>
      </c>
      <c r="J8" s="112">
        <v>150</v>
      </c>
      <c r="K8" s="2">
        <v>28.044</v>
      </c>
      <c r="L8" s="116">
        <v>1995</v>
      </c>
      <c r="M8" s="112"/>
      <c r="N8" s="112"/>
      <c r="O8" s="123" t="s">
        <v>228</v>
      </c>
      <c r="P8" s="123" t="s">
        <v>262</v>
      </c>
      <c r="Q8" s="112"/>
      <c r="R8" s="112"/>
      <c r="S8" s="95">
        <v>209002</v>
      </c>
    </row>
    <row r="9" spans="1:19" ht="21.75" customHeight="1">
      <c r="A9" s="113"/>
      <c r="B9" s="113"/>
      <c r="C9" s="113"/>
      <c r="D9" s="113"/>
      <c r="E9" s="113"/>
      <c r="F9" s="113"/>
      <c r="G9" s="113"/>
      <c r="H9" s="113"/>
      <c r="I9" s="113"/>
      <c r="J9" s="113"/>
      <c r="K9" s="2">
        <v>60.347999999999999</v>
      </c>
      <c r="L9" s="113"/>
      <c r="M9" s="113"/>
      <c r="N9" s="113"/>
      <c r="O9" s="124"/>
      <c r="P9" s="124"/>
      <c r="Q9" s="113"/>
      <c r="R9" s="113"/>
      <c r="S9" s="94"/>
    </row>
    <row r="10" spans="1:19" ht="21.75" customHeight="1">
      <c r="A10" s="113"/>
      <c r="B10" s="113"/>
      <c r="C10" s="113"/>
      <c r="D10" s="113"/>
      <c r="E10" s="113"/>
      <c r="F10" s="113"/>
      <c r="G10" s="113"/>
      <c r="H10" s="113"/>
      <c r="I10" s="113"/>
      <c r="J10" s="113"/>
      <c r="K10" s="2">
        <v>57.616999999999997</v>
      </c>
      <c r="L10" s="113"/>
      <c r="M10" s="113"/>
      <c r="N10" s="113"/>
      <c r="O10" s="124"/>
      <c r="P10" s="124"/>
      <c r="Q10" s="113"/>
      <c r="R10" s="113"/>
      <c r="S10" s="94"/>
    </row>
    <row r="11" spans="1:19" ht="21.75" customHeight="1">
      <c r="A11" s="101"/>
      <c r="B11" s="101"/>
      <c r="C11" s="101"/>
      <c r="D11" s="101"/>
      <c r="E11" s="101"/>
      <c r="F11" s="101"/>
      <c r="G11" s="101"/>
      <c r="H11" s="101"/>
      <c r="I11" s="101"/>
      <c r="J11" s="101"/>
      <c r="K11" s="2">
        <v>16.931000000000001</v>
      </c>
      <c r="L11" s="101"/>
      <c r="M11" s="101"/>
      <c r="N11" s="101"/>
      <c r="O11" s="125"/>
      <c r="P11" s="125"/>
      <c r="Q11" s="101"/>
      <c r="R11" s="101"/>
      <c r="S11" s="94"/>
    </row>
    <row r="12" spans="1:19" ht="29.25" customHeight="1">
      <c r="A12" s="97" t="s">
        <v>207</v>
      </c>
      <c r="B12" s="88" t="s">
        <v>281</v>
      </c>
      <c r="C12" s="88" t="s">
        <v>49</v>
      </c>
      <c r="D12" s="88" t="s">
        <v>276</v>
      </c>
      <c r="E12" s="88" t="s">
        <v>277</v>
      </c>
      <c r="F12" s="88" t="s">
        <v>3</v>
      </c>
      <c r="G12" s="88" t="s">
        <v>52</v>
      </c>
      <c r="H12" s="88" t="s">
        <v>280</v>
      </c>
      <c r="I12" s="88" t="s">
        <v>2</v>
      </c>
      <c r="J12" s="80">
        <v>300</v>
      </c>
      <c r="K12" s="81">
        <v>49.999907999999998</v>
      </c>
      <c r="L12" s="92">
        <v>1999</v>
      </c>
      <c r="M12" s="88"/>
      <c r="N12" s="88"/>
      <c r="O12" s="90" t="s">
        <v>279</v>
      </c>
      <c r="P12" s="90" t="s">
        <v>278</v>
      </c>
      <c r="Q12" s="88"/>
      <c r="R12" s="88"/>
      <c r="S12" s="105">
        <f>(K12*1405+K13*1405+K14*1405)*1.22</f>
        <v>560867.07510280004</v>
      </c>
    </row>
    <row r="13" spans="1:19" ht="29.25" customHeight="1">
      <c r="A13" s="89"/>
      <c r="B13" s="89"/>
      <c r="C13" s="89"/>
      <c r="D13" s="89"/>
      <c r="E13" s="89"/>
      <c r="F13" s="89"/>
      <c r="G13" s="89"/>
      <c r="H13" s="89"/>
      <c r="I13" s="89"/>
      <c r="J13" s="82">
        <v>300</v>
      </c>
      <c r="K13" s="81">
        <v>9.5839999999999996</v>
      </c>
      <c r="L13" s="89"/>
      <c r="M13" s="89"/>
      <c r="N13" s="89"/>
      <c r="O13" s="91"/>
      <c r="P13" s="91"/>
      <c r="Q13" s="89"/>
      <c r="R13" s="89"/>
      <c r="S13" s="106"/>
    </row>
    <row r="14" spans="1:19" ht="29.25" customHeight="1">
      <c r="A14" s="89"/>
      <c r="B14" s="89"/>
      <c r="C14" s="89"/>
      <c r="D14" s="89"/>
      <c r="E14" s="89"/>
      <c r="F14" s="89"/>
      <c r="G14" s="89"/>
      <c r="H14" s="89"/>
      <c r="I14" s="89"/>
      <c r="J14" s="82">
        <v>300</v>
      </c>
      <c r="K14" s="81">
        <v>267.62400000000002</v>
      </c>
      <c r="L14" s="89"/>
      <c r="M14" s="89"/>
      <c r="N14" s="89"/>
      <c r="O14" s="91"/>
      <c r="P14" s="91"/>
      <c r="Q14" s="89"/>
      <c r="R14" s="89"/>
      <c r="S14" s="106"/>
    </row>
    <row r="15" spans="1:19" ht="33.75" customHeight="1">
      <c r="A15" s="30"/>
      <c r="B15" s="31"/>
      <c r="C15" s="31"/>
      <c r="D15" s="32"/>
      <c r="E15" s="32"/>
      <c r="F15" s="32"/>
      <c r="G15" s="32"/>
      <c r="H15" s="32"/>
      <c r="I15" s="33"/>
      <c r="J15" s="33"/>
      <c r="K15" s="34"/>
      <c r="L15" s="32"/>
      <c r="M15" s="32"/>
      <c r="N15" s="32"/>
      <c r="O15" s="35"/>
      <c r="P15" s="35"/>
      <c r="Q15" s="32"/>
      <c r="R15" s="36" t="s">
        <v>178</v>
      </c>
      <c r="S15" s="37">
        <f>SUM(S3:S14)</f>
        <v>1544330.0751028</v>
      </c>
    </row>
    <row r="16" spans="1:19" ht="32.25" customHeight="1">
      <c r="A16" s="107" t="s">
        <v>207</v>
      </c>
      <c r="B16" s="100">
        <v>38634</v>
      </c>
      <c r="C16" s="100" t="s">
        <v>28</v>
      </c>
      <c r="D16" s="100" t="s">
        <v>89</v>
      </c>
      <c r="E16" s="100" t="s">
        <v>90</v>
      </c>
      <c r="F16" s="100" t="s">
        <v>91</v>
      </c>
      <c r="G16" s="100" t="s">
        <v>7</v>
      </c>
      <c r="H16" s="100" t="s">
        <v>17</v>
      </c>
      <c r="I16" s="100" t="s">
        <v>0</v>
      </c>
      <c r="J16" s="65">
        <v>200</v>
      </c>
      <c r="K16" s="21">
        <v>93.873999999999995</v>
      </c>
      <c r="L16" s="100">
        <v>1998</v>
      </c>
      <c r="M16" s="100"/>
      <c r="N16" s="100" t="s">
        <v>173</v>
      </c>
      <c r="O16" s="98" t="s">
        <v>229</v>
      </c>
      <c r="P16" s="98" t="s">
        <v>88</v>
      </c>
      <c r="Q16" s="100"/>
      <c r="R16" s="100"/>
      <c r="S16" s="102">
        <v>491118</v>
      </c>
    </row>
    <row r="17" spans="1:19" ht="32.25" customHeight="1">
      <c r="A17" s="101"/>
      <c r="B17" s="108"/>
      <c r="C17" s="108"/>
      <c r="D17" s="101"/>
      <c r="E17" s="101"/>
      <c r="F17" s="101"/>
      <c r="G17" s="101"/>
      <c r="H17" s="101"/>
      <c r="I17" s="101"/>
      <c r="J17" s="69">
        <v>200</v>
      </c>
      <c r="K17" s="17">
        <v>213.57900000000001</v>
      </c>
      <c r="L17" s="101"/>
      <c r="M17" s="101"/>
      <c r="N17" s="101"/>
      <c r="O17" s="99"/>
      <c r="P17" s="99"/>
      <c r="Q17" s="101"/>
      <c r="R17" s="101"/>
      <c r="S17" s="96"/>
    </row>
    <row r="18" spans="1:19" ht="24.75" customHeight="1">
      <c r="A18" s="114" t="s">
        <v>207</v>
      </c>
      <c r="B18" s="143">
        <v>38636</v>
      </c>
      <c r="C18" s="143" t="s">
        <v>28</v>
      </c>
      <c r="D18" s="116" t="s">
        <v>92</v>
      </c>
      <c r="E18" s="112" t="s">
        <v>93</v>
      </c>
      <c r="F18" s="116" t="s">
        <v>94</v>
      </c>
      <c r="G18" s="112" t="s">
        <v>7</v>
      </c>
      <c r="H18" s="112" t="s">
        <v>17</v>
      </c>
      <c r="I18" s="116" t="s">
        <v>0</v>
      </c>
      <c r="J18" s="4">
        <v>150</v>
      </c>
      <c r="K18" s="18">
        <v>96.298360000000002</v>
      </c>
      <c r="L18" s="116">
        <v>2000</v>
      </c>
      <c r="M18" s="116"/>
      <c r="N18" s="116"/>
      <c r="O18" s="151" t="s">
        <v>230</v>
      </c>
      <c r="P18" s="115" t="s">
        <v>88</v>
      </c>
      <c r="Q18" s="112"/>
      <c r="R18" s="116"/>
      <c r="S18" s="95">
        <v>732148</v>
      </c>
    </row>
    <row r="19" spans="1:19" ht="24.75" customHeight="1">
      <c r="A19" s="113"/>
      <c r="B19" s="117"/>
      <c r="C19" s="117"/>
      <c r="D19" s="113"/>
      <c r="E19" s="113"/>
      <c r="F19" s="113"/>
      <c r="G19" s="113"/>
      <c r="H19" s="113"/>
      <c r="I19" s="113"/>
      <c r="J19" s="4">
        <v>150</v>
      </c>
      <c r="K19" s="18">
        <v>105.444</v>
      </c>
      <c r="L19" s="113"/>
      <c r="M19" s="113"/>
      <c r="N19" s="113"/>
      <c r="O19" s="122"/>
      <c r="P19" s="122"/>
      <c r="Q19" s="113"/>
      <c r="R19" s="113"/>
      <c r="S19" s="96"/>
    </row>
    <row r="20" spans="1:19" ht="24.75" customHeight="1">
      <c r="A20" s="101"/>
      <c r="B20" s="108"/>
      <c r="C20" s="108"/>
      <c r="D20" s="101"/>
      <c r="E20" s="101"/>
      <c r="F20" s="101"/>
      <c r="G20" s="101"/>
      <c r="H20" s="101"/>
      <c r="I20" s="101"/>
      <c r="J20" s="4">
        <v>150</v>
      </c>
      <c r="K20" s="18">
        <v>369.29399999999998</v>
      </c>
      <c r="L20" s="101"/>
      <c r="M20" s="101"/>
      <c r="N20" s="101"/>
      <c r="O20" s="99"/>
      <c r="P20" s="99"/>
      <c r="Q20" s="101"/>
      <c r="R20" s="101"/>
      <c r="S20" s="96"/>
    </row>
    <row r="21" spans="1:19" ht="19.5" customHeight="1">
      <c r="A21" s="114" t="s">
        <v>207</v>
      </c>
      <c r="B21" s="112">
        <v>38637</v>
      </c>
      <c r="C21" s="112" t="s">
        <v>28</v>
      </c>
      <c r="D21" s="112" t="s">
        <v>94</v>
      </c>
      <c r="E21" s="112" t="s">
        <v>95</v>
      </c>
      <c r="F21" s="112" t="s">
        <v>92</v>
      </c>
      <c r="G21" s="112" t="s">
        <v>7</v>
      </c>
      <c r="H21" s="112" t="s">
        <v>17</v>
      </c>
      <c r="I21" s="112" t="s">
        <v>0</v>
      </c>
      <c r="J21" s="76">
        <v>150</v>
      </c>
      <c r="K21" s="17">
        <v>101.708</v>
      </c>
      <c r="L21" s="112">
        <v>2000</v>
      </c>
      <c r="M21" s="112"/>
      <c r="N21" s="112"/>
      <c r="O21" s="115" t="s">
        <v>231</v>
      </c>
      <c r="P21" s="115" t="s">
        <v>88</v>
      </c>
      <c r="Q21" s="112"/>
      <c r="R21" s="112"/>
      <c r="S21" s="95">
        <v>612901</v>
      </c>
    </row>
    <row r="22" spans="1:19" ht="19.5" customHeight="1">
      <c r="A22" s="113"/>
      <c r="B22" s="117"/>
      <c r="C22" s="117"/>
      <c r="D22" s="113"/>
      <c r="E22" s="113"/>
      <c r="F22" s="113"/>
      <c r="G22" s="113"/>
      <c r="H22" s="113"/>
      <c r="I22" s="113"/>
      <c r="J22" s="76">
        <v>150</v>
      </c>
      <c r="K22" s="17">
        <v>168.982</v>
      </c>
      <c r="L22" s="113"/>
      <c r="M22" s="113"/>
      <c r="N22" s="113"/>
      <c r="O22" s="122"/>
      <c r="P22" s="122"/>
      <c r="Q22" s="113"/>
      <c r="R22" s="113"/>
      <c r="S22" s="96"/>
    </row>
    <row r="23" spans="1:19" ht="19.5" customHeight="1">
      <c r="A23" s="113"/>
      <c r="B23" s="117"/>
      <c r="C23" s="117"/>
      <c r="D23" s="113"/>
      <c r="E23" s="113"/>
      <c r="F23" s="113"/>
      <c r="G23" s="113"/>
      <c r="H23" s="113"/>
      <c r="I23" s="113"/>
      <c r="J23" s="76">
        <v>150</v>
      </c>
      <c r="K23" s="17">
        <v>95.975999999999999</v>
      </c>
      <c r="L23" s="113"/>
      <c r="M23" s="113"/>
      <c r="N23" s="113"/>
      <c r="O23" s="122"/>
      <c r="P23" s="122"/>
      <c r="Q23" s="113"/>
      <c r="R23" s="113"/>
      <c r="S23" s="96"/>
    </row>
    <row r="24" spans="1:19" ht="19.5" customHeight="1">
      <c r="A24" s="101"/>
      <c r="B24" s="108"/>
      <c r="C24" s="108"/>
      <c r="D24" s="101"/>
      <c r="E24" s="101"/>
      <c r="F24" s="101"/>
      <c r="G24" s="101"/>
      <c r="H24" s="101"/>
      <c r="I24" s="101"/>
      <c r="J24" s="76">
        <v>150</v>
      </c>
      <c r="K24" s="17">
        <v>110.69199999999999</v>
      </c>
      <c r="L24" s="101"/>
      <c r="M24" s="101"/>
      <c r="N24" s="101"/>
      <c r="O24" s="99"/>
      <c r="P24" s="99"/>
      <c r="Q24" s="101"/>
      <c r="R24" s="101"/>
      <c r="S24" s="96"/>
    </row>
    <row r="25" spans="1:19" ht="69.75" customHeight="1">
      <c r="A25" s="71" t="s">
        <v>207</v>
      </c>
      <c r="B25" s="69">
        <v>38638</v>
      </c>
      <c r="C25" s="69" t="s">
        <v>28</v>
      </c>
      <c r="D25" s="69" t="s">
        <v>97</v>
      </c>
      <c r="E25" s="69" t="s">
        <v>98</v>
      </c>
      <c r="F25" s="69" t="s">
        <v>3</v>
      </c>
      <c r="G25" s="69" t="s">
        <v>7</v>
      </c>
      <c r="H25" s="69" t="s">
        <v>17</v>
      </c>
      <c r="I25" s="76" t="s">
        <v>0</v>
      </c>
      <c r="J25" s="76">
        <v>150</v>
      </c>
      <c r="K25" s="17">
        <f>52.38071</f>
        <v>52.380710000000001</v>
      </c>
      <c r="L25" s="69">
        <v>1994</v>
      </c>
      <c r="M25" s="69"/>
      <c r="N25" s="69"/>
      <c r="O25" s="72" t="s">
        <v>232</v>
      </c>
      <c r="P25" s="72" t="s">
        <v>88</v>
      </c>
      <c r="Q25" s="41"/>
      <c r="R25" s="69"/>
      <c r="S25" s="67">
        <v>99220</v>
      </c>
    </row>
    <row r="26" spans="1:19" ht="18" customHeight="1">
      <c r="A26" s="114" t="s">
        <v>207</v>
      </c>
      <c r="B26" s="112">
        <v>38640</v>
      </c>
      <c r="C26" s="112" t="s">
        <v>28</v>
      </c>
      <c r="D26" s="112" t="s">
        <v>99</v>
      </c>
      <c r="E26" s="112" t="s">
        <v>89</v>
      </c>
      <c r="F26" s="112" t="s">
        <v>100</v>
      </c>
      <c r="G26" s="112" t="s">
        <v>7</v>
      </c>
      <c r="H26" s="112" t="s">
        <v>17</v>
      </c>
      <c r="I26" s="112" t="s">
        <v>0</v>
      </c>
      <c r="J26" s="76">
        <v>200</v>
      </c>
      <c r="K26" s="17">
        <v>9.609</v>
      </c>
      <c r="L26" s="112">
        <v>1998</v>
      </c>
      <c r="M26" s="112"/>
      <c r="N26" s="112"/>
      <c r="O26" s="115" t="s">
        <v>233</v>
      </c>
      <c r="P26" s="115" t="s">
        <v>88</v>
      </c>
      <c r="Q26" s="112"/>
      <c r="R26" s="112"/>
      <c r="S26" s="95">
        <v>1182426</v>
      </c>
    </row>
    <row r="27" spans="1:19" ht="18" customHeight="1">
      <c r="A27" s="113"/>
      <c r="B27" s="117"/>
      <c r="C27" s="117"/>
      <c r="D27" s="113"/>
      <c r="E27" s="113"/>
      <c r="F27" s="113"/>
      <c r="G27" s="113"/>
      <c r="H27" s="113"/>
      <c r="I27" s="113"/>
      <c r="J27" s="76">
        <v>200</v>
      </c>
      <c r="K27" s="17">
        <v>135.67099999999999</v>
      </c>
      <c r="L27" s="113"/>
      <c r="M27" s="113"/>
      <c r="N27" s="113"/>
      <c r="O27" s="122"/>
      <c r="P27" s="122"/>
      <c r="Q27" s="113"/>
      <c r="R27" s="113"/>
      <c r="S27" s="96"/>
    </row>
    <row r="28" spans="1:19" ht="18" customHeight="1">
      <c r="A28" s="113"/>
      <c r="B28" s="117"/>
      <c r="C28" s="117"/>
      <c r="D28" s="113"/>
      <c r="E28" s="113"/>
      <c r="F28" s="113"/>
      <c r="G28" s="113"/>
      <c r="H28" s="113"/>
      <c r="I28" s="113"/>
      <c r="J28" s="76">
        <v>150</v>
      </c>
      <c r="K28" s="17">
        <v>70.813000000000002</v>
      </c>
      <c r="L28" s="113"/>
      <c r="M28" s="113"/>
      <c r="N28" s="113"/>
      <c r="O28" s="122"/>
      <c r="P28" s="122"/>
      <c r="Q28" s="113"/>
      <c r="R28" s="113"/>
      <c r="S28" s="96"/>
    </row>
    <row r="29" spans="1:19" ht="18" customHeight="1">
      <c r="A29" s="113"/>
      <c r="B29" s="117"/>
      <c r="C29" s="117"/>
      <c r="D29" s="113"/>
      <c r="E29" s="113"/>
      <c r="F29" s="113"/>
      <c r="G29" s="113"/>
      <c r="H29" s="113"/>
      <c r="I29" s="113"/>
      <c r="J29" s="76">
        <v>150</v>
      </c>
      <c r="K29" s="17">
        <v>48.381</v>
      </c>
      <c r="L29" s="113"/>
      <c r="M29" s="113"/>
      <c r="N29" s="113"/>
      <c r="O29" s="122"/>
      <c r="P29" s="122"/>
      <c r="Q29" s="113"/>
      <c r="R29" s="113"/>
      <c r="S29" s="96"/>
    </row>
    <row r="30" spans="1:19" ht="18" customHeight="1">
      <c r="A30" s="113"/>
      <c r="B30" s="117"/>
      <c r="C30" s="117"/>
      <c r="D30" s="113"/>
      <c r="E30" s="113"/>
      <c r="F30" s="113"/>
      <c r="G30" s="113"/>
      <c r="H30" s="113"/>
      <c r="I30" s="113"/>
      <c r="J30" s="76">
        <v>150</v>
      </c>
      <c r="K30" s="17">
        <v>116.782</v>
      </c>
      <c r="L30" s="113"/>
      <c r="M30" s="113"/>
      <c r="N30" s="113"/>
      <c r="O30" s="122"/>
      <c r="P30" s="122"/>
      <c r="Q30" s="113"/>
      <c r="R30" s="113"/>
      <c r="S30" s="96"/>
    </row>
    <row r="31" spans="1:19" ht="18" customHeight="1">
      <c r="A31" s="101"/>
      <c r="B31" s="108"/>
      <c r="C31" s="108"/>
      <c r="D31" s="101"/>
      <c r="E31" s="101"/>
      <c r="F31" s="101"/>
      <c r="G31" s="101"/>
      <c r="H31" s="101"/>
      <c r="I31" s="101"/>
      <c r="J31" s="76">
        <v>150</v>
      </c>
      <c r="K31" s="17">
        <v>477.25599999999997</v>
      </c>
      <c r="L31" s="101"/>
      <c r="M31" s="101"/>
      <c r="N31" s="101"/>
      <c r="O31" s="99"/>
      <c r="P31" s="99"/>
      <c r="Q31" s="101"/>
      <c r="R31" s="101"/>
      <c r="S31" s="96"/>
    </row>
    <row r="32" spans="1:19" ht="69" customHeight="1">
      <c r="A32" s="71" t="s">
        <v>207</v>
      </c>
      <c r="B32" s="69">
        <v>38639</v>
      </c>
      <c r="C32" s="69" t="s">
        <v>28</v>
      </c>
      <c r="D32" s="69" t="s">
        <v>101</v>
      </c>
      <c r="E32" s="69" t="s">
        <v>99</v>
      </c>
      <c r="F32" s="69" t="s">
        <v>3</v>
      </c>
      <c r="G32" s="69" t="s">
        <v>7</v>
      </c>
      <c r="H32" s="69" t="s">
        <v>17</v>
      </c>
      <c r="I32" s="76" t="s">
        <v>0</v>
      </c>
      <c r="J32" s="76">
        <v>150</v>
      </c>
      <c r="K32" s="17">
        <f>134.165</f>
        <v>134.16499999999999</v>
      </c>
      <c r="L32" s="69" t="s">
        <v>47</v>
      </c>
      <c r="M32" s="69"/>
      <c r="N32" s="69"/>
      <c r="O32" s="72" t="s">
        <v>234</v>
      </c>
      <c r="P32" s="72" t="s">
        <v>88</v>
      </c>
      <c r="Q32" s="41"/>
      <c r="R32" s="69"/>
      <c r="S32" s="67">
        <v>171817</v>
      </c>
    </row>
    <row r="33" spans="1:19" ht="30.75" customHeight="1">
      <c r="A33" s="30"/>
      <c r="B33" s="31"/>
      <c r="C33" s="31"/>
      <c r="D33" s="32"/>
      <c r="E33" s="32"/>
      <c r="F33" s="32"/>
      <c r="G33" s="32"/>
      <c r="H33" s="32"/>
      <c r="I33" s="33"/>
      <c r="J33" s="33"/>
      <c r="K33" s="34"/>
      <c r="L33" s="32"/>
      <c r="M33" s="32"/>
      <c r="N33" s="32"/>
      <c r="O33" s="35"/>
      <c r="P33" s="35"/>
      <c r="Q33" s="32"/>
      <c r="R33" s="36" t="s">
        <v>178</v>
      </c>
      <c r="S33" s="37">
        <f>SUM(S16:S32)</f>
        <v>3289630</v>
      </c>
    </row>
    <row r="34" spans="1:19" ht="30.75" customHeight="1">
      <c r="A34" s="107" t="s">
        <v>207</v>
      </c>
      <c r="B34" s="100">
        <v>38641</v>
      </c>
      <c r="C34" s="100" t="s">
        <v>29</v>
      </c>
      <c r="D34" s="100" t="s">
        <v>104</v>
      </c>
      <c r="E34" s="100" t="s">
        <v>105</v>
      </c>
      <c r="F34" s="100" t="s">
        <v>3</v>
      </c>
      <c r="G34" s="100" t="s">
        <v>7</v>
      </c>
      <c r="H34" s="100" t="s">
        <v>14</v>
      </c>
      <c r="I34" s="70" t="s">
        <v>174</v>
      </c>
      <c r="J34" s="70">
        <v>50</v>
      </c>
      <c r="K34" s="21">
        <f>59.557</f>
        <v>59.557000000000002</v>
      </c>
      <c r="L34" s="100">
        <v>1998</v>
      </c>
      <c r="M34" s="100"/>
      <c r="N34" s="100"/>
      <c r="O34" s="98" t="s">
        <v>235</v>
      </c>
      <c r="P34" s="98" t="s">
        <v>88</v>
      </c>
      <c r="Q34" s="100" t="s">
        <v>96</v>
      </c>
      <c r="R34" s="100"/>
      <c r="S34" s="102">
        <v>399346</v>
      </c>
    </row>
    <row r="35" spans="1:19" ht="30.75" customHeight="1">
      <c r="A35" s="113"/>
      <c r="B35" s="117"/>
      <c r="C35" s="117"/>
      <c r="D35" s="113"/>
      <c r="E35" s="113"/>
      <c r="F35" s="113"/>
      <c r="G35" s="113"/>
      <c r="H35" s="113"/>
      <c r="I35" s="76" t="s">
        <v>0</v>
      </c>
      <c r="J35" s="76">
        <v>150</v>
      </c>
      <c r="K35" s="17">
        <v>165.809</v>
      </c>
      <c r="L35" s="113"/>
      <c r="M35" s="113"/>
      <c r="N35" s="113"/>
      <c r="O35" s="122"/>
      <c r="P35" s="122"/>
      <c r="Q35" s="113"/>
      <c r="R35" s="113"/>
      <c r="S35" s="96"/>
    </row>
    <row r="36" spans="1:19" ht="30.75" customHeight="1">
      <c r="A36" s="113"/>
      <c r="B36" s="117"/>
      <c r="C36" s="117"/>
      <c r="D36" s="113"/>
      <c r="E36" s="113"/>
      <c r="F36" s="113"/>
      <c r="G36" s="113"/>
      <c r="H36" s="113"/>
      <c r="I36" s="76" t="s">
        <v>6</v>
      </c>
      <c r="J36" s="76">
        <v>150</v>
      </c>
      <c r="K36" s="17">
        <v>17.056999999999999</v>
      </c>
      <c r="L36" s="113"/>
      <c r="M36" s="113"/>
      <c r="N36" s="113"/>
      <c r="O36" s="122"/>
      <c r="P36" s="122"/>
      <c r="Q36" s="113"/>
      <c r="R36" s="113"/>
      <c r="S36" s="96"/>
    </row>
    <row r="37" spans="1:19" ht="30.75" customHeight="1">
      <c r="A37" s="101"/>
      <c r="B37" s="108"/>
      <c r="C37" s="108"/>
      <c r="D37" s="101"/>
      <c r="E37" s="101"/>
      <c r="F37" s="101"/>
      <c r="G37" s="101"/>
      <c r="H37" s="101"/>
      <c r="I37" s="69" t="s">
        <v>130</v>
      </c>
      <c r="J37" s="76">
        <v>50</v>
      </c>
      <c r="K37" s="17">
        <v>30</v>
      </c>
      <c r="L37" s="101"/>
      <c r="M37" s="101"/>
      <c r="N37" s="101"/>
      <c r="O37" s="99"/>
      <c r="P37" s="99"/>
      <c r="Q37" s="101"/>
      <c r="R37" s="101"/>
      <c r="S37" s="96"/>
    </row>
    <row r="38" spans="1:19" ht="30.75" customHeight="1">
      <c r="A38" s="114" t="s">
        <v>207</v>
      </c>
      <c r="B38" s="112">
        <v>38642</v>
      </c>
      <c r="C38" s="112" t="s">
        <v>29</v>
      </c>
      <c r="D38" s="112" t="s">
        <v>106</v>
      </c>
      <c r="E38" s="112" t="s">
        <v>107</v>
      </c>
      <c r="F38" s="112" t="s">
        <v>108</v>
      </c>
      <c r="G38" s="112" t="s">
        <v>7</v>
      </c>
      <c r="H38" s="112" t="s">
        <v>14</v>
      </c>
      <c r="I38" s="112" t="s">
        <v>0</v>
      </c>
      <c r="J38" s="76">
        <v>300</v>
      </c>
      <c r="K38" s="17">
        <v>359.39800000000002</v>
      </c>
      <c r="L38" s="116">
        <v>2000</v>
      </c>
      <c r="M38" s="116"/>
      <c r="N38" s="116"/>
      <c r="O38" s="115" t="s">
        <v>236</v>
      </c>
      <c r="P38" s="115" t="s">
        <v>179</v>
      </c>
      <c r="Q38" s="112"/>
      <c r="R38" s="116"/>
      <c r="S38" s="95">
        <v>2260898</v>
      </c>
    </row>
    <row r="39" spans="1:19" ht="30.75" customHeight="1">
      <c r="A39" s="113"/>
      <c r="B39" s="117"/>
      <c r="C39" s="117"/>
      <c r="D39" s="113"/>
      <c r="E39" s="113"/>
      <c r="F39" s="113"/>
      <c r="G39" s="113"/>
      <c r="H39" s="113"/>
      <c r="I39" s="113"/>
      <c r="J39" s="76">
        <v>300</v>
      </c>
      <c r="K39" s="17">
        <v>699.70600000000002</v>
      </c>
      <c r="L39" s="113"/>
      <c r="M39" s="113"/>
      <c r="N39" s="113"/>
      <c r="O39" s="122"/>
      <c r="P39" s="122"/>
      <c r="Q39" s="113"/>
      <c r="R39" s="113"/>
      <c r="S39" s="96"/>
    </row>
    <row r="40" spans="1:19" ht="30.75" customHeight="1">
      <c r="A40" s="101"/>
      <c r="B40" s="108"/>
      <c r="C40" s="108"/>
      <c r="D40" s="101"/>
      <c r="E40" s="101"/>
      <c r="F40" s="101"/>
      <c r="G40" s="101"/>
      <c r="H40" s="101"/>
      <c r="I40" s="101"/>
      <c r="J40" s="76">
        <v>300</v>
      </c>
      <c r="K40" s="17">
        <v>260.01400000000001</v>
      </c>
      <c r="L40" s="101"/>
      <c r="M40" s="101"/>
      <c r="N40" s="101"/>
      <c r="O40" s="99"/>
      <c r="P40" s="99"/>
      <c r="Q40" s="101"/>
      <c r="R40" s="101"/>
      <c r="S40" s="96"/>
    </row>
    <row r="41" spans="1:19" ht="105" customHeight="1">
      <c r="A41" s="42">
        <v>161310</v>
      </c>
      <c r="B41" s="55">
        <v>38669</v>
      </c>
      <c r="C41" s="55" t="s">
        <v>29</v>
      </c>
      <c r="D41" s="42" t="s">
        <v>252</v>
      </c>
      <c r="E41" s="42" t="s">
        <v>253</v>
      </c>
      <c r="F41" s="42" t="s">
        <v>3</v>
      </c>
      <c r="G41" s="42" t="s">
        <v>7</v>
      </c>
      <c r="H41" s="42" t="s">
        <v>14</v>
      </c>
      <c r="I41" s="42" t="s">
        <v>0</v>
      </c>
      <c r="J41" s="76">
        <v>200</v>
      </c>
      <c r="K41" s="17">
        <v>126</v>
      </c>
      <c r="L41" s="42"/>
      <c r="M41" s="42">
        <v>2017</v>
      </c>
      <c r="N41" s="42"/>
      <c r="O41" s="8" t="s">
        <v>254</v>
      </c>
      <c r="P41" s="8" t="s">
        <v>88</v>
      </c>
      <c r="Q41" s="42"/>
      <c r="R41" s="42"/>
      <c r="S41" s="56">
        <v>200912</v>
      </c>
    </row>
    <row r="42" spans="1:19" ht="32.25" customHeight="1">
      <c r="A42" s="30"/>
      <c r="B42" s="31"/>
      <c r="C42" s="31"/>
      <c r="D42" s="32"/>
      <c r="E42" s="32"/>
      <c r="F42" s="32"/>
      <c r="G42" s="32"/>
      <c r="H42" s="32"/>
      <c r="I42" s="33"/>
      <c r="J42" s="33"/>
      <c r="K42" s="34"/>
      <c r="L42" s="32"/>
      <c r="M42" s="32"/>
      <c r="N42" s="32"/>
      <c r="O42" s="35"/>
      <c r="P42" s="35"/>
      <c r="Q42" s="32"/>
      <c r="R42" s="36" t="s">
        <v>178</v>
      </c>
      <c r="S42" s="37">
        <f>SUM(S34:S41)</f>
        <v>2861156</v>
      </c>
    </row>
    <row r="43" spans="1:19" ht="79.5" customHeight="1">
      <c r="A43" s="64" t="s">
        <v>207</v>
      </c>
      <c r="B43" s="65">
        <v>38643</v>
      </c>
      <c r="C43" s="65" t="s">
        <v>30</v>
      </c>
      <c r="D43" s="65" t="s">
        <v>109</v>
      </c>
      <c r="E43" s="65" t="s">
        <v>110</v>
      </c>
      <c r="F43" s="65" t="s">
        <v>3</v>
      </c>
      <c r="G43" s="65" t="s">
        <v>7</v>
      </c>
      <c r="H43" s="65" t="s">
        <v>14</v>
      </c>
      <c r="I43" s="70" t="s">
        <v>0</v>
      </c>
      <c r="J43" s="70">
        <v>150</v>
      </c>
      <c r="K43" s="21">
        <f>87.139</f>
        <v>87.138999999999996</v>
      </c>
      <c r="L43" s="65">
        <v>2005</v>
      </c>
      <c r="M43" s="65"/>
      <c r="N43" s="65"/>
      <c r="O43" s="66" t="s">
        <v>237</v>
      </c>
      <c r="P43" s="66" t="s">
        <v>88</v>
      </c>
      <c r="Q43" s="46"/>
      <c r="R43" s="65"/>
      <c r="S43" s="68">
        <v>111553</v>
      </c>
    </row>
    <row r="44" spans="1:19" ht="63.75" customHeight="1">
      <c r="A44" s="114" t="s">
        <v>207</v>
      </c>
      <c r="B44" s="112">
        <v>38647</v>
      </c>
      <c r="C44" s="112" t="s">
        <v>30</v>
      </c>
      <c r="D44" s="112" t="s">
        <v>111</v>
      </c>
      <c r="E44" s="112" t="s">
        <v>112</v>
      </c>
      <c r="F44" s="76" t="s">
        <v>112</v>
      </c>
      <c r="G44" s="112" t="s">
        <v>12</v>
      </c>
      <c r="H44" s="112" t="s">
        <v>24</v>
      </c>
      <c r="I44" s="76" t="s">
        <v>0</v>
      </c>
      <c r="J44" s="76">
        <v>200</v>
      </c>
      <c r="K44" s="17">
        <v>33.248829999999998</v>
      </c>
      <c r="L44" s="112">
        <v>1995</v>
      </c>
      <c r="M44" s="112"/>
      <c r="N44" s="112"/>
      <c r="O44" s="115" t="s">
        <v>251</v>
      </c>
      <c r="P44" s="115" t="s">
        <v>102</v>
      </c>
      <c r="Q44" s="112"/>
      <c r="R44" s="112"/>
      <c r="S44" s="95">
        <v>308382</v>
      </c>
    </row>
    <row r="45" spans="1:19" ht="63.75" customHeight="1">
      <c r="A45" s="101"/>
      <c r="B45" s="108"/>
      <c r="C45" s="108"/>
      <c r="D45" s="101"/>
      <c r="E45" s="101"/>
      <c r="F45" s="76" t="s">
        <v>113</v>
      </c>
      <c r="G45" s="101"/>
      <c r="H45" s="101"/>
      <c r="I45" s="76" t="s">
        <v>2</v>
      </c>
      <c r="J45" s="76">
        <v>150</v>
      </c>
      <c r="K45" s="17">
        <v>193.01300000000001</v>
      </c>
      <c r="L45" s="101"/>
      <c r="M45" s="101"/>
      <c r="N45" s="101"/>
      <c r="O45" s="141"/>
      <c r="P45" s="99"/>
      <c r="Q45" s="101"/>
      <c r="R45" s="101"/>
      <c r="S45" s="96"/>
    </row>
    <row r="46" spans="1:19" ht="24.75" customHeight="1">
      <c r="A46" s="114" t="s">
        <v>207</v>
      </c>
      <c r="B46" s="112">
        <v>38644</v>
      </c>
      <c r="C46" s="112" t="s">
        <v>30</v>
      </c>
      <c r="D46" s="112" t="s">
        <v>114</v>
      </c>
      <c r="E46" s="112" t="s">
        <v>111</v>
      </c>
      <c r="F46" s="112" t="s">
        <v>110</v>
      </c>
      <c r="G46" s="112" t="s">
        <v>7</v>
      </c>
      <c r="H46" s="112" t="s">
        <v>14</v>
      </c>
      <c r="I46" s="112" t="s">
        <v>0</v>
      </c>
      <c r="J46" s="76">
        <v>200</v>
      </c>
      <c r="K46" s="17">
        <v>162.77199999999999</v>
      </c>
      <c r="L46" s="112">
        <v>2000</v>
      </c>
      <c r="M46" s="112"/>
      <c r="N46" s="112"/>
      <c r="O46" s="115" t="s">
        <v>103</v>
      </c>
      <c r="P46" s="115" t="s">
        <v>88</v>
      </c>
      <c r="Q46" s="112"/>
      <c r="R46" s="112"/>
      <c r="S46" s="95">
        <v>634627</v>
      </c>
    </row>
    <row r="47" spans="1:19" ht="24.75" customHeight="1">
      <c r="A47" s="113"/>
      <c r="B47" s="117"/>
      <c r="C47" s="117"/>
      <c r="D47" s="113"/>
      <c r="E47" s="113"/>
      <c r="F47" s="113"/>
      <c r="G47" s="113"/>
      <c r="H47" s="113"/>
      <c r="I47" s="113"/>
      <c r="J47" s="76">
        <v>200</v>
      </c>
      <c r="K47" s="17">
        <v>89.081999999999994</v>
      </c>
      <c r="L47" s="113"/>
      <c r="M47" s="113"/>
      <c r="N47" s="113"/>
      <c r="O47" s="122"/>
      <c r="P47" s="122"/>
      <c r="Q47" s="113"/>
      <c r="R47" s="113"/>
      <c r="S47" s="96"/>
    </row>
    <row r="48" spans="1:19" ht="24.75" customHeight="1">
      <c r="A48" s="101"/>
      <c r="B48" s="108"/>
      <c r="C48" s="108"/>
      <c r="D48" s="101"/>
      <c r="E48" s="101"/>
      <c r="F48" s="101"/>
      <c r="G48" s="101"/>
      <c r="H48" s="101"/>
      <c r="I48" s="101"/>
      <c r="J48" s="76">
        <v>200</v>
      </c>
      <c r="K48" s="17">
        <v>145.98500000000001</v>
      </c>
      <c r="L48" s="101"/>
      <c r="M48" s="101"/>
      <c r="N48" s="101"/>
      <c r="O48" s="99"/>
      <c r="P48" s="99"/>
      <c r="Q48" s="101"/>
      <c r="R48" s="101"/>
      <c r="S48" s="96"/>
    </row>
    <row r="49" spans="1:19" ht="71.25" customHeight="1">
      <c r="A49" s="71" t="s">
        <v>207</v>
      </c>
      <c r="B49" s="69">
        <v>38645</v>
      </c>
      <c r="C49" s="69" t="s">
        <v>30</v>
      </c>
      <c r="D49" s="69" t="s">
        <v>115</v>
      </c>
      <c r="E49" s="69" t="s">
        <v>114</v>
      </c>
      <c r="F49" s="69" t="s">
        <v>3</v>
      </c>
      <c r="G49" s="69" t="s">
        <v>7</v>
      </c>
      <c r="H49" s="69" t="s">
        <v>24</v>
      </c>
      <c r="I49" s="76" t="s">
        <v>0</v>
      </c>
      <c r="J49" s="76">
        <v>150</v>
      </c>
      <c r="K49" s="17">
        <f>232.351</f>
        <v>232.351</v>
      </c>
      <c r="L49" s="69">
        <v>2002</v>
      </c>
      <c r="M49" s="69"/>
      <c r="N49" s="69"/>
      <c r="O49" s="72" t="s">
        <v>238</v>
      </c>
      <c r="P49" s="72" t="s">
        <v>88</v>
      </c>
      <c r="Q49" s="41"/>
      <c r="R49" s="69"/>
      <c r="S49" s="67">
        <v>297475</v>
      </c>
    </row>
    <row r="50" spans="1:19" ht="25.5" customHeight="1">
      <c r="A50" s="114" t="s">
        <v>207</v>
      </c>
      <c r="B50" s="112">
        <v>38646</v>
      </c>
      <c r="C50" s="112" t="s">
        <v>30</v>
      </c>
      <c r="D50" s="112" t="s">
        <v>39</v>
      </c>
      <c r="E50" s="112" t="s">
        <v>114</v>
      </c>
      <c r="F50" s="112" t="s">
        <v>116</v>
      </c>
      <c r="G50" s="112" t="s">
        <v>7</v>
      </c>
      <c r="H50" s="112" t="s">
        <v>14</v>
      </c>
      <c r="I50" s="112" t="s">
        <v>0</v>
      </c>
      <c r="J50" s="76">
        <v>150</v>
      </c>
      <c r="K50" s="17">
        <v>78.141999999999996</v>
      </c>
      <c r="L50" s="112">
        <v>1990</v>
      </c>
      <c r="M50" s="112"/>
      <c r="N50" s="112"/>
      <c r="O50" s="115" t="s">
        <v>239</v>
      </c>
      <c r="P50" s="115" t="s">
        <v>200</v>
      </c>
      <c r="Q50" s="112"/>
      <c r="R50" s="112"/>
      <c r="S50" s="95">
        <v>338507</v>
      </c>
    </row>
    <row r="51" spans="1:19" ht="25.5" customHeight="1">
      <c r="A51" s="113"/>
      <c r="B51" s="117"/>
      <c r="C51" s="117"/>
      <c r="D51" s="113"/>
      <c r="E51" s="113"/>
      <c r="F51" s="113"/>
      <c r="G51" s="113"/>
      <c r="H51" s="113"/>
      <c r="I51" s="113"/>
      <c r="J51" s="76">
        <v>150</v>
      </c>
      <c r="K51" s="17">
        <v>106.949</v>
      </c>
      <c r="L51" s="113"/>
      <c r="M51" s="113"/>
      <c r="N51" s="113"/>
      <c r="O51" s="122"/>
      <c r="P51" s="122"/>
      <c r="Q51" s="113"/>
      <c r="R51" s="113"/>
      <c r="S51" s="96"/>
    </row>
    <row r="52" spans="1:19" ht="25.5" customHeight="1">
      <c r="A52" s="101"/>
      <c r="B52" s="108"/>
      <c r="C52" s="108"/>
      <c r="D52" s="101"/>
      <c r="E52" s="101"/>
      <c r="F52" s="101"/>
      <c r="G52" s="101"/>
      <c r="H52" s="101"/>
      <c r="I52" s="101"/>
      <c r="J52" s="76">
        <v>150</v>
      </c>
      <c r="K52" s="17">
        <v>78.796999999999997</v>
      </c>
      <c r="L52" s="101"/>
      <c r="M52" s="101"/>
      <c r="N52" s="101"/>
      <c r="O52" s="99"/>
      <c r="P52" s="99"/>
      <c r="Q52" s="101"/>
      <c r="R52" s="101"/>
      <c r="S52" s="96"/>
    </row>
    <row r="53" spans="1:19" ht="33.75" customHeight="1">
      <c r="A53" s="129">
        <v>161310</v>
      </c>
      <c r="B53" s="112">
        <v>38711</v>
      </c>
      <c r="C53" s="112" t="s">
        <v>30</v>
      </c>
      <c r="D53" s="112" t="s">
        <v>59</v>
      </c>
      <c r="E53" s="112" t="s">
        <v>60</v>
      </c>
      <c r="F53" s="112" t="s">
        <v>267</v>
      </c>
      <c r="G53" s="129" t="s">
        <v>12</v>
      </c>
      <c r="H53" s="112" t="s">
        <v>61</v>
      </c>
      <c r="I53" s="112" t="s">
        <v>2</v>
      </c>
      <c r="J53" s="112">
        <v>150</v>
      </c>
      <c r="K53" s="17">
        <v>379.46319999999997</v>
      </c>
      <c r="L53" s="129">
        <v>1976</v>
      </c>
      <c r="M53" s="129"/>
      <c r="N53" s="144"/>
      <c r="O53" s="144" t="s">
        <v>197</v>
      </c>
      <c r="P53" s="147" t="s">
        <v>88</v>
      </c>
      <c r="Q53" s="129"/>
      <c r="R53" s="129"/>
      <c r="S53" s="148">
        <v>710350</v>
      </c>
    </row>
    <row r="54" spans="1:19" ht="33.75" customHeight="1">
      <c r="A54" s="113"/>
      <c r="B54" s="113"/>
      <c r="C54" s="113"/>
      <c r="D54" s="113"/>
      <c r="E54" s="113"/>
      <c r="F54" s="113"/>
      <c r="G54" s="113"/>
      <c r="H54" s="113"/>
      <c r="I54" s="113"/>
      <c r="J54" s="113"/>
      <c r="K54" s="17">
        <v>83.122</v>
      </c>
      <c r="L54" s="113"/>
      <c r="M54" s="113"/>
      <c r="N54" s="122"/>
      <c r="O54" s="145"/>
      <c r="P54" s="124"/>
      <c r="Q54" s="113"/>
      <c r="R54" s="113"/>
      <c r="S54" s="149"/>
    </row>
    <row r="55" spans="1:19" ht="33.75" customHeight="1">
      <c r="A55" s="113"/>
      <c r="B55" s="113"/>
      <c r="C55" s="113"/>
      <c r="D55" s="113"/>
      <c r="E55" s="113"/>
      <c r="F55" s="113"/>
      <c r="G55" s="113"/>
      <c r="H55" s="113"/>
      <c r="I55" s="113"/>
      <c r="J55" s="113"/>
      <c r="K55" s="17">
        <v>24.367999999999999</v>
      </c>
      <c r="L55" s="113"/>
      <c r="M55" s="113"/>
      <c r="N55" s="122"/>
      <c r="O55" s="145"/>
      <c r="P55" s="124"/>
      <c r="Q55" s="113"/>
      <c r="R55" s="113"/>
      <c r="S55" s="149"/>
    </row>
    <row r="56" spans="1:19" ht="33.75" customHeight="1">
      <c r="A56" s="101"/>
      <c r="B56" s="101"/>
      <c r="C56" s="101"/>
      <c r="D56" s="101"/>
      <c r="E56" s="101"/>
      <c r="F56" s="101"/>
      <c r="G56" s="101"/>
      <c r="H56" s="101"/>
      <c r="I56" s="101"/>
      <c r="J56" s="101"/>
      <c r="K56" s="17">
        <v>66.850999999999999</v>
      </c>
      <c r="L56" s="101"/>
      <c r="M56" s="101"/>
      <c r="N56" s="99"/>
      <c r="O56" s="146"/>
      <c r="P56" s="125"/>
      <c r="Q56" s="101"/>
      <c r="R56" s="101"/>
      <c r="S56" s="150"/>
    </row>
    <row r="57" spans="1:19" ht="30" customHeight="1">
      <c r="A57" s="30"/>
      <c r="B57" s="31"/>
      <c r="C57" s="31"/>
      <c r="D57" s="32"/>
      <c r="E57" s="32"/>
      <c r="F57" s="32"/>
      <c r="G57" s="32"/>
      <c r="H57" s="32"/>
      <c r="I57" s="33"/>
      <c r="J57" s="33"/>
      <c r="K57" s="34"/>
      <c r="L57" s="32"/>
      <c r="M57" s="32"/>
      <c r="N57" s="32"/>
      <c r="O57" s="35"/>
      <c r="P57" s="35"/>
      <c r="Q57" s="32"/>
      <c r="R57" s="36" t="s">
        <v>178</v>
      </c>
      <c r="S57" s="37">
        <f>SUM(S43:S56)</f>
        <v>2400894</v>
      </c>
    </row>
    <row r="58" spans="1:19" ht="26.25" customHeight="1">
      <c r="A58" s="107" t="s">
        <v>207</v>
      </c>
      <c r="B58" s="100">
        <v>38648</v>
      </c>
      <c r="C58" s="100" t="s">
        <v>31</v>
      </c>
      <c r="D58" s="93" t="s">
        <v>117</v>
      </c>
      <c r="E58" s="93" t="s">
        <v>118</v>
      </c>
      <c r="F58" s="93" t="s">
        <v>119</v>
      </c>
      <c r="G58" s="100" t="s">
        <v>11</v>
      </c>
      <c r="H58" s="100" t="s">
        <v>26</v>
      </c>
      <c r="I58" s="100" t="s">
        <v>0</v>
      </c>
      <c r="J58" s="70">
        <v>150</v>
      </c>
      <c r="K58" s="21">
        <v>245.114</v>
      </c>
      <c r="L58" s="100">
        <v>1998</v>
      </c>
      <c r="M58" s="100"/>
      <c r="N58" s="100"/>
      <c r="O58" s="98" t="s">
        <v>269</v>
      </c>
      <c r="P58" s="98" t="s">
        <v>268</v>
      </c>
      <c r="Q58" s="100"/>
      <c r="R58" s="100"/>
      <c r="S58" s="102">
        <v>748816</v>
      </c>
    </row>
    <row r="59" spans="1:19" ht="26.25" customHeight="1">
      <c r="A59" s="113"/>
      <c r="B59" s="117"/>
      <c r="C59" s="117"/>
      <c r="D59" s="132"/>
      <c r="E59" s="132"/>
      <c r="F59" s="132"/>
      <c r="G59" s="113"/>
      <c r="H59" s="113"/>
      <c r="I59" s="113"/>
      <c r="J59" s="76">
        <v>150</v>
      </c>
      <c r="K59" s="17">
        <v>91.114999999999995</v>
      </c>
      <c r="L59" s="113"/>
      <c r="M59" s="113"/>
      <c r="N59" s="113"/>
      <c r="O59" s="122"/>
      <c r="P59" s="122"/>
      <c r="Q59" s="113"/>
      <c r="R59" s="113"/>
      <c r="S59" s="96"/>
    </row>
    <row r="60" spans="1:19" ht="26.25" customHeight="1">
      <c r="A60" s="113"/>
      <c r="B60" s="117"/>
      <c r="C60" s="117"/>
      <c r="D60" s="132"/>
      <c r="E60" s="132"/>
      <c r="F60" s="132"/>
      <c r="G60" s="113"/>
      <c r="H60" s="113"/>
      <c r="I60" s="113"/>
      <c r="J60" s="76">
        <v>150</v>
      </c>
      <c r="K60" s="17">
        <v>144.96799999999999</v>
      </c>
      <c r="L60" s="113"/>
      <c r="M60" s="113"/>
      <c r="N60" s="113"/>
      <c r="O60" s="122"/>
      <c r="P60" s="122"/>
      <c r="Q60" s="113"/>
      <c r="R60" s="113"/>
      <c r="S60" s="96"/>
    </row>
    <row r="61" spans="1:19" ht="31.5" customHeight="1">
      <c r="A61" s="101"/>
      <c r="B61" s="108"/>
      <c r="C61" s="108"/>
      <c r="D61" s="76" t="s">
        <v>119</v>
      </c>
      <c r="E61" s="42" t="s">
        <v>117</v>
      </c>
      <c r="F61" s="42" t="s">
        <v>270</v>
      </c>
      <c r="G61" s="101"/>
      <c r="H61" s="101"/>
      <c r="I61" s="101"/>
      <c r="J61" s="76">
        <v>150</v>
      </c>
      <c r="K61" s="17">
        <v>102.676</v>
      </c>
      <c r="L61" s="101"/>
      <c r="M61" s="101"/>
      <c r="N61" s="101"/>
      <c r="O61" s="99"/>
      <c r="P61" s="99"/>
      <c r="Q61" s="101"/>
      <c r="R61" s="101"/>
      <c r="S61" s="96"/>
    </row>
    <row r="62" spans="1:19" ht="56.25" customHeight="1">
      <c r="A62" s="114" t="s">
        <v>207</v>
      </c>
      <c r="B62" s="112">
        <v>38649</v>
      </c>
      <c r="C62" s="112" t="s">
        <v>31</v>
      </c>
      <c r="D62" s="112" t="s">
        <v>120</v>
      </c>
      <c r="E62" s="112" t="s">
        <v>117</v>
      </c>
      <c r="F62" s="112" t="s">
        <v>3</v>
      </c>
      <c r="G62" s="112" t="s">
        <v>11</v>
      </c>
      <c r="H62" s="112" t="s">
        <v>26</v>
      </c>
      <c r="I62" s="76" t="s">
        <v>0</v>
      </c>
      <c r="J62" s="76">
        <v>150</v>
      </c>
      <c r="K62" s="17">
        <v>132.30199999999999</v>
      </c>
      <c r="L62" s="112"/>
      <c r="M62" s="112"/>
      <c r="N62" s="112"/>
      <c r="O62" s="115" t="s">
        <v>241</v>
      </c>
      <c r="P62" s="115" t="s">
        <v>88</v>
      </c>
      <c r="Q62" s="112" t="s">
        <v>96</v>
      </c>
      <c r="R62" s="112"/>
      <c r="S62" s="95">
        <v>346762</v>
      </c>
    </row>
    <row r="63" spans="1:19" ht="56.25" customHeight="1">
      <c r="A63" s="101"/>
      <c r="B63" s="108"/>
      <c r="C63" s="108"/>
      <c r="D63" s="101"/>
      <c r="E63" s="101"/>
      <c r="F63" s="101"/>
      <c r="G63" s="101"/>
      <c r="H63" s="101"/>
      <c r="I63" s="76" t="s">
        <v>174</v>
      </c>
      <c r="J63" s="76">
        <v>50</v>
      </c>
      <c r="K63" s="17">
        <f>67.201+30</f>
        <v>97.200999999999993</v>
      </c>
      <c r="L63" s="101"/>
      <c r="M63" s="101"/>
      <c r="N63" s="101"/>
      <c r="O63" s="99"/>
      <c r="P63" s="99"/>
      <c r="Q63" s="101"/>
      <c r="R63" s="101"/>
      <c r="S63" s="96"/>
    </row>
    <row r="64" spans="1:19" ht="33" customHeight="1">
      <c r="A64" s="30"/>
      <c r="B64" s="31"/>
      <c r="C64" s="31"/>
      <c r="D64" s="32"/>
      <c r="E64" s="32"/>
      <c r="F64" s="32"/>
      <c r="G64" s="32"/>
      <c r="H64" s="32"/>
      <c r="I64" s="33"/>
      <c r="J64" s="33"/>
      <c r="K64" s="34"/>
      <c r="L64" s="32"/>
      <c r="M64" s="32"/>
      <c r="N64" s="32"/>
      <c r="O64" s="35"/>
      <c r="P64" s="35"/>
      <c r="Q64" s="32"/>
      <c r="R64" s="36" t="s">
        <v>178</v>
      </c>
      <c r="S64" s="37">
        <f>SUM(S58:S63)</f>
        <v>1095578</v>
      </c>
    </row>
    <row r="65" spans="1:19" ht="64.5" customHeight="1">
      <c r="A65" s="47" t="s">
        <v>207</v>
      </c>
      <c r="B65" s="70">
        <v>38652</v>
      </c>
      <c r="C65" s="70" t="s">
        <v>32</v>
      </c>
      <c r="D65" s="70" t="s">
        <v>122</v>
      </c>
      <c r="E65" s="70" t="s">
        <v>123</v>
      </c>
      <c r="F65" s="70" t="s">
        <v>3</v>
      </c>
      <c r="G65" s="70" t="s">
        <v>11</v>
      </c>
      <c r="H65" s="70" t="s">
        <v>23</v>
      </c>
      <c r="I65" s="70" t="s">
        <v>0</v>
      </c>
      <c r="J65" s="70">
        <v>150</v>
      </c>
      <c r="K65" s="21">
        <v>127.85899999999999</v>
      </c>
      <c r="L65" s="70">
        <v>2002</v>
      </c>
      <c r="M65" s="70"/>
      <c r="N65" s="70"/>
      <c r="O65" s="48" t="s">
        <v>240</v>
      </c>
      <c r="P65" s="48" t="s">
        <v>88</v>
      </c>
      <c r="Q65" s="70"/>
      <c r="R65" s="70"/>
      <c r="S65" s="68">
        <v>164124</v>
      </c>
    </row>
    <row r="66" spans="1:19" ht="64.5" customHeight="1">
      <c r="A66" s="78" t="s">
        <v>207</v>
      </c>
      <c r="B66" s="76">
        <v>38651</v>
      </c>
      <c r="C66" s="76" t="s">
        <v>32</v>
      </c>
      <c r="D66" s="76" t="s">
        <v>124</v>
      </c>
      <c r="E66" s="76" t="s">
        <v>125</v>
      </c>
      <c r="F66" s="76" t="s">
        <v>126</v>
      </c>
      <c r="G66" s="76" t="s">
        <v>11</v>
      </c>
      <c r="H66" s="76" t="s">
        <v>19</v>
      </c>
      <c r="I66" s="76" t="s">
        <v>0</v>
      </c>
      <c r="J66" s="76">
        <v>150</v>
      </c>
      <c r="K66" s="17">
        <v>337.45800000000003</v>
      </c>
      <c r="L66" s="3">
        <v>1995</v>
      </c>
      <c r="M66" s="3"/>
      <c r="N66" s="3"/>
      <c r="O66" s="79" t="s">
        <v>242</v>
      </c>
      <c r="P66" s="79" t="s">
        <v>88</v>
      </c>
      <c r="Q66" s="76"/>
      <c r="R66" s="3"/>
      <c r="S66" s="67">
        <v>433390</v>
      </c>
    </row>
    <row r="67" spans="1:19" ht="27.75" customHeight="1">
      <c r="A67" s="114" t="s">
        <v>207</v>
      </c>
      <c r="B67" s="112">
        <v>38650</v>
      </c>
      <c r="C67" s="112" t="s">
        <v>32</v>
      </c>
      <c r="D67" s="112" t="s">
        <v>63</v>
      </c>
      <c r="E67" s="112" t="s">
        <v>64</v>
      </c>
      <c r="F67" s="112" t="s">
        <v>266</v>
      </c>
      <c r="G67" s="112" t="s">
        <v>11</v>
      </c>
      <c r="H67" s="112" t="s">
        <v>65</v>
      </c>
      <c r="I67" s="112" t="s">
        <v>2</v>
      </c>
      <c r="J67" s="76">
        <v>300</v>
      </c>
      <c r="K67" s="17">
        <v>264.80099999999999</v>
      </c>
      <c r="L67" s="112">
        <v>2004</v>
      </c>
      <c r="M67" s="112"/>
      <c r="N67" s="112"/>
      <c r="O67" s="115" t="s">
        <v>243</v>
      </c>
      <c r="P67" s="115" t="s">
        <v>202</v>
      </c>
      <c r="Q67" s="112"/>
      <c r="R67" s="112"/>
      <c r="S67" s="95">
        <v>1287289</v>
      </c>
    </row>
    <row r="68" spans="1:19" ht="27.75" customHeight="1">
      <c r="A68" s="113"/>
      <c r="B68" s="117"/>
      <c r="C68" s="117"/>
      <c r="D68" s="117"/>
      <c r="E68" s="113"/>
      <c r="F68" s="113"/>
      <c r="G68" s="113"/>
      <c r="H68" s="113"/>
      <c r="I68" s="113"/>
      <c r="J68" s="76">
        <v>300</v>
      </c>
      <c r="K68" s="17">
        <v>4.7690000000000001</v>
      </c>
      <c r="L68" s="113"/>
      <c r="M68" s="113"/>
      <c r="N68" s="113"/>
      <c r="O68" s="122"/>
      <c r="P68" s="122"/>
      <c r="Q68" s="113"/>
      <c r="R68" s="113"/>
      <c r="S68" s="96"/>
    </row>
    <row r="69" spans="1:19" ht="27.75" customHeight="1">
      <c r="A69" s="113"/>
      <c r="B69" s="117"/>
      <c r="C69" s="117"/>
      <c r="D69" s="117"/>
      <c r="E69" s="113"/>
      <c r="F69" s="113"/>
      <c r="G69" s="113"/>
      <c r="H69" s="113"/>
      <c r="I69" s="113"/>
      <c r="J69" s="76">
        <v>300</v>
      </c>
      <c r="K69" s="17">
        <v>132.28399999999999</v>
      </c>
      <c r="L69" s="113"/>
      <c r="M69" s="113"/>
      <c r="N69" s="113"/>
      <c r="O69" s="122"/>
      <c r="P69" s="122"/>
      <c r="Q69" s="113"/>
      <c r="R69" s="113"/>
      <c r="S69" s="96"/>
    </row>
    <row r="70" spans="1:19" ht="27.75" customHeight="1">
      <c r="A70" s="113"/>
      <c r="B70" s="117"/>
      <c r="C70" s="117"/>
      <c r="D70" s="117"/>
      <c r="E70" s="113"/>
      <c r="F70" s="113"/>
      <c r="G70" s="113"/>
      <c r="H70" s="113"/>
      <c r="I70" s="113"/>
      <c r="J70" s="76">
        <v>300</v>
      </c>
      <c r="K70" s="17">
        <v>130.51300000000001</v>
      </c>
      <c r="L70" s="113"/>
      <c r="M70" s="113"/>
      <c r="N70" s="113"/>
      <c r="O70" s="122"/>
      <c r="P70" s="122"/>
      <c r="Q70" s="113"/>
      <c r="R70" s="113"/>
      <c r="S70" s="96"/>
    </row>
    <row r="71" spans="1:19" ht="27.75" customHeight="1">
      <c r="A71" s="113"/>
      <c r="B71" s="117"/>
      <c r="C71" s="117"/>
      <c r="D71" s="117"/>
      <c r="E71" s="113"/>
      <c r="F71" s="113"/>
      <c r="G71" s="113"/>
      <c r="H71" s="113"/>
      <c r="I71" s="101"/>
      <c r="J71" s="76">
        <v>300</v>
      </c>
      <c r="K71" s="17">
        <v>112.435</v>
      </c>
      <c r="L71" s="113"/>
      <c r="M71" s="113"/>
      <c r="N71" s="113"/>
      <c r="O71" s="122"/>
      <c r="P71" s="122"/>
      <c r="Q71" s="113"/>
      <c r="R71" s="113"/>
      <c r="S71" s="96"/>
    </row>
    <row r="72" spans="1:19" ht="27.75" customHeight="1">
      <c r="A72" s="113"/>
      <c r="B72" s="117"/>
      <c r="C72" s="117"/>
      <c r="D72" s="117"/>
      <c r="E72" s="113"/>
      <c r="F72" s="113"/>
      <c r="G72" s="113"/>
      <c r="H72" s="113"/>
      <c r="I72" s="76" t="s">
        <v>0</v>
      </c>
      <c r="J72" s="76">
        <v>300</v>
      </c>
      <c r="K72" s="17">
        <v>105.81100000000001</v>
      </c>
      <c r="L72" s="113"/>
      <c r="M72" s="113"/>
      <c r="N72" s="113"/>
      <c r="O72" s="122"/>
      <c r="P72" s="122"/>
      <c r="Q72" s="113"/>
      <c r="R72" s="113"/>
      <c r="S72" s="96"/>
    </row>
    <row r="73" spans="1:19" ht="27.75" customHeight="1">
      <c r="A73" s="101"/>
      <c r="B73" s="108"/>
      <c r="C73" s="108"/>
      <c r="D73" s="108"/>
      <c r="E73" s="101"/>
      <c r="F73" s="101"/>
      <c r="G73" s="101"/>
      <c r="H73" s="101"/>
      <c r="I73" s="76" t="s">
        <v>66</v>
      </c>
      <c r="J73" s="76">
        <v>300</v>
      </c>
      <c r="K73" s="17">
        <v>12</v>
      </c>
      <c r="L73" s="101"/>
      <c r="M73" s="101"/>
      <c r="N73" s="101"/>
      <c r="O73" s="99"/>
      <c r="P73" s="99"/>
      <c r="Q73" s="101"/>
      <c r="R73" s="101"/>
      <c r="S73" s="96"/>
    </row>
    <row r="74" spans="1:19" ht="31.5" customHeight="1">
      <c r="A74" s="30"/>
      <c r="B74" s="31"/>
      <c r="C74" s="31"/>
      <c r="D74" s="32"/>
      <c r="E74" s="32"/>
      <c r="F74" s="32"/>
      <c r="G74" s="32"/>
      <c r="H74" s="32"/>
      <c r="I74" s="33"/>
      <c r="J74" s="33"/>
      <c r="K74" s="34"/>
      <c r="L74" s="32"/>
      <c r="M74" s="32"/>
      <c r="N74" s="32"/>
      <c r="O74" s="35"/>
      <c r="P74" s="35"/>
      <c r="Q74" s="32"/>
      <c r="R74" s="36" t="s">
        <v>178</v>
      </c>
      <c r="S74" s="37">
        <f>SUM(S65:S73)</f>
        <v>1884803</v>
      </c>
    </row>
    <row r="75" spans="1:19" ht="20.25" customHeight="1">
      <c r="A75" s="107" t="s">
        <v>207</v>
      </c>
      <c r="B75" s="100">
        <v>38653</v>
      </c>
      <c r="C75" s="100" t="s">
        <v>33</v>
      </c>
      <c r="D75" s="100" t="s">
        <v>127</v>
      </c>
      <c r="E75" s="100" t="s">
        <v>5</v>
      </c>
      <c r="F75" s="100" t="s">
        <v>128</v>
      </c>
      <c r="G75" s="100" t="s">
        <v>9</v>
      </c>
      <c r="H75" s="100" t="s">
        <v>23</v>
      </c>
      <c r="I75" s="100" t="s">
        <v>2</v>
      </c>
      <c r="J75" s="70">
        <v>200</v>
      </c>
      <c r="K75" s="21">
        <v>307.27999999999997</v>
      </c>
      <c r="L75" s="100">
        <v>1997</v>
      </c>
      <c r="M75" s="100"/>
      <c r="N75" s="100"/>
      <c r="O75" s="142" t="s">
        <v>283</v>
      </c>
      <c r="P75" s="98" t="s">
        <v>88</v>
      </c>
      <c r="Q75" s="100"/>
      <c r="R75" s="100"/>
      <c r="S75" s="102">
        <v>987020</v>
      </c>
    </row>
    <row r="76" spans="1:19" ht="20.25" customHeight="1">
      <c r="A76" s="113"/>
      <c r="B76" s="117"/>
      <c r="C76" s="117"/>
      <c r="D76" s="113"/>
      <c r="E76" s="113"/>
      <c r="F76" s="113"/>
      <c r="G76" s="113"/>
      <c r="H76" s="113"/>
      <c r="I76" s="113"/>
      <c r="J76" s="76">
        <v>200</v>
      </c>
      <c r="K76" s="17">
        <v>224.624</v>
      </c>
      <c r="L76" s="113"/>
      <c r="M76" s="113"/>
      <c r="N76" s="113"/>
      <c r="O76" s="122"/>
      <c r="P76" s="122"/>
      <c r="Q76" s="113"/>
      <c r="R76" s="113"/>
      <c r="S76" s="96"/>
    </row>
    <row r="77" spans="1:19" ht="20.25" customHeight="1">
      <c r="A77" s="101"/>
      <c r="B77" s="108"/>
      <c r="C77" s="108"/>
      <c r="D77" s="101"/>
      <c r="E77" s="101"/>
      <c r="F77" s="101"/>
      <c r="G77" s="101"/>
      <c r="H77" s="101"/>
      <c r="I77" s="101"/>
      <c r="J77" s="76">
        <v>200</v>
      </c>
      <c r="K77" s="17">
        <v>87.138999999999996</v>
      </c>
      <c r="L77" s="101"/>
      <c r="M77" s="101"/>
      <c r="N77" s="101"/>
      <c r="O77" s="99"/>
      <c r="P77" s="99"/>
      <c r="Q77" s="101"/>
      <c r="R77" s="101"/>
      <c r="S77" s="96"/>
    </row>
    <row r="78" spans="1:19" ht="18" customHeight="1">
      <c r="A78" s="114" t="s">
        <v>207</v>
      </c>
      <c r="B78" s="143">
        <v>38654</v>
      </c>
      <c r="C78" s="143" t="s">
        <v>33</v>
      </c>
      <c r="D78" s="112" t="s">
        <v>129</v>
      </c>
      <c r="E78" s="112" t="s">
        <v>5</v>
      </c>
      <c r="F78" s="112" t="s">
        <v>5</v>
      </c>
      <c r="G78" s="112" t="s">
        <v>9</v>
      </c>
      <c r="H78" s="112" t="s">
        <v>23</v>
      </c>
      <c r="I78" s="76" t="s">
        <v>0</v>
      </c>
      <c r="J78" s="76">
        <v>150</v>
      </c>
      <c r="K78" s="17">
        <v>151.93629999999999</v>
      </c>
      <c r="L78" s="112">
        <v>1991</v>
      </c>
      <c r="M78" s="112"/>
      <c r="N78" s="112"/>
      <c r="O78" s="115" t="s">
        <v>218</v>
      </c>
      <c r="P78" s="115" t="s">
        <v>88</v>
      </c>
      <c r="Q78" s="112"/>
      <c r="R78" s="112"/>
      <c r="S78" s="95">
        <v>973474</v>
      </c>
    </row>
    <row r="79" spans="1:19" ht="18" customHeight="1">
      <c r="A79" s="113"/>
      <c r="B79" s="117"/>
      <c r="C79" s="117"/>
      <c r="D79" s="113"/>
      <c r="E79" s="113"/>
      <c r="F79" s="113"/>
      <c r="G79" s="113"/>
      <c r="H79" s="113"/>
      <c r="I79" s="76" t="s">
        <v>0</v>
      </c>
      <c r="J79" s="76">
        <v>150</v>
      </c>
      <c r="K79" s="17">
        <v>150.56200000000001</v>
      </c>
      <c r="L79" s="113"/>
      <c r="M79" s="113"/>
      <c r="N79" s="113"/>
      <c r="O79" s="122"/>
      <c r="P79" s="122"/>
      <c r="Q79" s="113"/>
      <c r="R79" s="113"/>
      <c r="S79" s="96"/>
    </row>
    <row r="80" spans="1:19" ht="18" customHeight="1">
      <c r="A80" s="113"/>
      <c r="B80" s="117"/>
      <c r="C80" s="117"/>
      <c r="D80" s="113"/>
      <c r="E80" s="113"/>
      <c r="F80" s="113"/>
      <c r="G80" s="113"/>
      <c r="H80" s="113"/>
      <c r="I80" s="76" t="s">
        <v>2</v>
      </c>
      <c r="J80" s="76">
        <v>150</v>
      </c>
      <c r="K80" s="17">
        <v>189.35</v>
      </c>
      <c r="L80" s="113"/>
      <c r="M80" s="113"/>
      <c r="N80" s="113"/>
      <c r="O80" s="122"/>
      <c r="P80" s="122"/>
      <c r="Q80" s="113"/>
      <c r="R80" s="113"/>
      <c r="S80" s="96"/>
    </row>
    <row r="81" spans="1:19" ht="18" customHeight="1">
      <c r="A81" s="113"/>
      <c r="B81" s="117"/>
      <c r="C81" s="117"/>
      <c r="D81" s="113"/>
      <c r="E81" s="113"/>
      <c r="F81" s="113"/>
      <c r="G81" s="113"/>
      <c r="H81" s="113"/>
      <c r="I81" s="76" t="s">
        <v>2</v>
      </c>
      <c r="J81" s="76">
        <v>150</v>
      </c>
      <c r="K81" s="17">
        <v>165.2</v>
      </c>
      <c r="L81" s="113"/>
      <c r="M81" s="113"/>
      <c r="N81" s="113"/>
      <c r="O81" s="122"/>
      <c r="P81" s="122"/>
      <c r="Q81" s="113"/>
      <c r="R81" s="113"/>
      <c r="S81" s="96"/>
    </row>
    <row r="82" spans="1:19" ht="18" customHeight="1">
      <c r="A82" s="101"/>
      <c r="B82" s="108"/>
      <c r="C82" s="108"/>
      <c r="D82" s="101"/>
      <c r="E82" s="101"/>
      <c r="F82" s="101"/>
      <c r="G82" s="101"/>
      <c r="H82" s="101"/>
      <c r="I82" s="76" t="s">
        <v>0</v>
      </c>
      <c r="J82" s="76">
        <v>200</v>
      </c>
      <c r="K82" s="17">
        <v>70.863</v>
      </c>
      <c r="L82" s="101"/>
      <c r="M82" s="101"/>
      <c r="N82" s="101"/>
      <c r="O82" s="99"/>
      <c r="P82" s="99"/>
      <c r="Q82" s="101"/>
      <c r="R82" s="101"/>
      <c r="S82" s="96"/>
    </row>
    <row r="83" spans="1:19" ht="81" customHeight="1">
      <c r="A83" s="71" t="s">
        <v>207</v>
      </c>
      <c r="B83" s="69">
        <v>38655</v>
      </c>
      <c r="C83" s="69" t="s">
        <v>33</v>
      </c>
      <c r="D83" s="69" t="s">
        <v>131</v>
      </c>
      <c r="E83" s="69" t="s">
        <v>132</v>
      </c>
      <c r="F83" s="69" t="s">
        <v>3</v>
      </c>
      <c r="G83" s="69" t="s">
        <v>9</v>
      </c>
      <c r="H83" s="69" t="s">
        <v>23</v>
      </c>
      <c r="I83" s="76" t="s">
        <v>2</v>
      </c>
      <c r="J83" s="76">
        <v>150</v>
      </c>
      <c r="K83" s="17">
        <v>244.56399999999999</v>
      </c>
      <c r="L83" s="3">
        <v>1997</v>
      </c>
      <c r="M83" s="73"/>
      <c r="N83" s="73"/>
      <c r="O83" s="72" t="s">
        <v>259</v>
      </c>
      <c r="P83" s="72" t="s">
        <v>198</v>
      </c>
      <c r="Q83" s="69"/>
      <c r="R83" s="73"/>
      <c r="S83" s="67">
        <v>314144</v>
      </c>
    </row>
    <row r="84" spans="1:19" ht="70.5" customHeight="1">
      <c r="A84" s="114" t="s">
        <v>207</v>
      </c>
      <c r="B84" s="112">
        <v>38656</v>
      </c>
      <c r="C84" s="112" t="s">
        <v>33</v>
      </c>
      <c r="D84" s="112" t="s">
        <v>133</v>
      </c>
      <c r="E84" s="112" t="s">
        <v>134</v>
      </c>
      <c r="F84" s="112" t="s">
        <v>3</v>
      </c>
      <c r="G84" s="112" t="s">
        <v>9</v>
      </c>
      <c r="H84" s="112" t="s">
        <v>27</v>
      </c>
      <c r="I84" s="76" t="s">
        <v>2</v>
      </c>
      <c r="J84" s="76">
        <v>150</v>
      </c>
      <c r="K84" s="17">
        <v>155.83000000000001</v>
      </c>
      <c r="L84" s="112">
        <v>1992</v>
      </c>
      <c r="M84" s="112" t="s">
        <v>194</v>
      </c>
      <c r="N84" s="112"/>
      <c r="O84" s="115" t="s">
        <v>282</v>
      </c>
      <c r="P84" s="115" t="s">
        <v>88</v>
      </c>
      <c r="Q84" s="112" t="s">
        <v>96</v>
      </c>
      <c r="R84" s="112"/>
      <c r="S84" s="95">
        <v>388516</v>
      </c>
    </row>
    <row r="85" spans="1:19" ht="70.5" customHeight="1">
      <c r="A85" s="101"/>
      <c r="B85" s="108"/>
      <c r="C85" s="108"/>
      <c r="D85" s="101"/>
      <c r="E85" s="101"/>
      <c r="F85" s="101"/>
      <c r="G85" s="101"/>
      <c r="H85" s="101"/>
      <c r="I85" s="76" t="s">
        <v>174</v>
      </c>
      <c r="J85" s="76">
        <v>50</v>
      </c>
      <c r="K85" s="17">
        <f>72.858+30</f>
        <v>102.858</v>
      </c>
      <c r="L85" s="101"/>
      <c r="M85" s="101"/>
      <c r="N85" s="101"/>
      <c r="O85" s="99"/>
      <c r="P85" s="99"/>
      <c r="Q85" s="101"/>
      <c r="R85" s="101"/>
      <c r="S85" s="96"/>
    </row>
    <row r="86" spans="1:19" ht="102" customHeight="1">
      <c r="A86" s="84" t="s">
        <v>207</v>
      </c>
      <c r="B86" s="83" t="s">
        <v>284</v>
      </c>
      <c r="C86" s="83" t="s">
        <v>33</v>
      </c>
      <c r="D86" s="83" t="s">
        <v>285</v>
      </c>
      <c r="E86" s="83" t="s">
        <v>134</v>
      </c>
      <c r="F86" s="83" t="s">
        <v>3</v>
      </c>
      <c r="G86" s="83" t="s">
        <v>9</v>
      </c>
      <c r="H86" s="83" t="s">
        <v>27</v>
      </c>
      <c r="I86" s="80" t="s">
        <v>174</v>
      </c>
      <c r="J86" s="80">
        <v>50</v>
      </c>
      <c r="K86" s="86">
        <v>75</v>
      </c>
      <c r="L86" s="83"/>
      <c r="M86" s="83" t="s">
        <v>194</v>
      </c>
      <c r="N86" s="83"/>
      <c r="O86" s="87" t="s">
        <v>286</v>
      </c>
      <c r="P86" s="87" t="s">
        <v>88</v>
      </c>
      <c r="Q86" s="83" t="s">
        <v>287</v>
      </c>
      <c r="R86" s="83"/>
      <c r="S86" s="85">
        <f>K86*991*1.22</f>
        <v>90676.5</v>
      </c>
    </row>
    <row r="87" spans="1:19" ht="29.25" customHeight="1">
      <c r="A87" s="30"/>
      <c r="B87" s="31"/>
      <c r="C87" s="31"/>
      <c r="D87" s="32"/>
      <c r="E87" s="32"/>
      <c r="F87" s="32"/>
      <c r="G87" s="32"/>
      <c r="H87" s="32"/>
      <c r="I87" s="33"/>
      <c r="J87" s="33"/>
      <c r="K87" s="34"/>
      <c r="L87" s="32"/>
      <c r="M87" s="32"/>
      <c r="N87" s="32"/>
      <c r="O87" s="35"/>
      <c r="P87" s="35"/>
      <c r="Q87" s="32"/>
      <c r="R87" s="36" t="s">
        <v>178</v>
      </c>
      <c r="S87" s="37">
        <f>SUM(S75:S86)</f>
        <v>2753830.5</v>
      </c>
    </row>
    <row r="88" spans="1:19" ht="33.75" customHeight="1">
      <c r="A88" s="107" t="s">
        <v>207</v>
      </c>
      <c r="B88" s="100">
        <v>35580</v>
      </c>
      <c r="C88" s="100" t="s">
        <v>34</v>
      </c>
      <c r="D88" s="100" t="s">
        <v>135</v>
      </c>
      <c r="E88" s="100" t="s">
        <v>136</v>
      </c>
      <c r="F88" s="100" t="s">
        <v>136</v>
      </c>
      <c r="G88" s="100" t="s">
        <v>8</v>
      </c>
      <c r="H88" s="100" t="s">
        <v>18</v>
      </c>
      <c r="I88" s="100" t="s">
        <v>2</v>
      </c>
      <c r="J88" s="70">
        <v>150</v>
      </c>
      <c r="K88" s="21">
        <v>77.271000000000001</v>
      </c>
      <c r="L88" s="100">
        <v>1998</v>
      </c>
      <c r="M88" s="100"/>
      <c r="N88" s="135"/>
      <c r="O88" s="98" t="s">
        <v>260</v>
      </c>
      <c r="P88" s="98" t="s">
        <v>88</v>
      </c>
      <c r="Q88" s="100"/>
      <c r="R88" s="100"/>
      <c r="S88" s="102">
        <v>828314</v>
      </c>
    </row>
    <row r="89" spans="1:19" ht="33.75" customHeight="1">
      <c r="A89" s="113"/>
      <c r="B89" s="117"/>
      <c r="C89" s="117"/>
      <c r="D89" s="113"/>
      <c r="E89" s="113"/>
      <c r="F89" s="113"/>
      <c r="G89" s="113"/>
      <c r="H89" s="113"/>
      <c r="I89" s="113"/>
      <c r="J89" s="76">
        <v>150</v>
      </c>
      <c r="K89" s="17">
        <v>96.394000000000005</v>
      </c>
      <c r="L89" s="113"/>
      <c r="M89" s="113"/>
      <c r="N89" s="136"/>
      <c r="O89" s="122"/>
      <c r="P89" s="122"/>
      <c r="Q89" s="113"/>
      <c r="R89" s="113"/>
      <c r="S89" s="96"/>
    </row>
    <row r="90" spans="1:19" ht="33.75" customHeight="1">
      <c r="A90" s="113"/>
      <c r="B90" s="117"/>
      <c r="C90" s="117"/>
      <c r="D90" s="113"/>
      <c r="E90" s="113"/>
      <c r="F90" s="113"/>
      <c r="G90" s="113"/>
      <c r="H90" s="113"/>
      <c r="I90" s="113"/>
      <c r="J90" s="76">
        <v>150</v>
      </c>
      <c r="K90" s="17">
        <v>96.335999999999999</v>
      </c>
      <c r="L90" s="113"/>
      <c r="M90" s="113"/>
      <c r="N90" s="136"/>
      <c r="O90" s="122"/>
      <c r="P90" s="122"/>
      <c r="Q90" s="113"/>
      <c r="R90" s="113"/>
      <c r="S90" s="96"/>
    </row>
    <row r="91" spans="1:19" ht="33.75" customHeight="1">
      <c r="A91" s="101"/>
      <c r="B91" s="108"/>
      <c r="C91" s="108"/>
      <c r="D91" s="101"/>
      <c r="E91" s="101"/>
      <c r="F91" s="101"/>
      <c r="G91" s="101"/>
      <c r="H91" s="101"/>
      <c r="I91" s="101"/>
      <c r="J91" s="76">
        <v>150</v>
      </c>
      <c r="K91" s="17">
        <v>375.53899999999999</v>
      </c>
      <c r="L91" s="101"/>
      <c r="M91" s="101"/>
      <c r="N91" s="137"/>
      <c r="O91" s="99"/>
      <c r="P91" s="99"/>
      <c r="Q91" s="101"/>
      <c r="R91" s="101"/>
      <c r="S91" s="96"/>
    </row>
    <row r="92" spans="1:19" ht="18.75" customHeight="1">
      <c r="A92" s="114" t="s">
        <v>207</v>
      </c>
      <c r="B92" s="112">
        <v>35598</v>
      </c>
      <c r="C92" s="112" t="s">
        <v>34</v>
      </c>
      <c r="D92" s="112" t="s">
        <v>137</v>
      </c>
      <c r="E92" s="112" t="s">
        <v>138</v>
      </c>
      <c r="F92" s="112" t="s">
        <v>136</v>
      </c>
      <c r="G92" s="112" t="s">
        <v>8</v>
      </c>
      <c r="H92" s="112" t="s">
        <v>18</v>
      </c>
      <c r="I92" s="112" t="s">
        <v>0</v>
      </c>
      <c r="J92" s="76">
        <v>300</v>
      </c>
      <c r="K92" s="17">
        <v>92.562169999999995</v>
      </c>
      <c r="L92" s="112">
        <v>2001</v>
      </c>
      <c r="M92" s="112"/>
      <c r="N92" s="112"/>
      <c r="O92" s="115" t="s">
        <v>244</v>
      </c>
      <c r="P92" s="115" t="s">
        <v>88</v>
      </c>
      <c r="Q92" s="112"/>
      <c r="R92" s="112"/>
      <c r="S92" s="95">
        <v>721636</v>
      </c>
    </row>
    <row r="93" spans="1:19" ht="18.75" customHeight="1">
      <c r="A93" s="113"/>
      <c r="B93" s="117"/>
      <c r="C93" s="117"/>
      <c r="D93" s="113"/>
      <c r="E93" s="113"/>
      <c r="F93" s="113"/>
      <c r="G93" s="113"/>
      <c r="H93" s="113"/>
      <c r="I93" s="113"/>
      <c r="J93" s="76">
        <v>300</v>
      </c>
      <c r="K93" s="17">
        <v>46.074599999999997</v>
      </c>
      <c r="L93" s="113"/>
      <c r="M93" s="113"/>
      <c r="N93" s="113"/>
      <c r="O93" s="120"/>
      <c r="P93" s="122"/>
      <c r="Q93" s="113"/>
      <c r="R93" s="113"/>
      <c r="S93" s="96"/>
    </row>
    <row r="94" spans="1:19" ht="18.75" customHeight="1">
      <c r="A94" s="113"/>
      <c r="B94" s="117"/>
      <c r="C94" s="117"/>
      <c r="D94" s="113"/>
      <c r="E94" s="113"/>
      <c r="F94" s="113"/>
      <c r="G94" s="113"/>
      <c r="H94" s="113"/>
      <c r="I94" s="113"/>
      <c r="J94" s="76">
        <v>300</v>
      </c>
      <c r="K94" s="17">
        <v>101.9988</v>
      </c>
      <c r="L94" s="113"/>
      <c r="M94" s="113"/>
      <c r="N94" s="113"/>
      <c r="O94" s="120"/>
      <c r="P94" s="122"/>
      <c r="Q94" s="113"/>
      <c r="R94" s="113"/>
      <c r="S94" s="96"/>
    </row>
    <row r="95" spans="1:19" ht="18.75" customHeight="1">
      <c r="A95" s="113"/>
      <c r="B95" s="117"/>
      <c r="C95" s="117"/>
      <c r="D95" s="113"/>
      <c r="E95" s="113"/>
      <c r="F95" s="113"/>
      <c r="G95" s="113"/>
      <c r="H95" s="113"/>
      <c r="I95" s="113"/>
      <c r="J95" s="76">
        <v>300</v>
      </c>
      <c r="K95" s="17">
        <v>35.046999999999997</v>
      </c>
      <c r="L95" s="113"/>
      <c r="M95" s="113"/>
      <c r="N95" s="113"/>
      <c r="O95" s="120"/>
      <c r="P95" s="122"/>
      <c r="Q95" s="113"/>
      <c r="R95" s="113"/>
      <c r="S95" s="96"/>
    </row>
    <row r="96" spans="1:19" ht="18.75" customHeight="1">
      <c r="A96" s="113"/>
      <c r="B96" s="117"/>
      <c r="C96" s="117"/>
      <c r="D96" s="113"/>
      <c r="E96" s="113"/>
      <c r="F96" s="113"/>
      <c r="G96" s="113"/>
      <c r="H96" s="113"/>
      <c r="I96" s="113"/>
      <c r="J96" s="76">
        <v>300</v>
      </c>
      <c r="K96" s="17">
        <v>61.241819999999997</v>
      </c>
      <c r="L96" s="113"/>
      <c r="M96" s="113"/>
      <c r="N96" s="113"/>
      <c r="O96" s="120"/>
      <c r="P96" s="122"/>
      <c r="Q96" s="113"/>
      <c r="R96" s="113"/>
      <c r="S96" s="96"/>
    </row>
    <row r="97" spans="1:19" ht="18.75" customHeight="1">
      <c r="A97" s="113"/>
      <c r="B97" s="117"/>
      <c r="C97" s="117"/>
      <c r="D97" s="113"/>
      <c r="E97" s="113"/>
      <c r="F97" s="113"/>
      <c r="G97" s="113"/>
      <c r="H97" s="113"/>
      <c r="I97" s="101"/>
      <c r="J97" s="76">
        <v>300</v>
      </c>
      <c r="K97" s="17">
        <v>7.6289999999999996</v>
      </c>
      <c r="L97" s="113"/>
      <c r="M97" s="113"/>
      <c r="N97" s="113"/>
      <c r="O97" s="120"/>
      <c r="P97" s="122"/>
      <c r="Q97" s="113"/>
      <c r="R97" s="113"/>
      <c r="S97" s="96"/>
    </row>
    <row r="98" spans="1:19" ht="18.75" customHeight="1">
      <c r="A98" s="113"/>
      <c r="B98" s="131"/>
      <c r="C98" s="131"/>
      <c r="D98" s="113"/>
      <c r="E98" s="131"/>
      <c r="F98" s="131"/>
      <c r="G98" s="131"/>
      <c r="H98" s="131"/>
      <c r="I98" s="133" t="s">
        <v>185</v>
      </c>
      <c r="J98" s="76">
        <v>300</v>
      </c>
      <c r="K98" s="17">
        <v>17.922999999999998</v>
      </c>
      <c r="L98" s="131"/>
      <c r="M98" s="131"/>
      <c r="N98" s="131"/>
      <c r="O98" s="138"/>
      <c r="P98" s="140"/>
      <c r="Q98" s="131"/>
      <c r="R98" s="131"/>
      <c r="S98" s="132"/>
    </row>
    <row r="99" spans="1:19" ht="18.75" customHeight="1">
      <c r="A99" s="113"/>
      <c r="B99" s="131"/>
      <c r="C99" s="131"/>
      <c r="D99" s="113"/>
      <c r="E99" s="131"/>
      <c r="F99" s="131"/>
      <c r="G99" s="131"/>
      <c r="H99" s="131"/>
      <c r="I99" s="134"/>
      <c r="J99" s="76">
        <v>300</v>
      </c>
      <c r="K99" s="17">
        <v>2</v>
      </c>
      <c r="L99" s="131"/>
      <c r="M99" s="131"/>
      <c r="N99" s="131"/>
      <c r="O99" s="138"/>
      <c r="P99" s="140"/>
      <c r="Q99" s="131"/>
      <c r="R99" s="131"/>
      <c r="S99" s="132"/>
    </row>
    <row r="100" spans="1:19" ht="18.75" customHeight="1">
      <c r="A100" s="101"/>
      <c r="B100" s="118"/>
      <c r="C100" s="118"/>
      <c r="D100" s="101"/>
      <c r="E100" s="118"/>
      <c r="F100" s="118"/>
      <c r="G100" s="118"/>
      <c r="H100" s="118"/>
      <c r="I100" s="119"/>
      <c r="J100" s="76">
        <v>300</v>
      </c>
      <c r="K100" s="17">
        <v>55.686999999999998</v>
      </c>
      <c r="L100" s="118"/>
      <c r="M100" s="118"/>
      <c r="N100" s="118"/>
      <c r="O100" s="139"/>
      <c r="P100" s="141"/>
      <c r="Q100" s="118"/>
      <c r="R100" s="118"/>
      <c r="S100" s="132"/>
    </row>
    <row r="101" spans="1:19" ht="54" customHeight="1">
      <c r="A101" s="114" t="s">
        <v>207</v>
      </c>
      <c r="B101" s="112">
        <v>35585</v>
      </c>
      <c r="C101" s="112" t="s">
        <v>34</v>
      </c>
      <c r="D101" s="112" t="s">
        <v>139</v>
      </c>
      <c r="E101" s="112" t="s">
        <v>135</v>
      </c>
      <c r="F101" s="112" t="s">
        <v>3</v>
      </c>
      <c r="G101" s="112" t="s">
        <v>8</v>
      </c>
      <c r="H101" s="112" t="s">
        <v>18</v>
      </c>
      <c r="I101" s="76" t="s">
        <v>2</v>
      </c>
      <c r="J101" s="76">
        <v>150</v>
      </c>
      <c r="K101" s="17">
        <v>105.044</v>
      </c>
      <c r="L101" s="112">
        <v>1998</v>
      </c>
      <c r="M101" s="112"/>
      <c r="N101" s="112"/>
      <c r="O101" s="115" t="s">
        <v>245</v>
      </c>
      <c r="P101" s="115" t="s">
        <v>206</v>
      </c>
      <c r="Q101" s="112" t="s">
        <v>96</v>
      </c>
      <c r="R101" s="112"/>
      <c r="S101" s="95">
        <v>365213</v>
      </c>
    </row>
    <row r="102" spans="1:19" ht="54" customHeight="1">
      <c r="A102" s="101"/>
      <c r="B102" s="108"/>
      <c r="C102" s="108"/>
      <c r="D102" s="101"/>
      <c r="E102" s="101"/>
      <c r="F102" s="101"/>
      <c r="G102" s="101"/>
      <c r="H102" s="101"/>
      <c r="I102" s="76" t="s">
        <v>174</v>
      </c>
      <c r="J102" s="76">
        <v>50</v>
      </c>
      <c r="K102" s="17">
        <f>96+30</f>
        <v>126</v>
      </c>
      <c r="L102" s="101"/>
      <c r="M102" s="101"/>
      <c r="N102" s="101"/>
      <c r="O102" s="99"/>
      <c r="P102" s="99"/>
      <c r="Q102" s="101"/>
      <c r="R102" s="101"/>
      <c r="S102" s="96"/>
    </row>
    <row r="103" spans="1:19" s="54" customFormat="1" ht="148.5" customHeight="1">
      <c r="A103" s="42">
        <v>161310</v>
      </c>
      <c r="B103" s="51">
        <v>38685</v>
      </c>
      <c r="C103" s="42" t="s">
        <v>34</v>
      </c>
      <c r="D103" s="42" t="s">
        <v>204</v>
      </c>
      <c r="E103" s="42" t="s">
        <v>205</v>
      </c>
      <c r="F103" s="42" t="s">
        <v>205</v>
      </c>
      <c r="G103" s="42" t="s">
        <v>8</v>
      </c>
      <c r="H103" s="42" t="s">
        <v>50</v>
      </c>
      <c r="I103" s="44" t="s">
        <v>2</v>
      </c>
      <c r="J103" s="42">
        <v>150</v>
      </c>
      <c r="K103" s="17">
        <v>317.8</v>
      </c>
      <c r="L103" s="42">
        <v>2005</v>
      </c>
      <c r="M103" s="42"/>
      <c r="N103" s="42"/>
      <c r="O103" s="8" t="s">
        <v>224</v>
      </c>
      <c r="P103" s="52" t="s">
        <v>225</v>
      </c>
      <c r="Q103" s="42"/>
      <c r="R103" s="7"/>
      <c r="S103" s="53">
        <v>407746</v>
      </c>
    </row>
    <row r="104" spans="1:19" ht="33.75" customHeight="1">
      <c r="A104" s="30"/>
      <c r="B104" s="31"/>
      <c r="C104" s="31"/>
      <c r="D104" s="32"/>
      <c r="E104" s="32"/>
      <c r="F104" s="32"/>
      <c r="G104" s="32"/>
      <c r="H104" s="32"/>
      <c r="I104" s="33"/>
      <c r="J104" s="33"/>
      <c r="K104" s="34"/>
      <c r="L104" s="32"/>
      <c r="M104" s="32"/>
      <c r="N104" s="32"/>
      <c r="O104" s="35"/>
      <c r="P104" s="35"/>
      <c r="Q104" s="32"/>
      <c r="R104" s="36" t="s">
        <v>178</v>
      </c>
      <c r="S104" s="37">
        <f>SUM(S88:S103)</f>
        <v>2322909</v>
      </c>
    </row>
    <row r="105" spans="1:19" ht="37.5" customHeight="1">
      <c r="A105" s="114" t="s">
        <v>207</v>
      </c>
      <c r="B105" s="112">
        <v>35569</v>
      </c>
      <c r="C105" s="112" t="s">
        <v>35</v>
      </c>
      <c r="D105" s="112" t="s">
        <v>142</v>
      </c>
      <c r="E105" s="112" t="s">
        <v>143</v>
      </c>
      <c r="F105" s="112" t="s">
        <v>144</v>
      </c>
      <c r="G105" s="112" t="s">
        <v>8</v>
      </c>
      <c r="H105" s="112" t="s">
        <v>15</v>
      </c>
      <c r="I105" s="112" t="s">
        <v>0</v>
      </c>
      <c r="J105" s="76">
        <v>300</v>
      </c>
      <c r="K105" s="17">
        <v>197.79300000000001</v>
      </c>
      <c r="L105" s="112">
        <v>2000</v>
      </c>
      <c r="M105" s="112"/>
      <c r="N105" s="112"/>
      <c r="O105" s="130" t="s">
        <v>208</v>
      </c>
      <c r="P105" s="115" t="s">
        <v>88</v>
      </c>
      <c r="Q105" s="112"/>
      <c r="R105" s="112"/>
      <c r="S105" s="95">
        <v>1227296</v>
      </c>
    </row>
    <row r="106" spans="1:19" ht="37.5" customHeight="1">
      <c r="A106" s="113"/>
      <c r="B106" s="117"/>
      <c r="C106" s="117"/>
      <c r="D106" s="113"/>
      <c r="E106" s="113"/>
      <c r="F106" s="113"/>
      <c r="G106" s="113"/>
      <c r="H106" s="113"/>
      <c r="I106" s="113"/>
      <c r="J106" s="76">
        <v>300</v>
      </c>
      <c r="K106" s="17">
        <v>317.83019999999999</v>
      </c>
      <c r="L106" s="113"/>
      <c r="M106" s="113"/>
      <c r="N106" s="113"/>
      <c r="O106" s="122"/>
      <c r="P106" s="122"/>
      <c r="Q106" s="113"/>
      <c r="R106" s="113"/>
      <c r="S106" s="96"/>
    </row>
    <row r="107" spans="1:19" ht="28.5" customHeight="1">
      <c r="A107" s="113"/>
      <c r="B107" s="117"/>
      <c r="C107" s="117"/>
      <c r="D107" s="113"/>
      <c r="E107" s="113"/>
      <c r="F107" s="113"/>
      <c r="G107" s="113"/>
      <c r="H107" s="113"/>
      <c r="I107" s="113"/>
      <c r="J107" s="76">
        <v>300</v>
      </c>
      <c r="K107" s="17">
        <v>57.2</v>
      </c>
      <c r="L107" s="113"/>
      <c r="M107" s="113"/>
      <c r="N107" s="113"/>
      <c r="O107" s="122"/>
      <c r="P107" s="122"/>
      <c r="Q107" s="113"/>
      <c r="R107" s="113"/>
      <c r="S107" s="96"/>
    </row>
    <row r="108" spans="1:19" ht="28.5" customHeight="1">
      <c r="A108" s="101"/>
      <c r="B108" s="108"/>
      <c r="C108" s="108"/>
      <c r="D108" s="101"/>
      <c r="E108" s="101"/>
      <c r="F108" s="101"/>
      <c r="G108" s="101"/>
      <c r="H108" s="101"/>
      <c r="I108" s="101"/>
      <c r="J108" s="76">
        <v>300</v>
      </c>
      <c r="K108" s="17">
        <v>142.684</v>
      </c>
      <c r="L108" s="101"/>
      <c r="M108" s="101"/>
      <c r="N108" s="101"/>
      <c r="O108" s="99"/>
      <c r="P108" s="99"/>
      <c r="Q108" s="101"/>
      <c r="R108" s="101"/>
      <c r="S108" s="96"/>
    </row>
    <row r="109" spans="1:19" ht="63" customHeight="1">
      <c r="A109" s="78" t="s">
        <v>207</v>
      </c>
      <c r="B109" s="76">
        <v>22571</v>
      </c>
      <c r="C109" s="76" t="s">
        <v>35</v>
      </c>
      <c r="D109" s="76" t="s">
        <v>145</v>
      </c>
      <c r="E109" s="76" t="s">
        <v>143</v>
      </c>
      <c r="F109" s="76" t="s">
        <v>146</v>
      </c>
      <c r="G109" s="76" t="s">
        <v>8</v>
      </c>
      <c r="H109" s="76" t="s">
        <v>15</v>
      </c>
      <c r="I109" s="76" t="s">
        <v>0</v>
      </c>
      <c r="J109" s="76">
        <v>200</v>
      </c>
      <c r="K109" s="17">
        <v>110.97799999999999</v>
      </c>
      <c r="L109" s="76" t="s">
        <v>47</v>
      </c>
      <c r="M109" s="76"/>
      <c r="N109" s="76"/>
      <c r="O109" s="79" t="s">
        <v>247</v>
      </c>
      <c r="P109" s="79" t="s">
        <v>88</v>
      </c>
      <c r="Q109" s="76"/>
      <c r="R109" s="76"/>
      <c r="S109" s="67">
        <v>176994</v>
      </c>
    </row>
    <row r="110" spans="1:19" ht="80.25" customHeight="1">
      <c r="A110" s="71" t="s">
        <v>207</v>
      </c>
      <c r="B110" s="69">
        <v>35572</v>
      </c>
      <c r="C110" s="69" t="s">
        <v>35</v>
      </c>
      <c r="D110" s="69" t="s">
        <v>147</v>
      </c>
      <c r="E110" s="69" t="s">
        <v>148</v>
      </c>
      <c r="F110" s="69" t="s">
        <v>3</v>
      </c>
      <c r="G110" s="69" t="s">
        <v>8</v>
      </c>
      <c r="H110" s="69" t="s">
        <v>15</v>
      </c>
      <c r="I110" s="76" t="s">
        <v>2</v>
      </c>
      <c r="J110" s="76">
        <v>150</v>
      </c>
      <c r="K110" s="17">
        <v>151</v>
      </c>
      <c r="L110" s="69">
        <v>2001</v>
      </c>
      <c r="M110" s="69"/>
      <c r="N110" s="69"/>
      <c r="O110" s="77" t="s">
        <v>248</v>
      </c>
      <c r="P110" s="72" t="s">
        <v>88</v>
      </c>
      <c r="Q110" s="69"/>
      <c r="R110" s="69"/>
      <c r="S110" s="67">
        <v>193615</v>
      </c>
    </row>
    <row r="111" spans="1:19" ht="127.5">
      <c r="A111" s="78" t="s">
        <v>207</v>
      </c>
      <c r="B111" s="76">
        <v>38664</v>
      </c>
      <c r="C111" s="76" t="s">
        <v>35</v>
      </c>
      <c r="D111" s="76" t="s">
        <v>149</v>
      </c>
      <c r="E111" s="76" t="s">
        <v>121</v>
      </c>
      <c r="F111" s="76" t="s">
        <v>150</v>
      </c>
      <c r="G111" s="76" t="s">
        <v>8</v>
      </c>
      <c r="H111" s="76" t="s">
        <v>15</v>
      </c>
      <c r="I111" s="76" t="s">
        <v>2</v>
      </c>
      <c r="J111" s="76">
        <v>300</v>
      </c>
      <c r="K111" s="17">
        <v>357.54</v>
      </c>
      <c r="L111" s="76">
        <v>1982</v>
      </c>
      <c r="M111" s="76" t="s">
        <v>194</v>
      </c>
      <c r="N111" s="76"/>
      <c r="O111" s="79" t="s">
        <v>249</v>
      </c>
      <c r="P111" s="79" t="s">
        <v>88</v>
      </c>
      <c r="Q111" s="76"/>
      <c r="R111" s="76"/>
      <c r="S111" s="67">
        <v>613648</v>
      </c>
    </row>
    <row r="112" spans="1:19" ht="69.75" customHeight="1">
      <c r="A112" s="78" t="s">
        <v>207</v>
      </c>
      <c r="B112" s="76">
        <v>35573</v>
      </c>
      <c r="C112" s="76" t="s">
        <v>35</v>
      </c>
      <c r="D112" s="76" t="s">
        <v>146</v>
      </c>
      <c r="E112" s="76" t="s">
        <v>145</v>
      </c>
      <c r="F112" s="76" t="s">
        <v>145</v>
      </c>
      <c r="G112" s="76" t="s">
        <v>8</v>
      </c>
      <c r="H112" s="76" t="s">
        <v>15</v>
      </c>
      <c r="I112" s="76" t="s">
        <v>0</v>
      </c>
      <c r="J112" s="76">
        <v>150</v>
      </c>
      <c r="K112" s="17">
        <v>331.23489999999998</v>
      </c>
      <c r="L112" s="76">
        <v>1996</v>
      </c>
      <c r="M112" s="76"/>
      <c r="N112" s="76"/>
      <c r="O112" s="79" t="s">
        <v>209</v>
      </c>
      <c r="P112" s="79" t="s">
        <v>88</v>
      </c>
      <c r="Q112" s="76"/>
      <c r="R112" s="76"/>
      <c r="S112" s="67">
        <v>425697</v>
      </c>
    </row>
    <row r="113" spans="1:19" ht="102" customHeight="1">
      <c r="A113" s="78" t="s">
        <v>207</v>
      </c>
      <c r="B113" s="76">
        <v>35574</v>
      </c>
      <c r="C113" s="76" t="s">
        <v>35</v>
      </c>
      <c r="D113" s="76" t="s">
        <v>151</v>
      </c>
      <c r="E113" s="76" t="s">
        <v>140</v>
      </c>
      <c r="F113" s="76" t="s">
        <v>40</v>
      </c>
      <c r="G113" s="76" t="s">
        <v>8</v>
      </c>
      <c r="H113" s="76" t="s">
        <v>15</v>
      </c>
      <c r="I113" s="76" t="s">
        <v>0</v>
      </c>
      <c r="J113" s="76">
        <v>200</v>
      </c>
      <c r="K113" s="17">
        <v>237.786</v>
      </c>
      <c r="L113" s="76"/>
      <c r="M113" s="76"/>
      <c r="N113" s="76"/>
      <c r="O113" s="79" t="s">
        <v>255</v>
      </c>
      <c r="P113" s="79" t="s">
        <v>201</v>
      </c>
      <c r="Q113" s="76"/>
      <c r="R113" s="76"/>
      <c r="S113" s="67">
        <v>379501</v>
      </c>
    </row>
    <row r="114" spans="1:19" ht="66.75" customHeight="1">
      <c r="A114" s="78" t="s">
        <v>207</v>
      </c>
      <c r="B114" s="76">
        <v>35575</v>
      </c>
      <c r="C114" s="76" t="s">
        <v>35</v>
      </c>
      <c r="D114" s="76" t="s">
        <v>40</v>
      </c>
      <c r="E114" s="76" t="s">
        <v>151</v>
      </c>
      <c r="F114" s="76" t="s">
        <v>145</v>
      </c>
      <c r="G114" s="76" t="s">
        <v>8</v>
      </c>
      <c r="H114" s="76" t="s">
        <v>15</v>
      </c>
      <c r="I114" s="76" t="s">
        <v>0</v>
      </c>
      <c r="J114" s="76">
        <v>200</v>
      </c>
      <c r="K114" s="17">
        <v>70.850999999999999</v>
      </c>
      <c r="L114" s="76"/>
      <c r="M114" s="76"/>
      <c r="N114" s="76"/>
      <c r="O114" s="79" t="s">
        <v>250</v>
      </c>
      <c r="P114" s="79" t="s">
        <v>199</v>
      </c>
      <c r="Q114" s="76"/>
      <c r="R114" s="76"/>
      <c r="S114" s="67">
        <v>113212</v>
      </c>
    </row>
    <row r="115" spans="1:19" ht="36.75" customHeight="1">
      <c r="A115" s="30"/>
      <c r="B115" s="31"/>
      <c r="C115" s="31"/>
      <c r="D115" s="32"/>
      <c r="E115" s="32"/>
      <c r="F115" s="32"/>
      <c r="G115" s="32"/>
      <c r="H115" s="32"/>
      <c r="I115" s="33"/>
      <c r="J115" s="33"/>
      <c r="K115" s="34"/>
      <c r="L115" s="32"/>
      <c r="M115" s="32"/>
      <c r="N115" s="32"/>
      <c r="O115" s="35"/>
      <c r="P115" s="35"/>
      <c r="Q115" s="32"/>
      <c r="R115" s="36" t="s">
        <v>178</v>
      </c>
      <c r="S115" s="37">
        <v>3129962</v>
      </c>
    </row>
    <row r="116" spans="1:19" ht="27" customHeight="1">
      <c r="A116" s="107" t="s">
        <v>207</v>
      </c>
      <c r="B116" s="100">
        <v>38670</v>
      </c>
      <c r="C116" s="100" t="s">
        <v>51</v>
      </c>
      <c r="D116" s="100" t="s">
        <v>67</v>
      </c>
      <c r="E116" s="100" t="s">
        <v>68</v>
      </c>
      <c r="F116" s="100" t="s">
        <v>69</v>
      </c>
      <c r="G116" s="100" t="s">
        <v>8</v>
      </c>
      <c r="H116" s="100" t="s">
        <v>18</v>
      </c>
      <c r="I116" s="100" t="s">
        <v>0</v>
      </c>
      <c r="J116" s="70">
        <v>200</v>
      </c>
      <c r="K116" s="21">
        <v>83.325999999999993</v>
      </c>
      <c r="L116" s="100" t="s">
        <v>71</v>
      </c>
      <c r="M116" s="100"/>
      <c r="N116" s="100"/>
      <c r="O116" s="98" t="s">
        <v>219</v>
      </c>
      <c r="P116" s="98" t="s">
        <v>271</v>
      </c>
      <c r="Q116" s="100"/>
      <c r="R116" s="100"/>
      <c r="S116" s="102">
        <v>1071531</v>
      </c>
    </row>
    <row r="117" spans="1:19" ht="27" customHeight="1">
      <c r="A117" s="113"/>
      <c r="B117" s="117"/>
      <c r="C117" s="117"/>
      <c r="D117" s="117"/>
      <c r="E117" s="113"/>
      <c r="F117" s="113"/>
      <c r="G117" s="113"/>
      <c r="H117" s="113"/>
      <c r="I117" s="113"/>
      <c r="J117" s="76">
        <v>200</v>
      </c>
      <c r="K117" s="17">
        <v>247.19499999999999</v>
      </c>
      <c r="L117" s="113"/>
      <c r="M117" s="113"/>
      <c r="N117" s="113"/>
      <c r="O117" s="122"/>
      <c r="P117" s="122"/>
      <c r="Q117" s="113"/>
      <c r="R117" s="113"/>
      <c r="S117" s="96"/>
    </row>
    <row r="118" spans="1:19" ht="27" customHeight="1">
      <c r="A118" s="113"/>
      <c r="B118" s="117"/>
      <c r="C118" s="117"/>
      <c r="D118" s="117"/>
      <c r="E118" s="113"/>
      <c r="F118" s="113"/>
      <c r="G118" s="113"/>
      <c r="H118" s="113"/>
      <c r="I118" s="113"/>
      <c r="J118" s="76">
        <v>200</v>
      </c>
      <c r="K118" s="17">
        <v>84.701999999999998</v>
      </c>
      <c r="L118" s="113"/>
      <c r="M118" s="113"/>
      <c r="N118" s="113"/>
      <c r="O118" s="122"/>
      <c r="P118" s="122"/>
      <c r="Q118" s="113"/>
      <c r="R118" s="113"/>
      <c r="S118" s="96"/>
    </row>
    <row r="119" spans="1:19" ht="27" customHeight="1">
      <c r="A119" s="113"/>
      <c r="B119" s="117"/>
      <c r="C119" s="117"/>
      <c r="D119" s="117"/>
      <c r="E119" s="101"/>
      <c r="F119" s="101"/>
      <c r="G119" s="113"/>
      <c r="H119" s="113"/>
      <c r="I119" s="113"/>
      <c r="J119" s="76">
        <v>200</v>
      </c>
      <c r="K119" s="17">
        <v>67.817999999999998</v>
      </c>
      <c r="L119" s="113"/>
      <c r="M119" s="113"/>
      <c r="N119" s="113"/>
      <c r="O119" s="122"/>
      <c r="P119" s="122"/>
      <c r="Q119" s="113"/>
      <c r="R119" s="113"/>
      <c r="S119" s="96"/>
    </row>
    <row r="120" spans="1:19" ht="40.5" customHeight="1">
      <c r="A120" s="101"/>
      <c r="B120" s="108"/>
      <c r="C120" s="108"/>
      <c r="D120" s="108"/>
      <c r="E120" s="76" t="s">
        <v>69</v>
      </c>
      <c r="F120" s="76" t="s">
        <v>172</v>
      </c>
      <c r="G120" s="101"/>
      <c r="H120" s="101"/>
      <c r="I120" s="101"/>
      <c r="J120" s="76">
        <v>200</v>
      </c>
      <c r="K120" s="17">
        <v>189.36799999999999</v>
      </c>
      <c r="L120" s="101"/>
      <c r="M120" s="101"/>
      <c r="N120" s="101"/>
      <c r="O120" s="99"/>
      <c r="P120" s="99"/>
      <c r="Q120" s="101"/>
      <c r="R120" s="101"/>
      <c r="S120" s="96"/>
    </row>
    <row r="121" spans="1:19" ht="89.25" customHeight="1">
      <c r="A121" s="114" t="s">
        <v>207</v>
      </c>
      <c r="B121" s="112">
        <v>31030</v>
      </c>
      <c r="C121" s="112" t="s">
        <v>51</v>
      </c>
      <c r="D121" s="112" t="s">
        <v>70</v>
      </c>
      <c r="E121" s="112" t="s">
        <v>1</v>
      </c>
      <c r="F121" s="112" t="s">
        <v>3</v>
      </c>
      <c r="G121" s="112" t="s">
        <v>8</v>
      </c>
      <c r="H121" s="112" t="s">
        <v>18</v>
      </c>
      <c r="I121" s="112" t="s">
        <v>0</v>
      </c>
      <c r="J121" s="76">
        <v>300</v>
      </c>
      <c r="K121" s="17">
        <v>143.386</v>
      </c>
      <c r="L121" s="112" t="s">
        <v>71</v>
      </c>
      <c r="M121" s="112"/>
      <c r="N121" s="112"/>
      <c r="O121" s="115" t="s">
        <v>265</v>
      </c>
      <c r="P121" s="115" t="s">
        <v>272</v>
      </c>
      <c r="Q121" s="112"/>
      <c r="R121" s="112"/>
      <c r="S121" s="95">
        <v>364042</v>
      </c>
    </row>
    <row r="122" spans="1:19" ht="89.25" customHeight="1">
      <c r="A122" s="113"/>
      <c r="B122" s="117"/>
      <c r="C122" s="117"/>
      <c r="D122" s="117"/>
      <c r="E122" s="113"/>
      <c r="F122" s="113"/>
      <c r="G122" s="113"/>
      <c r="H122" s="113"/>
      <c r="I122" s="101"/>
      <c r="J122" s="76">
        <v>300</v>
      </c>
      <c r="K122" s="17">
        <v>15.2</v>
      </c>
      <c r="L122" s="113"/>
      <c r="M122" s="113"/>
      <c r="N122" s="113"/>
      <c r="O122" s="122"/>
      <c r="P122" s="122"/>
      <c r="Q122" s="113"/>
      <c r="R122" s="113"/>
      <c r="S122" s="96"/>
    </row>
    <row r="123" spans="1:19" ht="24" customHeight="1">
      <c r="A123" s="114" t="s">
        <v>207</v>
      </c>
      <c r="B123" s="129">
        <v>38674</v>
      </c>
      <c r="C123" s="126" t="s">
        <v>51</v>
      </c>
      <c r="D123" s="112" t="s">
        <v>186</v>
      </c>
      <c r="E123" s="112" t="s">
        <v>184</v>
      </c>
      <c r="F123" s="112" t="s">
        <v>190</v>
      </c>
      <c r="G123" s="112" t="s">
        <v>52</v>
      </c>
      <c r="H123" s="76" t="s">
        <v>55</v>
      </c>
      <c r="I123" s="112" t="s">
        <v>0</v>
      </c>
      <c r="J123" s="112">
        <v>300</v>
      </c>
      <c r="K123" s="2">
        <v>516.26599999999996</v>
      </c>
      <c r="L123" s="42"/>
      <c r="M123" s="129" t="s">
        <v>192</v>
      </c>
      <c r="N123" s="129" t="s">
        <v>193</v>
      </c>
      <c r="O123" s="115" t="s">
        <v>220</v>
      </c>
      <c r="P123" s="123" t="s">
        <v>196</v>
      </c>
      <c r="Q123" s="126"/>
      <c r="R123" s="126"/>
      <c r="S123" s="95">
        <v>1477554</v>
      </c>
    </row>
    <row r="124" spans="1:19" ht="24" customHeight="1">
      <c r="A124" s="113"/>
      <c r="B124" s="127"/>
      <c r="C124" s="113"/>
      <c r="D124" s="127"/>
      <c r="E124" s="127"/>
      <c r="F124" s="127"/>
      <c r="G124" s="113"/>
      <c r="H124" s="76" t="s">
        <v>55</v>
      </c>
      <c r="I124" s="113"/>
      <c r="J124" s="113"/>
      <c r="K124" s="2">
        <v>75.427999999999997</v>
      </c>
      <c r="L124" s="42"/>
      <c r="M124" s="127"/>
      <c r="N124" s="127"/>
      <c r="O124" s="122"/>
      <c r="P124" s="124"/>
      <c r="Q124" s="113"/>
      <c r="R124" s="113"/>
      <c r="S124" s="94"/>
    </row>
    <row r="125" spans="1:19" ht="24" customHeight="1">
      <c r="A125" s="113"/>
      <c r="B125" s="127"/>
      <c r="C125" s="113"/>
      <c r="D125" s="128"/>
      <c r="E125" s="128"/>
      <c r="F125" s="128"/>
      <c r="G125" s="113"/>
      <c r="H125" s="76" t="s">
        <v>55</v>
      </c>
      <c r="I125" s="113"/>
      <c r="J125" s="113"/>
      <c r="K125" s="2">
        <v>139.82300000000001</v>
      </c>
      <c r="L125" s="42"/>
      <c r="M125" s="127"/>
      <c r="N125" s="127"/>
      <c r="O125" s="122"/>
      <c r="P125" s="124"/>
      <c r="Q125" s="113"/>
      <c r="R125" s="113"/>
      <c r="S125" s="94"/>
    </row>
    <row r="126" spans="1:19" ht="24" customHeight="1">
      <c r="A126" s="113"/>
      <c r="B126" s="127"/>
      <c r="C126" s="113"/>
      <c r="D126" s="112" t="s">
        <v>53</v>
      </c>
      <c r="E126" s="112" t="s">
        <v>54</v>
      </c>
      <c r="F126" s="112" t="s">
        <v>191</v>
      </c>
      <c r="G126" s="113"/>
      <c r="H126" s="76" t="s">
        <v>55</v>
      </c>
      <c r="I126" s="113"/>
      <c r="J126" s="113"/>
      <c r="K126" s="2">
        <v>26.908000000000001</v>
      </c>
      <c r="L126" s="3">
        <v>2005</v>
      </c>
      <c r="M126" s="127"/>
      <c r="N126" s="127"/>
      <c r="O126" s="122"/>
      <c r="P126" s="124"/>
      <c r="Q126" s="113"/>
      <c r="R126" s="113"/>
      <c r="S126" s="94"/>
    </row>
    <row r="127" spans="1:19" ht="24" customHeight="1">
      <c r="A127" s="113"/>
      <c r="B127" s="127"/>
      <c r="C127" s="113"/>
      <c r="D127" s="113"/>
      <c r="E127" s="113"/>
      <c r="F127" s="113"/>
      <c r="G127" s="113"/>
      <c r="H127" s="76" t="s">
        <v>55</v>
      </c>
      <c r="I127" s="113"/>
      <c r="J127" s="113"/>
      <c r="K127" s="2">
        <v>100.2</v>
      </c>
      <c r="L127" s="3">
        <v>2005</v>
      </c>
      <c r="M127" s="127"/>
      <c r="N127" s="127"/>
      <c r="O127" s="122"/>
      <c r="P127" s="124"/>
      <c r="Q127" s="113"/>
      <c r="R127" s="113"/>
      <c r="S127" s="94"/>
    </row>
    <row r="128" spans="1:19" ht="24" customHeight="1">
      <c r="A128" s="101"/>
      <c r="B128" s="128"/>
      <c r="C128" s="101"/>
      <c r="D128" s="101"/>
      <c r="E128" s="101"/>
      <c r="F128" s="101"/>
      <c r="G128" s="101"/>
      <c r="H128" s="76" t="s">
        <v>55</v>
      </c>
      <c r="I128" s="101"/>
      <c r="J128" s="101"/>
      <c r="K128" s="2">
        <v>3.621</v>
      </c>
      <c r="L128" s="3">
        <v>2005</v>
      </c>
      <c r="M128" s="128"/>
      <c r="N128" s="128"/>
      <c r="O128" s="99"/>
      <c r="P128" s="125"/>
      <c r="Q128" s="101"/>
      <c r="R128" s="101"/>
      <c r="S128" s="94"/>
    </row>
    <row r="129" spans="1:19" ht="33" customHeight="1">
      <c r="A129" s="30"/>
      <c r="B129" s="31"/>
      <c r="C129" s="31"/>
      <c r="D129" s="32"/>
      <c r="E129" s="32"/>
      <c r="F129" s="32"/>
      <c r="G129" s="32"/>
      <c r="H129" s="32"/>
      <c r="I129" s="33"/>
      <c r="J129" s="33"/>
      <c r="K129" s="34"/>
      <c r="L129" s="32"/>
      <c r="M129" s="32"/>
      <c r="N129" s="32"/>
      <c r="O129" s="35"/>
      <c r="P129" s="35"/>
      <c r="Q129" s="32"/>
      <c r="R129" s="36" t="s">
        <v>178</v>
      </c>
      <c r="S129" s="37">
        <f>SUM(S116:S128)</f>
        <v>2913127</v>
      </c>
    </row>
    <row r="130" spans="1:19" ht="66" customHeight="1">
      <c r="A130" s="47" t="s">
        <v>207</v>
      </c>
      <c r="B130" s="70">
        <v>38678</v>
      </c>
      <c r="C130" s="70" t="s">
        <v>36</v>
      </c>
      <c r="D130" s="70" t="s">
        <v>152</v>
      </c>
      <c r="E130" s="70" t="s">
        <v>153</v>
      </c>
      <c r="F130" s="70" t="s">
        <v>153</v>
      </c>
      <c r="G130" s="70" t="s">
        <v>13</v>
      </c>
      <c r="H130" s="70" t="s">
        <v>16</v>
      </c>
      <c r="I130" s="70" t="s">
        <v>2</v>
      </c>
      <c r="J130" s="70">
        <v>150</v>
      </c>
      <c r="K130" s="21">
        <v>710.83500000000004</v>
      </c>
      <c r="L130" s="75">
        <v>2004</v>
      </c>
      <c r="M130" s="75"/>
      <c r="N130" s="75"/>
      <c r="O130" s="48" t="s">
        <v>210</v>
      </c>
      <c r="P130" s="48" t="s">
        <v>199</v>
      </c>
      <c r="Q130" s="70"/>
      <c r="R130" s="75"/>
      <c r="S130" s="68">
        <v>911658</v>
      </c>
    </row>
    <row r="131" spans="1:19" ht="38.25" customHeight="1">
      <c r="A131" s="114" t="s">
        <v>207</v>
      </c>
      <c r="B131" s="112">
        <v>38679</v>
      </c>
      <c r="C131" s="112" t="s">
        <v>36</v>
      </c>
      <c r="D131" s="112" t="s">
        <v>154</v>
      </c>
      <c r="E131" s="112" t="s">
        <v>256</v>
      </c>
      <c r="F131" s="76" t="s">
        <v>155</v>
      </c>
      <c r="G131" s="112" t="s">
        <v>13</v>
      </c>
      <c r="H131" s="112" t="s">
        <v>21</v>
      </c>
      <c r="I131" s="112" t="s">
        <v>2</v>
      </c>
      <c r="J131" s="76">
        <v>150</v>
      </c>
      <c r="K131" s="17">
        <v>377.88799999999998</v>
      </c>
      <c r="L131" s="116">
        <v>2004</v>
      </c>
      <c r="M131" s="116"/>
      <c r="N131" s="116"/>
      <c r="O131" s="115" t="s">
        <v>211</v>
      </c>
      <c r="P131" s="115" t="s">
        <v>88</v>
      </c>
      <c r="Q131" s="112"/>
      <c r="R131" s="116"/>
      <c r="S131" s="95">
        <v>791130</v>
      </c>
    </row>
    <row r="132" spans="1:19" ht="38.25" customHeight="1">
      <c r="A132" s="101"/>
      <c r="B132" s="108"/>
      <c r="C132" s="108"/>
      <c r="D132" s="101"/>
      <c r="E132" s="101"/>
      <c r="F132" s="76" t="s">
        <v>48</v>
      </c>
      <c r="G132" s="101"/>
      <c r="H132" s="101"/>
      <c r="I132" s="101"/>
      <c r="J132" s="76">
        <v>150</v>
      </c>
      <c r="K132" s="17">
        <v>238.56200000000001</v>
      </c>
      <c r="L132" s="101"/>
      <c r="M132" s="101"/>
      <c r="N132" s="101"/>
      <c r="O132" s="99"/>
      <c r="P132" s="99"/>
      <c r="Q132" s="101"/>
      <c r="R132" s="101"/>
      <c r="S132" s="96"/>
    </row>
    <row r="133" spans="1:19" ht="68.25" customHeight="1">
      <c r="A133" s="78" t="s">
        <v>207</v>
      </c>
      <c r="B133" s="76">
        <v>38682</v>
      </c>
      <c r="C133" s="76" t="s">
        <v>36</v>
      </c>
      <c r="D133" s="76" t="s">
        <v>156</v>
      </c>
      <c r="E133" s="76" t="s">
        <v>157</v>
      </c>
      <c r="F133" s="76" t="s">
        <v>157</v>
      </c>
      <c r="G133" s="76" t="s">
        <v>13</v>
      </c>
      <c r="H133" s="76" t="s">
        <v>25</v>
      </c>
      <c r="I133" s="76" t="s">
        <v>2</v>
      </c>
      <c r="J133" s="76">
        <v>150</v>
      </c>
      <c r="K133" s="17">
        <v>530.91899999999998</v>
      </c>
      <c r="L133" s="3">
        <v>2004</v>
      </c>
      <c r="M133" s="3"/>
      <c r="N133" s="3"/>
      <c r="O133" s="40" t="s">
        <v>221</v>
      </c>
      <c r="P133" s="79" t="s">
        <v>88</v>
      </c>
      <c r="Q133" s="76"/>
      <c r="R133" s="3"/>
      <c r="S133" s="67">
        <v>680859</v>
      </c>
    </row>
    <row r="134" spans="1:19" ht="27" customHeight="1">
      <c r="A134" s="114" t="s">
        <v>207</v>
      </c>
      <c r="B134" s="112">
        <v>38684</v>
      </c>
      <c r="C134" s="112" t="s">
        <v>36</v>
      </c>
      <c r="D134" s="112" t="s">
        <v>273</v>
      </c>
      <c r="E134" s="112" t="s">
        <v>158</v>
      </c>
      <c r="F134" s="112" t="s">
        <v>159</v>
      </c>
      <c r="G134" s="112" t="s">
        <v>13</v>
      </c>
      <c r="H134" s="112" t="s">
        <v>21</v>
      </c>
      <c r="I134" s="112" t="s">
        <v>2</v>
      </c>
      <c r="J134" s="76">
        <v>150</v>
      </c>
      <c r="K134" s="17">
        <v>142.57300000000001</v>
      </c>
      <c r="L134" s="112">
        <v>2002</v>
      </c>
      <c r="M134" s="112"/>
      <c r="N134" s="112"/>
      <c r="O134" s="115" t="s">
        <v>275</v>
      </c>
      <c r="P134" s="115" t="s">
        <v>88</v>
      </c>
      <c r="Q134" s="112"/>
      <c r="R134" s="112"/>
      <c r="S134" s="95">
        <v>716761</v>
      </c>
    </row>
    <row r="135" spans="1:19" ht="27" customHeight="1">
      <c r="A135" s="113"/>
      <c r="B135" s="117"/>
      <c r="C135" s="117"/>
      <c r="D135" s="118"/>
      <c r="E135" s="119"/>
      <c r="F135" s="119"/>
      <c r="G135" s="113"/>
      <c r="H135" s="113"/>
      <c r="I135" s="113"/>
      <c r="J135" s="76">
        <v>150</v>
      </c>
      <c r="K135" s="17">
        <v>68.036000000000001</v>
      </c>
      <c r="L135" s="101"/>
      <c r="M135" s="113"/>
      <c r="N135" s="113"/>
      <c r="O135" s="120"/>
      <c r="P135" s="122"/>
      <c r="Q135" s="113"/>
      <c r="R135" s="113"/>
      <c r="S135" s="96"/>
    </row>
    <row r="136" spans="1:19" ht="31.5" customHeight="1">
      <c r="A136" s="101"/>
      <c r="B136" s="108"/>
      <c r="C136" s="108"/>
      <c r="D136" s="69" t="s">
        <v>274</v>
      </c>
      <c r="E136" s="42" t="s">
        <v>158</v>
      </c>
      <c r="F136" s="42" t="s">
        <v>158</v>
      </c>
      <c r="G136" s="101"/>
      <c r="H136" s="101"/>
      <c r="I136" s="101"/>
      <c r="J136" s="76">
        <v>150</v>
      </c>
      <c r="K136" s="17">
        <v>348.49</v>
      </c>
      <c r="L136" s="76"/>
      <c r="M136" s="101"/>
      <c r="N136" s="101"/>
      <c r="O136" s="121"/>
      <c r="P136" s="99"/>
      <c r="Q136" s="101"/>
      <c r="R136" s="101"/>
      <c r="S136" s="96"/>
    </row>
    <row r="137" spans="1:19" ht="33.75" customHeight="1">
      <c r="A137" s="30"/>
      <c r="B137" s="31"/>
      <c r="C137" s="31"/>
      <c r="D137" s="32"/>
      <c r="E137" s="32"/>
      <c r="F137" s="32"/>
      <c r="G137" s="32"/>
      <c r="H137" s="32"/>
      <c r="I137" s="33"/>
      <c r="J137" s="33"/>
      <c r="K137" s="34"/>
      <c r="L137" s="32"/>
      <c r="M137" s="32"/>
      <c r="N137" s="32"/>
      <c r="O137" s="35"/>
      <c r="P137" s="35"/>
      <c r="Q137" s="32"/>
      <c r="R137" s="36" t="s">
        <v>178</v>
      </c>
      <c r="S137" s="37">
        <f>SUM(S130:S136)</f>
        <v>3100408</v>
      </c>
    </row>
    <row r="138" spans="1:19" ht="67.5" customHeight="1">
      <c r="A138" s="47" t="s">
        <v>207</v>
      </c>
      <c r="B138" s="70">
        <v>22685</v>
      </c>
      <c r="C138" s="70" t="s">
        <v>37</v>
      </c>
      <c r="D138" s="70" t="s">
        <v>160</v>
      </c>
      <c r="E138" s="70" t="s">
        <v>161</v>
      </c>
      <c r="F138" s="70" t="s">
        <v>161</v>
      </c>
      <c r="G138" s="70" t="s">
        <v>13</v>
      </c>
      <c r="H138" s="70" t="s">
        <v>25</v>
      </c>
      <c r="I138" s="70" t="s">
        <v>2</v>
      </c>
      <c r="J138" s="70">
        <v>150</v>
      </c>
      <c r="K138" s="21">
        <v>517.31399999999996</v>
      </c>
      <c r="L138" s="75">
        <v>1998</v>
      </c>
      <c r="M138" s="75"/>
      <c r="N138" s="75"/>
      <c r="O138" s="48" t="s">
        <v>222</v>
      </c>
      <c r="P138" s="48" t="s">
        <v>198</v>
      </c>
      <c r="Q138" s="70"/>
      <c r="R138" s="75"/>
      <c r="S138" s="68">
        <v>662908</v>
      </c>
    </row>
    <row r="139" spans="1:19" ht="61.5" customHeight="1">
      <c r="A139" s="114" t="s">
        <v>207</v>
      </c>
      <c r="B139" s="112">
        <v>38686</v>
      </c>
      <c r="C139" s="112" t="s">
        <v>37</v>
      </c>
      <c r="D139" s="112" t="s">
        <v>162</v>
      </c>
      <c r="E139" s="112" t="s">
        <v>163</v>
      </c>
      <c r="F139" s="112" t="s">
        <v>3</v>
      </c>
      <c r="G139" s="112" t="s">
        <v>13</v>
      </c>
      <c r="H139" s="112" t="s">
        <v>21</v>
      </c>
      <c r="I139" s="112" t="s">
        <v>2</v>
      </c>
      <c r="J139" s="76">
        <v>150</v>
      </c>
      <c r="K139" s="17">
        <v>107.428</v>
      </c>
      <c r="L139" s="112">
        <v>2004</v>
      </c>
      <c r="M139" s="112"/>
      <c r="N139" s="112"/>
      <c r="O139" s="115" t="s">
        <v>212</v>
      </c>
      <c r="P139" s="115" t="s">
        <v>88</v>
      </c>
      <c r="Q139" s="112"/>
      <c r="R139" s="112"/>
      <c r="S139" s="95">
        <v>179511</v>
      </c>
    </row>
    <row r="140" spans="1:19" ht="61.5" customHeight="1">
      <c r="A140" s="101"/>
      <c r="B140" s="108"/>
      <c r="C140" s="108"/>
      <c r="D140" s="101"/>
      <c r="E140" s="101"/>
      <c r="F140" s="101"/>
      <c r="G140" s="101"/>
      <c r="H140" s="101"/>
      <c r="I140" s="101"/>
      <c r="J140" s="76">
        <v>150</v>
      </c>
      <c r="K140" s="17">
        <v>32.323</v>
      </c>
      <c r="L140" s="101"/>
      <c r="M140" s="101"/>
      <c r="N140" s="101"/>
      <c r="O140" s="99"/>
      <c r="P140" s="99"/>
      <c r="Q140" s="101"/>
      <c r="R140" s="101"/>
      <c r="S140" s="96"/>
    </row>
    <row r="141" spans="1:19" ht="69" customHeight="1">
      <c r="A141" s="78" t="s">
        <v>207</v>
      </c>
      <c r="B141" s="76">
        <v>38561</v>
      </c>
      <c r="C141" s="76" t="s">
        <v>37</v>
      </c>
      <c r="D141" s="76" t="s">
        <v>164</v>
      </c>
      <c r="E141" s="76" t="s">
        <v>163</v>
      </c>
      <c r="F141" s="76" t="s">
        <v>163</v>
      </c>
      <c r="G141" s="76" t="s">
        <v>13</v>
      </c>
      <c r="H141" s="76" t="s">
        <v>21</v>
      </c>
      <c r="I141" s="76" t="s">
        <v>2</v>
      </c>
      <c r="J141" s="76">
        <v>150</v>
      </c>
      <c r="K141" s="17">
        <v>247.131</v>
      </c>
      <c r="L141" s="3" t="s">
        <v>177</v>
      </c>
      <c r="M141" s="1"/>
      <c r="N141" s="1"/>
      <c r="O141" s="40" t="s">
        <v>213</v>
      </c>
      <c r="P141" s="79" t="s">
        <v>88</v>
      </c>
      <c r="Q141" s="76"/>
      <c r="R141" s="1"/>
      <c r="S141" s="67">
        <v>316709</v>
      </c>
    </row>
    <row r="142" spans="1:19" ht="32.25" customHeight="1">
      <c r="A142" s="30"/>
      <c r="B142" s="31"/>
      <c r="C142" s="31"/>
      <c r="D142" s="32"/>
      <c r="E142" s="32"/>
      <c r="F142" s="32"/>
      <c r="G142" s="32"/>
      <c r="H142" s="32"/>
      <c r="I142" s="33"/>
      <c r="J142" s="33"/>
      <c r="K142" s="34"/>
      <c r="L142" s="32"/>
      <c r="M142" s="32"/>
      <c r="N142" s="32"/>
      <c r="O142" s="35"/>
      <c r="P142" s="35"/>
      <c r="Q142" s="32"/>
      <c r="R142" s="36" t="s">
        <v>178</v>
      </c>
      <c r="S142" s="37">
        <f>SUM(S138:S141)</f>
        <v>1159128</v>
      </c>
    </row>
    <row r="143" spans="1:19" ht="59.25" customHeight="1">
      <c r="A143" s="107" t="s">
        <v>207</v>
      </c>
      <c r="B143" s="100">
        <v>38688</v>
      </c>
      <c r="C143" s="100" t="s">
        <v>56</v>
      </c>
      <c r="D143" s="100" t="s">
        <v>165</v>
      </c>
      <c r="E143" s="100" t="s">
        <v>41</v>
      </c>
      <c r="F143" s="100" t="s">
        <v>3</v>
      </c>
      <c r="G143" s="100" t="s">
        <v>44</v>
      </c>
      <c r="H143" s="100" t="s">
        <v>45</v>
      </c>
      <c r="I143" s="70" t="s">
        <v>2</v>
      </c>
      <c r="J143" s="70">
        <v>150</v>
      </c>
      <c r="K143" s="21">
        <v>71.905000000000001</v>
      </c>
      <c r="L143" s="100">
        <v>2009</v>
      </c>
      <c r="M143" s="100"/>
      <c r="N143" s="100"/>
      <c r="O143" s="98" t="s">
        <v>214</v>
      </c>
      <c r="P143" s="98" t="s">
        <v>226</v>
      </c>
      <c r="Q143" s="100" t="s">
        <v>96</v>
      </c>
      <c r="R143" s="100"/>
      <c r="S143" s="102">
        <v>302770</v>
      </c>
    </row>
    <row r="144" spans="1:19" ht="59.25" customHeight="1">
      <c r="A144" s="101"/>
      <c r="B144" s="108"/>
      <c r="C144" s="108"/>
      <c r="D144" s="101"/>
      <c r="E144" s="101"/>
      <c r="F144" s="101"/>
      <c r="G144" s="101"/>
      <c r="H144" s="101"/>
      <c r="I144" s="76" t="s">
        <v>174</v>
      </c>
      <c r="J144" s="76">
        <v>50</v>
      </c>
      <c r="K144" s="17">
        <f>64+51</f>
        <v>115</v>
      </c>
      <c r="L144" s="101"/>
      <c r="M144" s="101"/>
      <c r="N144" s="101"/>
      <c r="O144" s="99"/>
      <c r="P144" s="99"/>
      <c r="Q144" s="101"/>
      <c r="R144" s="101"/>
      <c r="S144" s="96"/>
    </row>
    <row r="145" spans="1:19" ht="72" customHeight="1">
      <c r="A145" s="78" t="s">
        <v>207</v>
      </c>
      <c r="B145" s="76">
        <v>31036</v>
      </c>
      <c r="C145" s="76" t="s">
        <v>56</v>
      </c>
      <c r="D145" s="76" t="s">
        <v>46</v>
      </c>
      <c r="E145" s="76" t="s">
        <v>42</v>
      </c>
      <c r="F145" s="76" t="s">
        <v>43</v>
      </c>
      <c r="G145" s="76" t="s">
        <v>44</v>
      </c>
      <c r="H145" s="76" t="s">
        <v>45</v>
      </c>
      <c r="I145" s="76" t="s">
        <v>0</v>
      </c>
      <c r="J145" s="76">
        <v>150</v>
      </c>
      <c r="K145" s="17">
        <v>161.52000000000001</v>
      </c>
      <c r="L145" s="76"/>
      <c r="M145" s="76"/>
      <c r="N145" s="76"/>
      <c r="O145" s="79" t="s">
        <v>215</v>
      </c>
      <c r="P145" s="79" t="s">
        <v>226</v>
      </c>
      <c r="Q145" s="76"/>
      <c r="R145" s="76"/>
      <c r="S145" s="67">
        <v>207720</v>
      </c>
    </row>
    <row r="146" spans="1:19" ht="72" customHeight="1">
      <c r="A146" s="78" t="s">
        <v>207</v>
      </c>
      <c r="B146" s="74">
        <v>38693</v>
      </c>
      <c r="C146" s="74" t="s">
        <v>56</v>
      </c>
      <c r="D146" s="76" t="s">
        <v>181</v>
      </c>
      <c r="E146" s="76" t="s">
        <v>183</v>
      </c>
      <c r="F146" s="76" t="s">
        <v>182</v>
      </c>
      <c r="G146" s="76" t="s">
        <v>57</v>
      </c>
      <c r="H146" s="42" t="s">
        <v>62</v>
      </c>
      <c r="I146" s="76" t="s">
        <v>2</v>
      </c>
      <c r="J146" s="42">
        <v>300</v>
      </c>
      <c r="K146" s="2">
        <v>424.92899999999997</v>
      </c>
      <c r="L146" s="74"/>
      <c r="M146" s="74"/>
      <c r="N146" s="74"/>
      <c r="O146" s="79" t="s">
        <v>223</v>
      </c>
      <c r="P146" s="79" t="s">
        <v>257</v>
      </c>
      <c r="Q146" s="74"/>
      <c r="R146" s="74"/>
      <c r="S146" s="67">
        <v>728493</v>
      </c>
    </row>
    <row r="147" spans="1:19" ht="36" customHeight="1">
      <c r="A147" s="30"/>
      <c r="B147" s="31"/>
      <c r="C147" s="31"/>
      <c r="D147" s="32"/>
      <c r="E147" s="32"/>
      <c r="F147" s="32"/>
      <c r="G147" s="32"/>
      <c r="H147" s="32"/>
      <c r="I147" s="33"/>
      <c r="J147" s="33"/>
      <c r="K147" s="34"/>
      <c r="L147" s="32"/>
      <c r="M147" s="32"/>
      <c r="N147" s="32"/>
      <c r="O147" s="35"/>
      <c r="P147" s="35"/>
      <c r="Q147" s="32"/>
      <c r="R147" s="36" t="s">
        <v>178</v>
      </c>
      <c r="S147" s="37">
        <f>SUM(S143:S146)</f>
        <v>1238983</v>
      </c>
    </row>
    <row r="148" spans="1:19" ht="98.25" customHeight="1">
      <c r="A148" s="47" t="s">
        <v>207</v>
      </c>
      <c r="B148" s="70">
        <v>38695</v>
      </c>
      <c r="C148" s="70" t="s">
        <v>38</v>
      </c>
      <c r="D148" s="70" t="s">
        <v>169</v>
      </c>
      <c r="E148" s="70" t="s">
        <v>170</v>
      </c>
      <c r="F148" s="70" t="s">
        <v>171</v>
      </c>
      <c r="G148" s="70" t="s">
        <v>10</v>
      </c>
      <c r="H148" s="70" t="s">
        <v>22</v>
      </c>
      <c r="I148" s="70" t="s">
        <v>2</v>
      </c>
      <c r="J148" s="70">
        <v>400</v>
      </c>
      <c r="K148" s="21">
        <v>163.172</v>
      </c>
      <c r="L148" s="70">
        <v>2001</v>
      </c>
      <c r="M148" s="70"/>
      <c r="N148" s="70"/>
      <c r="O148" s="48" t="s">
        <v>216</v>
      </c>
      <c r="P148" s="48" t="s">
        <v>88</v>
      </c>
      <c r="Q148" s="70"/>
      <c r="R148" s="70"/>
      <c r="S148" s="68">
        <v>376243</v>
      </c>
    </row>
    <row r="149" spans="1:19" ht="35.25" customHeight="1">
      <c r="O149" s="10"/>
      <c r="P149" s="9"/>
      <c r="Q149" s="20"/>
      <c r="R149" s="57" t="s">
        <v>178</v>
      </c>
      <c r="S149" s="58">
        <f>SUM(S148)</f>
        <v>376243</v>
      </c>
    </row>
    <row r="150" spans="1:19" ht="69.75" customHeight="1">
      <c r="A150" s="103" t="s">
        <v>258</v>
      </c>
      <c r="B150" s="93">
        <v>35564</v>
      </c>
      <c r="C150" s="93" t="s">
        <v>38</v>
      </c>
      <c r="D150" s="93" t="s">
        <v>140</v>
      </c>
      <c r="E150" s="93" t="s">
        <v>141</v>
      </c>
      <c r="F150" s="93" t="s">
        <v>3</v>
      </c>
      <c r="G150" s="93" t="s">
        <v>8</v>
      </c>
      <c r="H150" s="93" t="s">
        <v>15</v>
      </c>
      <c r="I150" s="93" t="s">
        <v>0</v>
      </c>
      <c r="J150" s="76">
        <v>200</v>
      </c>
      <c r="K150" s="17">
        <v>81.024000000000001</v>
      </c>
      <c r="L150" s="93">
        <v>1964</v>
      </c>
      <c r="M150" s="93"/>
      <c r="N150" s="93"/>
      <c r="O150" s="109" t="s">
        <v>246</v>
      </c>
      <c r="P150" s="109" t="s">
        <v>180</v>
      </c>
      <c r="Q150" s="93"/>
      <c r="R150" s="93"/>
      <c r="S150" s="95">
        <v>367492</v>
      </c>
    </row>
    <row r="151" spans="1:19" ht="69.75" customHeight="1">
      <c r="A151" s="94"/>
      <c r="B151" s="104"/>
      <c r="C151" s="104"/>
      <c r="D151" s="94"/>
      <c r="E151" s="94"/>
      <c r="F151" s="94"/>
      <c r="G151" s="94"/>
      <c r="H151" s="94"/>
      <c r="I151" s="94"/>
      <c r="J151" s="76">
        <v>150</v>
      </c>
      <c r="K151" s="17">
        <v>170.18299999999999</v>
      </c>
      <c r="L151" s="94"/>
      <c r="M151" s="94"/>
      <c r="N151" s="94"/>
      <c r="O151" s="110"/>
      <c r="P151" s="111"/>
      <c r="Q151" s="94"/>
      <c r="R151" s="94"/>
      <c r="S151" s="96"/>
    </row>
    <row r="152" spans="1:19" ht="35.25" customHeight="1">
      <c r="O152" s="10"/>
      <c r="P152" s="9"/>
      <c r="Q152" s="20"/>
      <c r="R152" s="38" t="s">
        <v>178</v>
      </c>
      <c r="S152" s="45">
        <f>S150</f>
        <v>367492</v>
      </c>
    </row>
    <row r="153" spans="1:19" customFormat="1" ht="60" customHeight="1">
      <c r="A153" s="59" t="s">
        <v>207</v>
      </c>
      <c r="B153" s="60">
        <v>38925</v>
      </c>
      <c r="C153" s="60" t="s">
        <v>263</v>
      </c>
      <c r="D153" s="60"/>
      <c r="E153" s="60"/>
      <c r="F153" s="60"/>
      <c r="G153" s="60"/>
      <c r="H153" s="60"/>
      <c r="I153" s="60"/>
      <c r="J153" s="60"/>
      <c r="K153" s="61"/>
      <c r="L153" s="60"/>
      <c r="M153" s="60"/>
      <c r="N153" s="62"/>
      <c r="O153" s="62" t="s">
        <v>264</v>
      </c>
      <c r="P153" s="62"/>
      <c r="Q153" s="60"/>
      <c r="R153" s="60"/>
      <c r="S153" s="63">
        <v>5000000</v>
      </c>
    </row>
    <row r="154" spans="1:19" ht="44.25" customHeight="1">
      <c r="O154" s="10"/>
      <c r="P154" s="9"/>
      <c r="Q154" s="20"/>
      <c r="R154" s="49" t="s">
        <v>203</v>
      </c>
      <c r="S154" s="50">
        <f>SUM(S149,S147,S142,S137,S129,S115,S104,S87,S74,S64,S57,S42,S33,S15,S152,S153)</f>
        <v>35438473.575102799</v>
      </c>
    </row>
    <row r="159" spans="1:19" ht="30" customHeight="1"/>
    <row r="160" spans="1:19" s="22" customFormat="1">
      <c r="A160" s="6"/>
      <c r="B160" s="28"/>
      <c r="C160" s="28"/>
      <c r="D160" s="6"/>
      <c r="E160" s="6"/>
      <c r="F160" s="6"/>
      <c r="G160" s="23"/>
      <c r="H160" s="23"/>
      <c r="I160" s="6"/>
      <c r="J160" s="6"/>
      <c r="K160" s="19"/>
      <c r="L160" s="6"/>
      <c r="M160" s="24"/>
      <c r="N160" s="24"/>
      <c r="P160" s="25"/>
      <c r="Q160" s="6"/>
      <c r="R160" s="5"/>
      <c r="S160" s="27"/>
    </row>
    <row r="161" spans="1:19" s="22" customFormat="1">
      <c r="A161" s="6"/>
      <c r="B161" s="28"/>
      <c r="C161" s="28"/>
      <c r="D161" s="6"/>
      <c r="E161" s="6"/>
      <c r="F161" s="6"/>
      <c r="G161" s="23"/>
      <c r="H161" s="23"/>
      <c r="I161" s="6"/>
      <c r="J161" s="6"/>
      <c r="K161" s="19"/>
      <c r="L161" s="6"/>
      <c r="M161" s="24"/>
      <c r="N161" s="24"/>
      <c r="P161" s="25"/>
      <c r="Q161" s="6"/>
      <c r="R161" s="39"/>
      <c r="S161" s="43"/>
    </row>
  </sheetData>
  <autoFilter ref="A2:S154"/>
  <mergeCells count="540">
    <mergeCell ref="L3:L4"/>
    <mergeCell ref="A1:S1"/>
    <mergeCell ref="A3:A4"/>
    <mergeCell ref="B3:B4"/>
    <mergeCell ref="C3:C4"/>
    <mergeCell ref="D3:D4"/>
    <mergeCell ref="E3:E4"/>
    <mergeCell ref="F3:F4"/>
    <mergeCell ref="G3:G4"/>
    <mergeCell ref="H3:H4"/>
    <mergeCell ref="I3:I4"/>
    <mergeCell ref="R3:R4"/>
    <mergeCell ref="S3:S4"/>
    <mergeCell ref="M3:M4"/>
    <mergeCell ref="N3:N4"/>
    <mergeCell ref="O3:O4"/>
    <mergeCell ref="P3:P4"/>
    <mergeCell ref="Q3:Q4"/>
    <mergeCell ref="R5:R7"/>
    <mergeCell ref="S5:S7"/>
    <mergeCell ref="A8:A11"/>
    <mergeCell ref="B8:B11"/>
    <mergeCell ref="C8:C11"/>
    <mergeCell ref="D8:D11"/>
    <mergeCell ref="E8:E11"/>
    <mergeCell ref="F8:F11"/>
    <mergeCell ref="G8:G11"/>
    <mergeCell ref="H8:H11"/>
    <mergeCell ref="L5:L7"/>
    <mergeCell ref="M5:M7"/>
    <mergeCell ref="N5:N7"/>
    <mergeCell ref="O5:O7"/>
    <mergeCell ref="P5:P7"/>
    <mergeCell ref="Q5:Q7"/>
    <mergeCell ref="P8:P11"/>
    <mergeCell ref="Q8:Q11"/>
    <mergeCell ref="R8:R11"/>
    <mergeCell ref="S8:S11"/>
    <mergeCell ref="M8:M11"/>
    <mergeCell ref="N8:N11"/>
    <mergeCell ref="O8:O11"/>
    <mergeCell ref="A5:A7"/>
    <mergeCell ref="A16:A17"/>
    <mergeCell ref="B16:B17"/>
    <mergeCell ref="C16:C17"/>
    <mergeCell ref="D16:D17"/>
    <mergeCell ref="E16:E17"/>
    <mergeCell ref="F16:F17"/>
    <mergeCell ref="I8:I11"/>
    <mergeCell ref="J8:J11"/>
    <mergeCell ref="B5:B7"/>
    <mergeCell ref="C5:C7"/>
    <mergeCell ref="D5:D7"/>
    <mergeCell ref="E5:E7"/>
    <mergeCell ref="F5:F7"/>
    <mergeCell ref="G5:G7"/>
    <mergeCell ref="H5:H7"/>
    <mergeCell ref="L8:L11"/>
    <mergeCell ref="O16:O17"/>
    <mergeCell ref="P16:P17"/>
    <mergeCell ref="Q16:Q17"/>
    <mergeCell ref="R16:R17"/>
    <mergeCell ref="S16:S17"/>
    <mergeCell ref="A18:A20"/>
    <mergeCell ref="B18:B20"/>
    <mergeCell ref="C18:C20"/>
    <mergeCell ref="D18:D20"/>
    <mergeCell ref="E18:E20"/>
    <mergeCell ref="G16:G17"/>
    <mergeCell ref="H16:H17"/>
    <mergeCell ref="I16:I17"/>
    <mergeCell ref="L16:L17"/>
    <mergeCell ref="M16:M17"/>
    <mergeCell ref="N16:N17"/>
    <mergeCell ref="N18:N20"/>
    <mergeCell ref="O18:O20"/>
    <mergeCell ref="P18:P20"/>
    <mergeCell ref="Q18:Q20"/>
    <mergeCell ref="R18:R20"/>
    <mergeCell ref="S18:S20"/>
    <mergeCell ref="F18:F20"/>
    <mergeCell ref="G18:G20"/>
    <mergeCell ref="H18:H20"/>
    <mergeCell ref="I18:I20"/>
    <mergeCell ref="L18:L20"/>
    <mergeCell ref="M18:M20"/>
    <mergeCell ref="O21:O24"/>
    <mergeCell ref="P21:P24"/>
    <mergeCell ref="Q21:Q24"/>
    <mergeCell ref="R21:R24"/>
    <mergeCell ref="S21:S24"/>
    <mergeCell ref="M21:M24"/>
    <mergeCell ref="N21:N24"/>
    <mergeCell ref="A26:A31"/>
    <mergeCell ref="B26:B31"/>
    <mergeCell ref="C26:C31"/>
    <mergeCell ref="D26:D31"/>
    <mergeCell ref="E26:E31"/>
    <mergeCell ref="G21:G24"/>
    <mergeCell ref="H21:H24"/>
    <mergeCell ref="I21:I24"/>
    <mergeCell ref="L21:L24"/>
    <mergeCell ref="A21:A24"/>
    <mergeCell ref="B21:B24"/>
    <mergeCell ref="C21:C24"/>
    <mergeCell ref="D21:D24"/>
    <mergeCell ref="E21:E24"/>
    <mergeCell ref="F21:F24"/>
    <mergeCell ref="N26:N31"/>
    <mergeCell ref="O26:O31"/>
    <mergeCell ref="P26:P31"/>
    <mergeCell ref="Q26:Q31"/>
    <mergeCell ref="R26:R31"/>
    <mergeCell ref="S26:S31"/>
    <mergeCell ref="F26:F31"/>
    <mergeCell ref="G26:G31"/>
    <mergeCell ref="H26:H31"/>
    <mergeCell ref="I26:I31"/>
    <mergeCell ref="L26:L31"/>
    <mergeCell ref="M26:M31"/>
    <mergeCell ref="P34:P37"/>
    <mergeCell ref="Q34:Q37"/>
    <mergeCell ref="R34:R37"/>
    <mergeCell ref="S34:S37"/>
    <mergeCell ref="A38:A40"/>
    <mergeCell ref="B38:B40"/>
    <mergeCell ref="C38:C40"/>
    <mergeCell ref="D38:D40"/>
    <mergeCell ref="E38:E40"/>
    <mergeCell ref="F38:F40"/>
    <mergeCell ref="G34:G37"/>
    <mergeCell ref="H34:H37"/>
    <mergeCell ref="L34:L37"/>
    <mergeCell ref="M34:M37"/>
    <mergeCell ref="N34:N37"/>
    <mergeCell ref="O34:O37"/>
    <mergeCell ref="A34:A37"/>
    <mergeCell ref="B34:B37"/>
    <mergeCell ref="C34:C37"/>
    <mergeCell ref="D34:D37"/>
    <mergeCell ref="E34:E37"/>
    <mergeCell ref="F34:F37"/>
    <mergeCell ref="O38:O40"/>
    <mergeCell ref="P38:P40"/>
    <mergeCell ref="G44:G45"/>
    <mergeCell ref="H44:H45"/>
    <mergeCell ref="L44:L45"/>
    <mergeCell ref="Q38:Q40"/>
    <mergeCell ref="R38:R40"/>
    <mergeCell ref="S38:S40"/>
    <mergeCell ref="A44:A45"/>
    <mergeCell ref="B44:B45"/>
    <mergeCell ref="C44:C45"/>
    <mergeCell ref="D44:D45"/>
    <mergeCell ref="E44:E45"/>
    <mergeCell ref="G38:G40"/>
    <mergeCell ref="H38:H40"/>
    <mergeCell ref="I38:I40"/>
    <mergeCell ref="L38:L40"/>
    <mergeCell ref="M38:M40"/>
    <mergeCell ref="N38:N40"/>
    <mergeCell ref="P44:P45"/>
    <mergeCell ref="Q44:Q45"/>
    <mergeCell ref="R44:R45"/>
    <mergeCell ref="S44:S45"/>
    <mergeCell ref="M44:M45"/>
    <mergeCell ref="N44:N45"/>
    <mergeCell ref="O44:O45"/>
    <mergeCell ref="P46:P48"/>
    <mergeCell ref="Q46:Q48"/>
    <mergeCell ref="R46:R48"/>
    <mergeCell ref="S46:S48"/>
    <mergeCell ref="A50:A52"/>
    <mergeCell ref="B50:B52"/>
    <mergeCell ref="C50:C52"/>
    <mergeCell ref="D50:D52"/>
    <mergeCell ref="E50:E52"/>
    <mergeCell ref="G46:G48"/>
    <mergeCell ref="H46:H48"/>
    <mergeCell ref="I46:I48"/>
    <mergeCell ref="L46:L48"/>
    <mergeCell ref="M46:M48"/>
    <mergeCell ref="N46:N48"/>
    <mergeCell ref="Q50:Q52"/>
    <mergeCell ref="R50:R52"/>
    <mergeCell ref="S50:S52"/>
    <mergeCell ref="F50:F52"/>
    <mergeCell ref="G50:G52"/>
    <mergeCell ref="H50:H52"/>
    <mergeCell ref="I50:I52"/>
    <mergeCell ref="L50:L52"/>
    <mergeCell ref="A46:A48"/>
    <mergeCell ref="A53:A56"/>
    <mergeCell ref="B53:B56"/>
    <mergeCell ref="C53:C56"/>
    <mergeCell ref="D53:D56"/>
    <mergeCell ref="E53:E56"/>
    <mergeCell ref="F53:F56"/>
    <mergeCell ref="N50:N52"/>
    <mergeCell ref="O50:O52"/>
    <mergeCell ref="O46:O48"/>
    <mergeCell ref="B46:B48"/>
    <mergeCell ref="C46:C48"/>
    <mergeCell ref="D46:D48"/>
    <mergeCell ref="E46:E48"/>
    <mergeCell ref="F46:F48"/>
    <mergeCell ref="P50:P52"/>
    <mergeCell ref="N53:N56"/>
    <mergeCell ref="O53:O56"/>
    <mergeCell ref="P53:P56"/>
    <mergeCell ref="Q53:Q56"/>
    <mergeCell ref="R53:R56"/>
    <mergeCell ref="S53:S56"/>
    <mergeCell ref="G53:G56"/>
    <mergeCell ref="H53:H56"/>
    <mergeCell ref="I53:I56"/>
    <mergeCell ref="J53:J56"/>
    <mergeCell ref="L53:L56"/>
    <mergeCell ref="M53:M56"/>
    <mergeCell ref="M50:M52"/>
    <mergeCell ref="O58:O61"/>
    <mergeCell ref="P58:P61"/>
    <mergeCell ref="Q58:Q61"/>
    <mergeCell ref="R58:R61"/>
    <mergeCell ref="S58:S61"/>
    <mergeCell ref="A62:A63"/>
    <mergeCell ref="B62:B63"/>
    <mergeCell ref="C62:C63"/>
    <mergeCell ref="D62:D63"/>
    <mergeCell ref="E62:E63"/>
    <mergeCell ref="G58:G61"/>
    <mergeCell ref="H58:H61"/>
    <mergeCell ref="I58:I61"/>
    <mergeCell ref="L58:L61"/>
    <mergeCell ref="M58:M61"/>
    <mergeCell ref="N58:N61"/>
    <mergeCell ref="A58:A61"/>
    <mergeCell ref="B58:B61"/>
    <mergeCell ref="C58:C61"/>
    <mergeCell ref="D58:D60"/>
    <mergeCell ref="E58:E60"/>
    <mergeCell ref="F58:F60"/>
    <mergeCell ref="O62:O63"/>
    <mergeCell ref="P62:P63"/>
    <mergeCell ref="Q62:Q63"/>
    <mergeCell ref="R62:R63"/>
    <mergeCell ref="S62:S63"/>
    <mergeCell ref="A67:A73"/>
    <mergeCell ref="B67:B73"/>
    <mergeCell ref="C67:C73"/>
    <mergeCell ref="D67:D73"/>
    <mergeCell ref="E67:E73"/>
    <mergeCell ref="F62:F63"/>
    <mergeCell ref="G62:G63"/>
    <mergeCell ref="H62:H63"/>
    <mergeCell ref="L62:L63"/>
    <mergeCell ref="M62:M63"/>
    <mergeCell ref="N62:N63"/>
    <mergeCell ref="N67:N73"/>
    <mergeCell ref="O67:O73"/>
    <mergeCell ref="P67:P73"/>
    <mergeCell ref="Q67:Q73"/>
    <mergeCell ref="R67:R73"/>
    <mergeCell ref="S67:S73"/>
    <mergeCell ref="F67:F73"/>
    <mergeCell ref="G67:G73"/>
    <mergeCell ref="H67:H73"/>
    <mergeCell ref="I67:I71"/>
    <mergeCell ref="L67:L73"/>
    <mergeCell ref="M67:M73"/>
    <mergeCell ref="O75:O77"/>
    <mergeCell ref="P75:P77"/>
    <mergeCell ref="Q75:Q77"/>
    <mergeCell ref="R75:R77"/>
    <mergeCell ref="S75:S77"/>
    <mergeCell ref="A78:A82"/>
    <mergeCell ref="B78:B82"/>
    <mergeCell ref="C78:C82"/>
    <mergeCell ref="D78:D82"/>
    <mergeCell ref="E78:E82"/>
    <mergeCell ref="G75:G77"/>
    <mergeCell ref="H75:H77"/>
    <mergeCell ref="I75:I77"/>
    <mergeCell ref="L75:L77"/>
    <mergeCell ref="M75:M77"/>
    <mergeCell ref="N75:N77"/>
    <mergeCell ref="A75:A77"/>
    <mergeCell ref="B75:B77"/>
    <mergeCell ref="C75:C77"/>
    <mergeCell ref="D75:D77"/>
    <mergeCell ref="E75:E77"/>
    <mergeCell ref="F75:F77"/>
    <mergeCell ref="A84:A85"/>
    <mergeCell ref="B84:B85"/>
    <mergeCell ref="C84:C85"/>
    <mergeCell ref="D84:D85"/>
    <mergeCell ref="E84:E85"/>
    <mergeCell ref="F78:F82"/>
    <mergeCell ref="G78:G82"/>
    <mergeCell ref="H78:H82"/>
    <mergeCell ref="L78:L82"/>
    <mergeCell ref="F84:F85"/>
    <mergeCell ref="G84:G85"/>
    <mergeCell ref="H84:H85"/>
    <mergeCell ref="L84:L85"/>
    <mergeCell ref="O78:O82"/>
    <mergeCell ref="P78:P82"/>
    <mergeCell ref="Q78:Q82"/>
    <mergeCell ref="R78:R82"/>
    <mergeCell ref="S78:S82"/>
    <mergeCell ref="M78:M82"/>
    <mergeCell ref="N78:N82"/>
    <mergeCell ref="O84:O85"/>
    <mergeCell ref="P84:P85"/>
    <mergeCell ref="Q84:Q85"/>
    <mergeCell ref="R84:R85"/>
    <mergeCell ref="S84:S85"/>
    <mergeCell ref="M84:M85"/>
    <mergeCell ref="N84:N85"/>
    <mergeCell ref="Q88:Q91"/>
    <mergeCell ref="R88:R91"/>
    <mergeCell ref="S88:S91"/>
    <mergeCell ref="F88:F91"/>
    <mergeCell ref="G88:G91"/>
    <mergeCell ref="H88:H91"/>
    <mergeCell ref="I88:I91"/>
    <mergeCell ref="L88:L91"/>
    <mergeCell ref="M88:M91"/>
    <mergeCell ref="A92:A100"/>
    <mergeCell ref="B92:B100"/>
    <mergeCell ref="C92:C100"/>
    <mergeCell ref="D92:D100"/>
    <mergeCell ref="E92:E100"/>
    <mergeCell ref="F92:F100"/>
    <mergeCell ref="N88:N91"/>
    <mergeCell ref="O88:O91"/>
    <mergeCell ref="P88:P91"/>
    <mergeCell ref="O92:O100"/>
    <mergeCell ref="P92:P100"/>
    <mergeCell ref="A88:A91"/>
    <mergeCell ref="B88:B91"/>
    <mergeCell ref="C88:C91"/>
    <mergeCell ref="D88:D91"/>
    <mergeCell ref="E88:E91"/>
    <mergeCell ref="Q92:Q100"/>
    <mergeCell ref="R92:R100"/>
    <mergeCell ref="S92:S100"/>
    <mergeCell ref="I98:I100"/>
    <mergeCell ref="G92:G100"/>
    <mergeCell ref="H92:H100"/>
    <mergeCell ref="I92:I97"/>
    <mergeCell ref="L92:L100"/>
    <mergeCell ref="M92:M100"/>
    <mergeCell ref="N92:N100"/>
    <mergeCell ref="P101:P102"/>
    <mergeCell ref="Q101:Q102"/>
    <mergeCell ref="R101:R102"/>
    <mergeCell ref="S101:S102"/>
    <mergeCell ref="A105:A108"/>
    <mergeCell ref="B105:B108"/>
    <mergeCell ref="C105:C108"/>
    <mergeCell ref="D105:D108"/>
    <mergeCell ref="E105:E108"/>
    <mergeCell ref="F105:F108"/>
    <mergeCell ref="G101:G102"/>
    <mergeCell ref="H101:H102"/>
    <mergeCell ref="L101:L102"/>
    <mergeCell ref="M101:M102"/>
    <mergeCell ref="N101:N102"/>
    <mergeCell ref="O101:O102"/>
    <mergeCell ref="A101:A102"/>
    <mergeCell ref="B101:B102"/>
    <mergeCell ref="C101:C102"/>
    <mergeCell ref="D101:D102"/>
    <mergeCell ref="E101:E102"/>
    <mergeCell ref="F101:F102"/>
    <mergeCell ref="O105:O108"/>
    <mergeCell ref="P105:P108"/>
    <mergeCell ref="Q105:Q108"/>
    <mergeCell ref="R105:R108"/>
    <mergeCell ref="S105:S108"/>
    <mergeCell ref="A116:A120"/>
    <mergeCell ref="B116:B120"/>
    <mergeCell ref="C116:C120"/>
    <mergeCell ref="D116:D120"/>
    <mergeCell ref="E116:E119"/>
    <mergeCell ref="G105:G108"/>
    <mergeCell ref="H105:H108"/>
    <mergeCell ref="I105:I108"/>
    <mergeCell ref="L105:L108"/>
    <mergeCell ref="M105:M108"/>
    <mergeCell ref="N105:N108"/>
    <mergeCell ref="N116:N120"/>
    <mergeCell ref="O116:O120"/>
    <mergeCell ref="P116:P120"/>
    <mergeCell ref="Q116:Q120"/>
    <mergeCell ref="R116:R120"/>
    <mergeCell ref="S116:S120"/>
    <mergeCell ref="F116:F119"/>
    <mergeCell ref="G116:G120"/>
    <mergeCell ref="H116:H120"/>
    <mergeCell ref="I116:I120"/>
    <mergeCell ref="L116:L120"/>
    <mergeCell ref="M116:M120"/>
    <mergeCell ref="O121:O122"/>
    <mergeCell ref="P121:P122"/>
    <mergeCell ref="Q121:Q122"/>
    <mergeCell ref="R121:R122"/>
    <mergeCell ref="S121:S122"/>
    <mergeCell ref="A123:A128"/>
    <mergeCell ref="B123:B128"/>
    <mergeCell ref="C123:C128"/>
    <mergeCell ref="D123:D125"/>
    <mergeCell ref="E123:E125"/>
    <mergeCell ref="G121:G122"/>
    <mergeCell ref="H121:H122"/>
    <mergeCell ref="I121:I122"/>
    <mergeCell ref="L121:L122"/>
    <mergeCell ref="M121:M122"/>
    <mergeCell ref="N121:N122"/>
    <mergeCell ref="A121:A122"/>
    <mergeCell ref="B121:B122"/>
    <mergeCell ref="C121:C122"/>
    <mergeCell ref="D121:D122"/>
    <mergeCell ref="E121:E122"/>
    <mergeCell ref="F121:F122"/>
    <mergeCell ref="O123:O128"/>
    <mergeCell ref="P123:P128"/>
    <mergeCell ref="Q123:Q128"/>
    <mergeCell ref="R123:R128"/>
    <mergeCell ref="S123:S128"/>
    <mergeCell ref="D126:D128"/>
    <mergeCell ref="E126:E128"/>
    <mergeCell ref="F126:F128"/>
    <mergeCell ref="F123:F125"/>
    <mergeCell ref="G123:G128"/>
    <mergeCell ref="I123:I128"/>
    <mergeCell ref="J123:J128"/>
    <mergeCell ref="M123:M128"/>
    <mergeCell ref="N123:N128"/>
    <mergeCell ref="P131:P132"/>
    <mergeCell ref="Q131:Q132"/>
    <mergeCell ref="R131:R132"/>
    <mergeCell ref="S131:S132"/>
    <mergeCell ref="A134:A136"/>
    <mergeCell ref="B134:B136"/>
    <mergeCell ref="C134:C136"/>
    <mergeCell ref="D134:D135"/>
    <mergeCell ref="E134:E135"/>
    <mergeCell ref="F134:F135"/>
    <mergeCell ref="H131:H132"/>
    <mergeCell ref="I131:I132"/>
    <mergeCell ref="L131:L132"/>
    <mergeCell ref="M131:M132"/>
    <mergeCell ref="N131:N132"/>
    <mergeCell ref="O131:O132"/>
    <mergeCell ref="A131:A132"/>
    <mergeCell ref="B131:B132"/>
    <mergeCell ref="C131:C132"/>
    <mergeCell ref="D131:D132"/>
    <mergeCell ref="E131:E132"/>
    <mergeCell ref="G131:G132"/>
    <mergeCell ref="O134:O136"/>
    <mergeCell ref="P134:P136"/>
    <mergeCell ref="Q134:Q136"/>
    <mergeCell ref="R134:R136"/>
    <mergeCell ref="S134:S136"/>
    <mergeCell ref="A139:A140"/>
    <mergeCell ref="B139:B140"/>
    <mergeCell ref="C139:C140"/>
    <mergeCell ref="D139:D140"/>
    <mergeCell ref="E139:E140"/>
    <mergeCell ref="G134:G136"/>
    <mergeCell ref="H134:H136"/>
    <mergeCell ref="I134:I136"/>
    <mergeCell ref="L134:L135"/>
    <mergeCell ref="M134:M136"/>
    <mergeCell ref="N134:N136"/>
    <mergeCell ref="N139:N140"/>
    <mergeCell ref="O139:O140"/>
    <mergeCell ref="P139:P140"/>
    <mergeCell ref="Q139:Q140"/>
    <mergeCell ref="R139:R140"/>
    <mergeCell ref="S139:S140"/>
    <mergeCell ref="F139:F140"/>
    <mergeCell ref="G139:G140"/>
    <mergeCell ref="H139:H140"/>
    <mergeCell ref="I139:I140"/>
    <mergeCell ref="L139:L140"/>
    <mergeCell ref="M139:M140"/>
    <mergeCell ref="E150:E151"/>
    <mergeCell ref="F150:F151"/>
    <mergeCell ref="G143:G144"/>
    <mergeCell ref="H143:H144"/>
    <mergeCell ref="L143:L144"/>
    <mergeCell ref="M143:M144"/>
    <mergeCell ref="N143:N144"/>
    <mergeCell ref="O143:O144"/>
    <mergeCell ref="A143:A144"/>
    <mergeCell ref="B143:B144"/>
    <mergeCell ref="C143:C144"/>
    <mergeCell ref="D143:D144"/>
    <mergeCell ref="E143:E144"/>
    <mergeCell ref="F143:F144"/>
    <mergeCell ref="O150:O151"/>
    <mergeCell ref="P150:P151"/>
    <mergeCell ref="Q150:Q151"/>
    <mergeCell ref="R150:R151"/>
    <mergeCell ref="S150:S151"/>
    <mergeCell ref="A12:A14"/>
    <mergeCell ref="B12:B14"/>
    <mergeCell ref="C12:C14"/>
    <mergeCell ref="D12:D14"/>
    <mergeCell ref="E12:E14"/>
    <mergeCell ref="G150:G151"/>
    <mergeCell ref="H150:H151"/>
    <mergeCell ref="I150:I151"/>
    <mergeCell ref="L150:L151"/>
    <mergeCell ref="M150:M151"/>
    <mergeCell ref="N150:N151"/>
    <mergeCell ref="P143:P144"/>
    <mergeCell ref="Q143:Q144"/>
    <mergeCell ref="R143:R144"/>
    <mergeCell ref="S143:S144"/>
    <mergeCell ref="A150:A151"/>
    <mergeCell ref="B150:B151"/>
    <mergeCell ref="C150:C151"/>
    <mergeCell ref="D150:D151"/>
    <mergeCell ref="S12:S14"/>
    <mergeCell ref="M12:M14"/>
    <mergeCell ref="N12:N14"/>
    <mergeCell ref="O12:O14"/>
    <mergeCell ref="P12:P14"/>
    <mergeCell ref="Q12:Q14"/>
    <mergeCell ref="R12:R14"/>
    <mergeCell ref="F12:F14"/>
    <mergeCell ref="G12:G14"/>
    <mergeCell ref="H12:H14"/>
    <mergeCell ref="I12:I14"/>
    <mergeCell ref="L12:L14"/>
  </mergeCells>
  <conditionalFormatting sqref="K153">
    <cfRule type="cellIs" dxfId="0" priority="1" stopIfTrue="1" operator="equal">
      <formula>8</formula>
    </cfRule>
  </conditionalFormatting>
  <printOptions horizontalCentered="1"/>
  <pageMargins left="0.16" right="0.13" top="0.67" bottom="0.44" header="0.28000000000000003" footer="0.25"/>
  <pageSetup paperSize="3" scale="82" fitToHeight="0" orientation="landscape" r:id="rId1"/>
  <headerFooter>
    <oddFooter>Page &amp;P of &amp;N</oddFooter>
  </headerFooter>
  <rowBreaks count="4" manualBreakCount="4">
    <brk id="52" max="16383" man="1"/>
    <brk id="74" max="16383" man="1"/>
    <brk id="112" max="16383" man="1"/>
    <brk id="1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Cover</vt:lpstr>
      <vt:lpstr>Cover!Print_Area</vt:lpstr>
      <vt:lpstr>Cover!Print_Titles</vt:lpstr>
    </vt:vector>
  </TitlesOfParts>
  <Company>Region of Peel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Knuckle, Mark</dc:creator>
  <cp:lastModifiedBy>PARAND</cp:lastModifiedBy>
  <cp:lastPrinted>2015-12-07T14:11:08Z</cp:lastPrinted>
  <dcterms:created xsi:type="dcterms:W3CDTF">2015-05-06T12:33:36Z</dcterms:created>
  <dcterms:modified xsi:type="dcterms:W3CDTF">2016-08-29T20:15:45Z</dcterms:modified>
</cp:coreProperties>
</file>