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5C58D552-C1B7-4FE8-BFCB-6B7E6A8B54E2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Arkusz1" sheetId="1" r:id="rId1"/>
    <sheet name="Obli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M2" i="2"/>
  <c r="J8" i="2"/>
  <c r="J9" i="2"/>
  <c r="J10" i="2"/>
  <c r="J11" i="2"/>
  <c r="J12" i="2"/>
  <c r="J13" i="2"/>
  <c r="J14" i="2"/>
  <c r="J15" i="2"/>
  <c r="J16" i="2"/>
  <c r="J17" i="2"/>
  <c r="J18" i="2"/>
  <c r="J19" i="2"/>
  <c r="J21" i="2"/>
  <c r="J22" i="2"/>
  <c r="J23" i="2"/>
  <c r="J24" i="2"/>
  <c r="J25" i="2"/>
  <c r="J26" i="2"/>
  <c r="J27" i="2"/>
  <c r="J28" i="2"/>
  <c r="J29" i="2"/>
  <c r="J30" i="2"/>
  <c r="J31" i="2"/>
  <c r="J7" i="2"/>
  <c r="L11" i="2"/>
  <c r="L15" i="2"/>
  <c r="L19" i="2"/>
  <c r="L23" i="2"/>
  <c r="L27" i="2"/>
  <c r="L31" i="2"/>
  <c r="I10" i="2"/>
  <c r="I14" i="2"/>
  <c r="I18" i="2"/>
  <c r="I22" i="2"/>
  <c r="I26" i="2"/>
  <c r="I30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7" i="2"/>
  <c r="H4" i="2"/>
  <c r="E4" i="2"/>
  <c r="H10" i="2" s="1"/>
  <c r="C4" i="2"/>
  <c r="B4" i="2"/>
  <c r="F4" i="2" s="1"/>
  <c r="G4" i="2" s="1"/>
  <c r="H2" i="1"/>
  <c r="I2" i="1"/>
  <c r="I29" i="2" l="1"/>
  <c r="I25" i="2"/>
  <c r="I21" i="2"/>
  <c r="I17" i="2"/>
  <c r="I13" i="2"/>
  <c r="I9" i="2"/>
  <c r="L30" i="2"/>
  <c r="L26" i="2"/>
  <c r="L22" i="2"/>
  <c r="L18" i="2"/>
  <c r="L14" i="2"/>
  <c r="L10" i="2"/>
  <c r="I7" i="2"/>
  <c r="I28" i="2"/>
  <c r="I24" i="2"/>
  <c r="I20" i="2"/>
  <c r="J20" i="2" s="1"/>
  <c r="I16" i="2"/>
  <c r="I12" i="2"/>
  <c r="I8" i="2"/>
  <c r="L29" i="2"/>
  <c r="L25" i="2"/>
  <c r="L21" i="2"/>
  <c r="L17" i="2"/>
  <c r="L13" i="2"/>
  <c r="L9" i="2"/>
  <c r="I31" i="2"/>
  <c r="I27" i="2"/>
  <c r="I23" i="2"/>
  <c r="I19" i="2"/>
  <c r="I15" i="2"/>
  <c r="I11" i="2"/>
  <c r="L7" i="2"/>
  <c r="L28" i="2"/>
  <c r="L24" i="2"/>
  <c r="L20" i="2"/>
  <c r="L16" i="2"/>
  <c r="L12" i="2"/>
  <c r="L8" i="2"/>
  <c r="H13" i="2"/>
  <c r="K13" i="2" s="1" a="1"/>
  <c r="K13" i="2" s="1"/>
  <c r="K10" i="2" a="1"/>
  <c r="K10" i="2" s="1"/>
  <c r="H7" i="2"/>
  <c r="K7" i="2" s="1" a="1"/>
  <c r="K7" i="2" s="1"/>
  <c r="H23" i="2"/>
  <c r="K23" i="2" s="1" a="1"/>
  <c r="K23" i="2" s="1"/>
  <c r="H17" i="2"/>
  <c r="K17" i="2" s="1" a="1"/>
  <c r="K17" i="2" s="1"/>
  <c r="H9" i="2"/>
  <c r="K9" i="2" s="1" a="1"/>
  <c r="K9" i="2" s="1"/>
  <c r="H30" i="2"/>
  <c r="K30" i="2" s="1" a="1"/>
  <c r="K30" i="2" s="1"/>
  <c r="H26" i="2"/>
  <c r="K26" i="2" s="1" a="1"/>
  <c r="K26" i="2" s="1"/>
  <c r="H20" i="2"/>
  <c r="K20" i="2" s="1" a="1"/>
  <c r="K20" i="2" s="1"/>
  <c r="H16" i="2"/>
  <c r="K16" i="2" s="1" a="1"/>
  <c r="K16" i="2" s="1"/>
  <c r="H12" i="2"/>
  <c r="K12" i="2" s="1" a="1"/>
  <c r="K12" i="2" s="1"/>
  <c r="H8" i="2"/>
  <c r="K8" i="2" s="1" a="1"/>
  <c r="K8" i="2" s="1"/>
  <c r="H29" i="2"/>
  <c r="K29" i="2" s="1" a="1"/>
  <c r="K29" i="2" s="1"/>
  <c r="H25" i="2"/>
  <c r="K25" i="2" s="1" a="1"/>
  <c r="K25" i="2" s="1"/>
  <c r="H19" i="2"/>
  <c r="K19" i="2" s="1" a="1"/>
  <c r="K19" i="2" s="1"/>
  <c r="H15" i="2"/>
  <c r="K15" i="2" s="1" a="1"/>
  <c r="K15" i="2" s="1"/>
  <c r="H11" i="2"/>
  <c r="K11" i="2" s="1" a="1"/>
  <c r="K11" i="2" s="1"/>
  <c r="H31" i="2"/>
  <c r="K31" i="2" s="1" a="1"/>
  <c r="K31" i="2" s="1"/>
  <c r="H27" i="2"/>
  <c r="K27" i="2" s="1" a="1"/>
  <c r="K27" i="2" s="1"/>
  <c r="H21" i="2"/>
  <c r="K21" i="2" s="1" a="1"/>
  <c r="K21" i="2" s="1"/>
  <c r="H22" i="2"/>
  <c r="K22" i="2" s="1" a="1"/>
  <c r="K22" i="2" s="1"/>
  <c r="H28" i="2"/>
  <c r="K28" i="2" s="1" a="1"/>
  <c r="K28" i="2" s="1"/>
  <c r="H24" i="2"/>
  <c r="K24" i="2" s="1" a="1"/>
  <c r="K24" i="2" s="1"/>
  <c r="H18" i="2"/>
  <c r="K18" i="2" s="1" a="1"/>
  <c r="K18" i="2" s="1"/>
  <c r="H14" i="2"/>
  <c r="K14" i="2" s="1" a="1"/>
  <c r="K14" i="2" s="1"/>
</calcChain>
</file>

<file path=xl/sharedStrings.xml><?xml version="1.0" encoding="utf-8"?>
<sst xmlns="http://schemas.openxmlformats.org/spreadsheetml/2006/main" count="56" uniqueCount="39">
  <si>
    <t>2 stopnie to 0,08 mV</t>
  </si>
  <si>
    <t>polaryzacja oś y</t>
  </si>
  <si>
    <t>x</t>
  </si>
  <si>
    <t>Cp, pF</t>
  </si>
  <si>
    <r>
      <t>Rp, M</t>
    </r>
    <r>
      <rPr>
        <sz val="11"/>
        <color theme="1"/>
        <rFont val="Calibri"/>
        <family val="2"/>
        <charset val="238"/>
      </rPr>
      <t>Ω</t>
    </r>
  </si>
  <si>
    <t>Umax, V</t>
  </si>
  <si>
    <t>szerokość a</t>
  </si>
  <si>
    <t>szerokość b</t>
  </si>
  <si>
    <t>S</t>
  </si>
  <si>
    <t>S probki</t>
  </si>
  <si>
    <t>grubość próbki, m</t>
  </si>
  <si>
    <t>Xmax</t>
  </si>
  <si>
    <t>Ymax</t>
  </si>
  <si>
    <t>Xc</t>
  </si>
  <si>
    <t>Yc</t>
  </si>
  <si>
    <t>d</t>
  </si>
  <si>
    <t>[m]</t>
  </si>
  <si>
    <t>Umax</t>
  </si>
  <si>
    <t>[V]</t>
  </si>
  <si>
    <t>C0</t>
  </si>
  <si>
    <t>[F]</t>
  </si>
  <si>
    <t>Lp.</t>
  </si>
  <si>
    <t>Emax</t>
  </si>
  <si>
    <t>[V/m^2]</t>
  </si>
  <si>
    <t>Usk</t>
  </si>
  <si>
    <t>Eps max</t>
  </si>
  <si>
    <t>P max</t>
  </si>
  <si>
    <t>Eps 0</t>
  </si>
  <si>
    <t>[F/m]</t>
  </si>
  <si>
    <t>T</t>
  </si>
  <si>
    <t>Ps</t>
  </si>
  <si>
    <t>Ec</t>
  </si>
  <si>
    <t>Ps^2</t>
  </si>
  <si>
    <t>a</t>
  </si>
  <si>
    <t>b</t>
  </si>
  <si>
    <t>grzanie</t>
  </si>
  <si>
    <t>chlodzenie</t>
  </si>
  <si>
    <t>x0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</si>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</sst>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/>
    <xf numFmtId="0" fontId="0" fillId="3" borderId="4" xfId="0" applyFill="1" applyBorder="1"/>
    <xf numFmtId="0" fontId="0" fillId="3" borderId="0" xfId="0" applyFill="1" applyBorder="1"/>
    <xf numFmtId="164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 applyAlignment="1">
      <alignment horizontal="center"/>
    </xf>
    <xf numFmtId="165" fontId="0" fillId="3" borderId="7" xfId="0" applyNumberForma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 applyAlignment="1">
      <alignment horizontal="center"/>
    </xf>
    <xf numFmtId="165" fontId="0" fillId="3" borderId="2" xfId="0" applyNumberFormat="1" applyFill="1" applyBorder="1"/>
    <xf numFmtId="0" fontId="0" fillId="0" borderId="3" xfId="0" applyBorder="1"/>
    <xf numFmtId="11" fontId="0" fillId="2" borderId="4" xfId="0" applyNumberFormat="1" applyFill="1" applyBorder="1"/>
    <xf numFmtId="11" fontId="0" fillId="2" borderId="0" xfId="0" applyNumberFormat="1" applyFill="1" applyBorder="1"/>
    <xf numFmtId="11" fontId="0" fillId="3" borderId="6" xfId="0" applyNumberFormat="1" applyFill="1" applyBorder="1"/>
    <xf numFmtId="11" fontId="0" fillId="3" borderId="7" xfId="0" applyNumberFormat="1" applyFill="1" applyBorder="1"/>
    <xf numFmtId="164" fontId="0" fillId="0" borderId="9" xfId="0" applyNumberFormat="1" applyFill="1" applyBorder="1" applyAlignment="1">
      <alignment horizontal="center"/>
    </xf>
    <xf numFmtId="0" fontId="0" fillId="0" borderId="11" xfId="0" applyBorder="1"/>
    <xf numFmtId="0" fontId="0" fillId="2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2" xfId="0" applyBorder="1"/>
    <xf numFmtId="165" fontId="0" fillId="0" borderId="6" xfId="0" applyNumberFormat="1" applyBorder="1"/>
    <xf numFmtId="165" fontId="0" fillId="0" borderId="7" xfId="0" applyNumberFormat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164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/>
    <xf numFmtId="2" fontId="0" fillId="0" borderId="0" xfId="0" applyNumberFormat="1"/>
    <xf numFmtId="0" fontId="0" fillId="0" borderId="0" xfId="0" applyNumberFormat="1"/>
    <xf numFmtId="2" fontId="0" fillId="2" borderId="5" xfId="0" applyNumberFormat="1" applyFill="1" applyBorder="1"/>
    <xf numFmtId="2" fontId="0" fillId="3" borderId="8" xfId="0" applyNumberFormat="1" applyFill="1" applyBorder="1"/>
    <xf numFmtId="0" fontId="0" fillId="2" borderId="14" xfId="0" applyFill="1" applyBorder="1"/>
    <xf numFmtId="0" fontId="0" fillId="2" borderId="13" xfId="0" applyFill="1" applyBorder="1"/>
    <xf numFmtId="0" fontId="0" fillId="3" borderId="12" xfId="0" applyFill="1" applyBorder="1"/>
    <xf numFmtId="0" fontId="0" fillId="3" borderId="14" xfId="0" applyFill="1" applyBorder="1"/>
    <xf numFmtId="165" fontId="0" fillId="2" borderId="12" xfId="0" applyNumberFormat="1" applyFill="1" applyBorder="1"/>
    <xf numFmtId="165" fontId="0" fillId="2" borderId="14" xfId="0" applyNumberFormat="1" applyFill="1" applyBorder="1"/>
    <xf numFmtId="165" fontId="0" fillId="2" borderId="13" xfId="0" applyNumberFormat="1" applyFill="1" applyBorder="1"/>
    <xf numFmtId="165" fontId="0" fillId="3" borderId="12" xfId="0" applyNumberFormat="1" applyFill="1" applyBorder="1"/>
    <xf numFmtId="165" fontId="0" fillId="3" borderId="14" xfId="0" applyNumberFormat="1" applyFill="1" applyBorder="1"/>
    <xf numFmtId="165" fontId="0" fillId="3" borderId="13" xfId="0" applyNumberFormat="1" applyFill="1" applyBorder="1"/>
    <xf numFmtId="164" fontId="0" fillId="2" borderId="12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Obliczenia!$C$7:$C$21</c:f>
              <c:numCache>
                <c:formatCode>General</c:formatCode>
                <c:ptCount val="15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28.000000000000004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</c:numCache>
            </c:numRef>
          </c:xVal>
          <c:yVal>
            <c:numRef>
              <c:f>Obliczenia!$L$7:$L$21</c:f>
              <c:numCache>
                <c:formatCode>General</c:formatCode>
                <c:ptCount val="15"/>
                <c:pt idx="0">
                  <c:v>61670.258620689659</c:v>
                </c:pt>
                <c:pt idx="1">
                  <c:v>59579.741379310348</c:v>
                </c:pt>
                <c:pt idx="2">
                  <c:v>54353.448275862072</c:v>
                </c:pt>
                <c:pt idx="3">
                  <c:v>52262.931034482761</c:v>
                </c:pt>
                <c:pt idx="4">
                  <c:v>48081.896551724138</c:v>
                </c:pt>
                <c:pt idx="5">
                  <c:v>43900.862068965522</c:v>
                </c:pt>
                <c:pt idx="6">
                  <c:v>41810.34482758621</c:v>
                </c:pt>
                <c:pt idx="7">
                  <c:v>36584.051724137935</c:v>
                </c:pt>
                <c:pt idx="8">
                  <c:v>31357.758620689656</c:v>
                </c:pt>
                <c:pt idx="9">
                  <c:v>26131.46551724138</c:v>
                </c:pt>
                <c:pt idx="10">
                  <c:v>19859.913793103449</c:v>
                </c:pt>
                <c:pt idx="11">
                  <c:v>14633.620689655174</c:v>
                </c:pt>
                <c:pt idx="12">
                  <c:v>9407.3275862068967</c:v>
                </c:pt>
                <c:pt idx="13">
                  <c:v>4311.6918103448279</c:v>
                </c:pt>
                <c:pt idx="14">
                  <c:v>783.94396551724139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8-48E4-9C4E-9128D6609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686944"/>
        <c:axId val="610674064"/>
      </c:scatterChart>
      <c:valAx>
        <c:axId val="115468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674064"/>
        <c:crosses val="autoZero"/>
        <c:crossBetween val="midCat"/>
      </c:valAx>
      <c:valAx>
        <c:axId val="6106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468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5</xdr:row>
      <xdr:rowOff>185737</xdr:rowOff>
    </xdr:from>
    <xdr:to>
      <xdr:col>21</xdr:col>
      <xdr:colOff>361950</xdr:colOff>
      <xdr:row>20</xdr:row>
      <xdr:rowOff>71437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6E71317-F6CF-4DE5-8EFC-319DD89D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Normal="100" workbookViewId="0">
      <selection activeCell="E2" sqref="E2"/>
    </sheetView>
  </sheetViews>
  <sheetFormatPr defaultRowHeight="15" x14ac:dyDescent="0.25"/>
  <cols>
    <col min="8" max="8" width="18.7109375" bestFit="1" customWidth="1"/>
    <col min="10" max="10" width="11.85546875" customWidth="1"/>
    <col min="11" max="11" width="11.5703125" customWidth="1"/>
  </cols>
  <sheetData>
    <row r="1" spans="1:11" x14ac:dyDescent="0.25">
      <c r="A1" t="s">
        <v>0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  <c r="K1" t="s">
        <v>7</v>
      </c>
    </row>
    <row r="2" spans="1:11" x14ac:dyDescent="0.25">
      <c r="A2" t="s">
        <v>1</v>
      </c>
      <c r="E2">
        <v>6</v>
      </c>
      <c r="F2">
        <v>163.80000000000001</v>
      </c>
      <c r="G2">
        <v>194</v>
      </c>
      <c r="H2">
        <f>1.6*10^-3</f>
        <v>1.6000000000000001E-3</v>
      </c>
      <c r="I2">
        <f>4*10^-5</f>
        <v>4.0000000000000003E-5</v>
      </c>
      <c r="J2">
        <v>8.8000000000000007</v>
      </c>
      <c r="K2">
        <v>5.95</v>
      </c>
    </row>
    <row r="4" spans="1:11" x14ac:dyDescent="0.25">
      <c r="A4">
        <v>0.88</v>
      </c>
      <c r="B4" s="1" t="s">
        <v>2</v>
      </c>
      <c r="D4" s="44">
        <v>9.2799999999999994</v>
      </c>
      <c r="E4" s="44">
        <v>0.152</v>
      </c>
      <c r="F4" s="44">
        <v>4.72</v>
      </c>
      <c r="G4" s="44">
        <v>0.152</v>
      </c>
    </row>
    <row r="5" spans="1:11" x14ac:dyDescent="0.25">
      <c r="A5">
        <v>0.96</v>
      </c>
      <c r="B5" s="1" t="s">
        <v>2</v>
      </c>
      <c r="D5" s="44">
        <v>9.2799999999999994</v>
      </c>
      <c r="E5" s="44">
        <v>0.152</v>
      </c>
      <c r="F5" s="44">
        <v>4.5599999999999996</v>
      </c>
      <c r="G5" s="44">
        <v>0.152</v>
      </c>
    </row>
    <row r="6" spans="1:11" x14ac:dyDescent="0.25">
      <c r="A6">
        <v>1.04</v>
      </c>
      <c r="B6" s="1" t="s">
        <v>2</v>
      </c>
      <c r="D6" s="44">
        <v>9.2799999999999994</v>
      </c>
      <c r="E6" s="44">
        <v>0.152</v>
      </c>
      <c r="F6" s="44">
        <v>4.16</v>
      </c>
      <c r="G6" s="44">
        <v>0.152</v>
      </c>
    </row>
    <row r="7" spans="1:11" x14ac:dyDescent="0.25">
      <c r="A7">
        <v>1.1200000000000001</v>
      </c>
      <c r="B7" s="1" t="s">
        <v>2</v>
      </c>
      <c r="D7" s="44">
        <v>9.2799999999999994</v>
      </c>
      <c r="E7" s="44">
        <v>0.152</v>
      </c>
      <c r="F7" s="43">
        <v>4</v>
      </c>
      <c r="G7" s="44">
        <v>0.152</v>
      </c>
    </row>
    <row r="8" spans="1:11" x14ac:dyDescent="0.25">
      <c r="A8">
        <v>1.2</v>
      </c>
      <c r="B8" s="1" t="s">
        <v>2</v>
      </c>
      <c r="D8" s="44">
        <v>9.2799999999999994</v>
      </c>
      <c r="E8" s="44">
        <v>0.14799999999999999</v>
      </c>
      <c r="F8" s="44">
        <v>3.68</v>
      </c>
      <c r="G8" s="44">
        <v>0.14799999999999999</v>
      </c>
    </row>
    <row r="9" spans="1:11" x14ac:dyDescent="0.25">
      <c r="A9">
        <v>1.28</v>
      </c>
      <c r="B9" s="1" t="s">
        <v>2</v>
      </c>
      <c r="D9" s="44">
        <v>9.2799999999999994</v>
      </c>
      <c r="E9" s="44">
        <v>0.14000000000000001</v>
      </c>
      <c r="F9" s="44">
        <v>3.36</v>
      </c>
      <c r="G9" s="44">
        <v>0.14000000000000001</v>
      </c>
    </row>
    <row r="10" spans="1:11" x14ac:dyDescent="0.25">
      <c r="A10">
        <v>1.36</v>
      </c>
      <c r="B10" s="1" t="s">
        <v>2</v>
      </c>
      <c r="D10" s="44">
        <v>9.2799999999999994</v>
      </c>
      <c r="E10" s="44">
        <v>0.13600000000000001</v>
      </c>
      <c r="F10" s="44">
        <v>3.2</v>
      </c>
      <c r="G10" s="44">
        <v>0.13600000000000001</v>
      </c>
    </row>
    <row r="11" spans="1:11" x14ac:dyDescent="0.25">
      <c r="A11">
        <v>1.44</v>
      </c>
      <c r="B11" s="1" t="s">
        <v>2</v>
      </c>
      <c r="D11" s="44">
        <v>9.2799999999999994</v>
      </c>
      <c r="E11" s="44">
        <v>0.13200000000000001</v>
      </c>
      <c r="F11" s="44">
        <v>2.8</v>
      </c>
      <c r="G11" s="44">
        <v>0.13200000000000001</v>
      </c>
    </row>
    <row r="12" spans="1:11" x14ac:dyDescent="0.25">
      <c r="A12">
        <v>1.52</v>
      </c>
      <c r="B12" s="1" t="s">
        <v>2</v>
      </c>
      <c r="D12" s="44">
        <v>9.2799999999999994</v>
      </c>
      <c r="E12" s="44">
        <v>0.124</v>
      </c>
      <c r="F12" s="44">
        <v>2.4</v>
      </c>
      <c r="G12" s="44">
        <v>0.124</v>
      </c>
    </row>
    <row r="13" spans="1:11" x14ac:dyDescent="0.25">
      <c r="A13">
        <v>1.6</v>
      </c>
      <c r="B13" s="1" t="s">
        <v>2</v>
      </c>
      <c r="D13" s="44">
        <v>9.2799999999999994</v>
      </c>
      <c r="E13" s="44">
        <v>0.11600000000000001</v>
      </c>
      <c r="F13" s="43">
        <v>2</v>
      </c>
      <c r="G13" s="44">
        <v>0.11600000000000001</v>
      </c>
    </row>
    <row r="14" spans="1:11" x14ac:dyDescent="0.25">
      <c r="A14">
        <v>1.68</v>
      </c>
      <c r="B14" s="1" t="s">
        <v>2</v>
      </c>
      <c r="D14" s="44">
        <v>9.2799999999999994</v>
      </c>
      <c r="E14" s="44">
        <v>0.108</v>
      </c>
      <c r="F14" s="44">
        <v>1.52</v>
      </c>
      <c r="G14" s="44">
        <v>0.104</v>
      </c>
    </row>
    <row r="15" spans="1:11" x14ac:dyDescent="0.25">
      <c r="A15">
        <v>1.76</v>
      </c>
      <c r="B15" s="1" t="s">
        <v>2</v>
      </c>
      <c r="D15" s="44">
        <v>9.2799999999999994</v>
      </c>
      <c r="E15" s="44">
        <v>9.1999999999999998E-2</v>
      </c>
      <c r="F15" s="44">
        <v>1.1200000000000001</v>
      </c>
      <c r="G15" s="44">
        <v>9.1999999999999998E-2</v>
      </c>
    </row>
    <row r="16" spans="1:11" x14ac:dyDescent="0.25">
      <c r="A16">
        <v>1.84</v>
      </c>
      <c r="B16" s="1" t="s">
        <v>2</v>
      </c>
      <c r="D16" s="44">
        <v>9.2799999999999994</v>
      </c>
      <c r="E16" s="44">
        <v>7.5999999999999998E-2</v>
      </c>
      <c r="F16" s="44">
        <v>0.72</v>
      </c>
      <c r="G16" s="44">
        <v>7.5999999999999998E-2</v>
      </c>
    </row>
    <row r="17" spans="1:7" x14ac:dyDescent="0.25">
      <c r="A17">
        <v>1.92</v>
      </c>
      <c r="B17" s="1" t="s">
        <v>2</v>
      </c>
      <c r="D17" s="44">
        <v>9.2799999999999994</v>
      </c>
      <c r="E17" s="44">
        <v>4.8000000000000001E-2</v>
      </c>
      <c r="F17" s="43">
        <v>0</v>
      </c>
      <c r="G17" s="44">
        <v>2.4E-2</v>
      </c>
    </row>
    <row r="18" spans="1:7" x14ac:dyDescent="0.25">
      <c r="A18">
        <v>2</v>
      </c>
      <c r="B18" s="1" t="s">
        <v>2</v>
      </c>
      <c r="D18" s="44">
        <v>9.2799999999999994</v>
      </c>
      <c r="E18" s="44">
        <v>2.4E-2</v>
      </c>
      <c r="F18" s="43">
        <v>0</v>
      </c>
      <c r="G18" s="44">
        <v>8.0000000000000002E-3</v>
      </c>
    </row>
    <row r="19" spans="1:7" x14ac:dyDescent="0.25">
      <c r="A19">
        <v>2.08</v>
      </c>
      <c r="B19" s="1"/>
      <c r="D19" s="44">
        <v>9.1999999999999993</v>
      </c>
      <c r="E19" s="44">
        <v>1.6E-2</v>
      </c>
      <c r="F19" s="43">
        <v>0</v>
      </c>
      <c r="G19" s="44">
        <v>8.0000000000000002E-3</v>
      </c>
    </row>
    <row r="20" spans="1:7" x14ac:dyDescent="0.25">
      <c r="A20">
        <v>2.16</v>
      </c>
      <c r="B20" s="1"/>
      <c r="D20" s="44">
        <v>9.2799999999999994</v>
      </c>
      <c r="E20" s="44">
        <v>1.6E-2</v>
      </c>
      <c r="F20" s="43">
        <v>0</v>
      </c>
      <c r="G20" s="44">
        <v>1.2E-2</v>
      </c>
    </row>
    <row r="21" spans="1:7" x14ac:dyDescent="0.25">
      <c r="A21">
        <v>2.2400000000000002</v>
      </c>
      <c r="B21" s="1"/>
      <c r="D21" s="44">
        <v>9.1199999999999992</v>
      </c>
      <c r="E21" s="44">
        <v>3.2000000000000001E-2</v>
      </c>
      <c r="F21" s="44">
        <v>0.48</v>
      </c>
      <c r="G21" s="44">
        <v>8.0000000000000002E-3</v>
      </c>
    </row>
    <row r="22" spans="1:7" x14ac:dyDescent="0.25">
      <c r="A22">
        <v>2.3199999999999998</v>
      </c>
      <c r="B22" s="1"/>
      <c r="D22" s="44">
        <v>9.0399999999999991</v>
      </c>
      <c r="E22" s="44">
        <v>5.6000000000000001E-2</v>
      </c>
      <c r="F22" s="44">
        <v>0.48</v>
      </c>
      <c r="G22" s="44">
        <v>5.6000000000000001E-2</v>
      </c>
    </row>
    <row r="23" spans="1:7" x14ac:dyDescent="0.25">
      <c r="A23">
        <v>2.4</v>
      </c>
      <c r="B23" s="1"/>
      <c r="D23" s="44">
        <v>9.2799999999999994</v>
      </c>
      <c r="E23" s="44">
        <v>7.5999999999999998E-2</v>
      </c>
      <c r="F23" s="44">
        <v>1.04</v>
      </c>
      <c r="G23" s="44">
        <v>7.5999999999999998E-2</v>
      </c>
    </row>
    <row r="24" spans="1:7" x14ac:dyDescent="0.25">
      <c r="D24" s="44">
        <v>8.7200000000000006</v>
      </c>
      <c r="E24" s="44">
        <v>8.7999999999999995E-2</v>
      </c>
      <c r="F24" s="44">
        <v>1.52</v>
      </c>
      <c r="G24" s="44">
        <v>0.88</v>
      </c>
    </row>
    <row r="25" spans="1:7" x14ac:dyDescent="0.25">
      <c r="D25" s="44">
        <v>8.64</v>
      </c>
      <c r="E25" s="44">
        <v>0.1</v>
      </c>
      <c r="F25" s="44">
        <v>1.92</v>
      </c>
      <c r="G25" s="44">
        <v>0.1</v>
      </c>
    </row>
    <row r="26" spans="1:7" x14ac:dyDescent="0.25">
      <c r="D26" s="44">
        <v>9.1199999999999992</v>
      </c>
      <c r="E26" s="44">
        <v>0.104</v>
      </c>
      <c r="F26" s="44">
        <v>2.16</v>
      </c>
      <c r="G26" s="44">
        <v>0.104</v>
      </c>
    </row>
    <row r="27" spans="1:7" x14ac:dyDescent="0.25">
      <c r="D27" s="44">
        <v>8.8000000000000007</v>
      </c>
      <c r="E27" s="44">
        <v>0.108</v>
      </c>
      <c r="F27" s="44">
        <v>2.64</v>
      </c>
      <c r="G27" s="44">
        <v>0.108</v>
      </c>
    </row>
    <row r="28" spans="1:7" x14ac:dyDescent="0.25">
      <c r="D28" s="44">
        <v>8.7200000000000006</v>
      </c>
      <c r="E28" s="44">
        <v>0.112</v>
      </c>
      <c r="F28" s="44">
        <v>2.8</v>
      </c>
      <c r="G28" s="44">
        <v>0.112</v>
      </c>
    </row>
    <row r="29" spans="1:7" x14ac:dyDescent="0.25">
      <c r="D29" s="44">
        <v>8.9600000000000009</v>
      </c>
      <c r="E29" s="44">
        <v>0.112</v>
      </c>
      <c r="F29" s="44">
        <v>2.96</v>
      </c>
      <c r="G29" s="44">
        <v>0.112</v>
      </c>
    </row>
    <row r="30" spans="1:7" x14ac:dyDescent="0.25">
      <c r="D30" s="44">
        <v>9.2799999999999994</v>
      </c>
      <c r="E30" s="44">
        <v>0.12</v>
      </c>
      <c r="F30" s="44">
        <v>3.04</v>
      </c>
      <c r="G30" s="44">
        <v>0.11600000000000001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E603-F85F-40D9-AF78-D3FC37AA5182}">
  <dimension ref="A1:N31"/>
  <sheetViews>
    <sheetView tabSelected="1" zoomScaleNormal="100" workbookViewId="0">
      <selection activeCell="L7" activeCellId="1" sqref="C7:C21 L7:L21"/>
    </sheetView>
  </sheetViews>
  <sheetFormatPr defaultRowHeight="15" x14ac:dyDescent="0.25"/>
  <cols>
    <col min="1" max="1" width="3.5703125" bestFit="1" customWidth="1"/>
    <col min="2" max="3" width="9.28515625" bestFit="1" customWidth="1"/>
    <col min="4" max="4" width="9.5703125" bestFit="1" customWidth="1"/>
    <col min="5" max="5" width="9.28515625" bestFit="1" customWidth="1"/>
    <col min="6" max="7" width="9.5703125" bestFit="1" customWidth="1"/>
    <col min="8" max="8" width="12" bestFit="1" customWidth="1"/>
    <col min="9" max="9" width="9.28515625" bestFit="1" customWidth="1"/>
    <col min="10" max="10" width="10.7109375" bestFit="1" customWidth="1"/>
    <col min="11" max="11" width="9.5703125" bestFit="1" customWidth="1"/>
    <col min="12" max="12" width="12" bestFit="1" customWidth="1"/>
  </cols>
  <sheetData>
    <row r="1" spans="1:14" x14ac:dyDescent="0.25">
      <c r="K1" s="28" t="s">
        <v>33</v>
      </c>
      <c r="L1" s="5" t="s">
        <v>34</v>
      </c>
      <c r="M1" s="29" t="s">
        <v>37</v>
      </c>
    </row>
    <row r="2" spans="1:14" x14ac:dyDescent="0.25">
      <c r="B2" s="32" t="s">
        <v>15</v>
      </c>
      <c r="C2" s="33" t="s">
        <v>8</v>
      </c>
      <c r="D2" s="33" t="s">
        <v>17</v>
      </c>
      <c r="E2" s="33" t="s">
        <v>19</v>
      </c>
      <c r="F2" s="33" t="s">
        <v>22</v>
      </c>
      <c r="G2" s="33" t="s">
        <v>24</v>
      </c>
      <c r="H2" s="23" t="s">
        <v>27</v>
      </c>
      <c r="J2" s="30" t="s">
        <v>35</v>
      </c>
      <c r="K2" s="24">
        <v>-3.3759000000000002E-6</v>
      </c>
      <c r="L2" s="25">
        <v>1.6933200000000001E-4</v>
      </c>
      <c r="M2" s="45">
        <f>-L2/K2</f>
        <v>50.159068692793035</v>
      </c>
    </row>
    <row r="3" spans="1:14" x14ac:dyDescent="0.25">
      <c r="B3" s="37" t="s">
        <v>16</v>
      </c>
      <c r="C3" s="38" t="s">
        <v>16</v>
      </c>
      <c r="D3" s="38" t="s">
        <v>18</v>
      </c>
      <c r="E3" s="38" t="s">
        <v>20</v>
      </c>
      <c r="F3" s="38" t="s">
        <v>23</v>
      </c>
      <c r="G3" s="38" t="s">
        <v>23</v>
      </c>
      <c r="H3" s="36" t="s">
        <v>28</v>
      </c>
      <c r="J3" s="31" t="s">
        <v>36</v>
      </c>
      <c r="K3" s="26">
        <v>-3.0599999999999999E-6</v>
      </c>
      <c r="L3" s="27">
        <v>1.5411999999999999E-4</v>
      </c>
      <c r="M3" s="46">
        <f>-L3/K3</f>
        <v>50.366013071895424</v>
      </c>
    </row>
    <row r="4" spans="1:14" x14ac:dyDescent="0.25">
      <c r="B4" s="34">
        <f>1.6*10^-3</f>
        <v>1.6000000000000001E-3</v>
      </c>
      <c r="C4" s="35">
        <f>4*10^-5</f>
        <v>4.0000000000000003E-5</v>
      </c>
      <c r="D4" s="35">
        <v>194</v>
      </c>
      <c r="E4" s="35">
        <f>2*10^-6</f>
        <v>1.9999999999999999E-6</v>
      </c>
      <c r="F4" s="35">
        <f>D4/B4</f>
        <v>121250</v>
      </c>
      <c r="G4" s="35">
        <f>F4/SQRT(2)</f>
        <v>85736.697218868881</v>
      </c>
      <c r="H4" s="36">
        <f>8.8854187817*10^-12</f>
        <v>8.8854187817000002E-12</v>
      </c>
    </row>
    <row r="6" spans="1:14" x14ac:dyDescent="0.25">
      <c r="A6" s="2" t="s">
        <v>21</v>
      </c>
      <c r="B6" s="3" t="s">
        <v>29</v>
      </c>
      <c r="C6" s="3" t="s">
        <v>29</v>
      </c>
      <c r="D6" s="4" t="s">
        <v>11</v>
      </c>
      <c r="E6" s="4" t="s">
        <v>12</v>
      </c>
      <c r="F6" s="4" t="s">
        <v>13</v>
      </c>
      <c r="G6" s="4" t="s">
        <v>14</v>
      </c>
      <c r="H6" s="5" t="s">
        <v>26</v>
      </c>
      <c r="I6" s="5" t="s">
        <v>30</v>
      </c>
      <c r="J6" s="5" t="s">
        <v>32</v>
      </c>
      <c r="K6" s="5" t="s">
        <v>25</v>
      </c>
      <c r="L6" s="6" t="s">
        <v>31</v>
      </c>
      <c r="N6" t="s">
        <v>38</v>
      </c>
    </row>
    <row r="7" spans="1:14" x14ac:dyDescent="0.25">
      <c r="A7" s="7">
        <v>1</v>
      </c>
      <c r="B7" s="30">
        <v>0.88</v>
      </c>
      <c r="C7" s="8">
        <f>B7/0.04</f>
        <v>22</v>
      </c>
      <c r="D7" s="57">
        <v>9.2799999999999994</v>
      </c>
      <c r="E7" s="9">
        <v>0.152</v>
      </c>
      <c r="F7" s="57">
        <v>4.72</v>
      </c>
      <c r="G7" s="9">
        <v>0.152</v>
      </c>
      <c r="H7" s="51">
        <f>(E7*$E$4)/$C$4</f>
        <v>7.5999999999999983E-3</v>
      </c>
      <c r="I7" s="10">
        <f t="shared" ref="I7:I31" si="0">(G7*$E$4)/$C$4</f>
        <v>7.5999999999999983E-3</v>
      </c>
      <c r="J7" s="51">
        <f>I7*I7</f>
        <v>5.7759999999999976E-5</v>
      </c>
      <c r="K7" s="10">
        <f t="array" ref="K7">H7/($F$4*$H$4)</f>
        <v>7054.3002992979573</v>
      </c>
      <c r="L7" s="30">
        <f t="shared" ref="L7:L31" si="1">(F7*$F$4)/D7</f>
        <v>61670.258620689659</v>
      </c>
      <c r="N7">
        <v>50.258699999999997</v>
      </c>
    </row>
    <row r="8" spans="1:14" x14ac:dyDescent="0.25">
      <c r="A8" s="7">
        <v>2</v>
      </c>
      <c r="B8" s="47">
        <v>0.96</v>
      </c>
      <c r="C8" s="8">
        <f t="shared" ref="C8:C31" si="2">B8/0.04</f>
        <v>24</v>
      </c>
      <c r="D8" s="58">
        <v>9.2799999999999994</v>
      </c>
      <c r="E8" s="9">
        <v>0.152</v>
      </c>
      <c r="F8" s="58">
        <v>4.5599999999999996</v>
      </c>
      <c r="G8" s="9">
        <v>0.152</v>
      </c>
      <c r="H8" s="52">
        <f t="shared" ref="H8:H30" si="3">(E8*$E$4)/$C$4</f>
        <v>7.5999999999999983E-3</v>
      </c>
      <c r="I8" s="10">
        <f t="shared" si="0"/>
        <v>7.5999999999999983E-3</v>
      </c>
      <c r="J8" s="52">
        <f t="shared" ref="J8:J31" si="4">I8*I8</f>
        <v>5.7759999999999976E-5</v>
      </c>
      <c r="K8" s="10">
        <f t="array" ref="K8">H8/($F$4*$H$4)</f>
        <v>7054.3002992979573</v>
      </c>
      <c r="L8" s="47">
        <f t="shared" si="1"/>
        <v>59579.741379310348</v>
      </c>
    </row>
    <row r="9" spans="1:14" x14ac:dyDescent="0.25">
      <c r="A9" s="7">
        <v>3</v>
      </c>
      <c r="B9" s="47">
        <v>1.04</v>
      </c>
      <c r="C9" s="8">
        <f t="shared" si="2"/>
        <v>26</v>
      </c>
      <c r="D9" s="58">
        <v>9.2799999999999994</v>
      </c>
      <c r="E9" s="9">
        <v>0.152</v>
      </c>
      <c r="F9" s="58">
        <v>4.16</v>
      </c>
      <c r="G9" s="9">
        <v>0.152</v>
      </c>
      <c r="H9" s="52">
        <f t="shared" si="3"/>
        <v>7.5999999999999983E-3</v>
      </c>
      <c r="I9" s="10">
        <f t="shared" si="0"/>
        <v>7.5999999999999983E-3</v>
      </c>
      <c r="J9" s="52">
        <f t="shared" si="4"/>
        <v>5.7759999999999976E-5</v>
      </c>
      <c r="K9" s="10">
        <f t="array" ref="K9">H9/($F$4*$H$4)</f>
        <v>7054.3002992979573</v>
      </c>
      <c r="L9" s="47">
        <f t="shared" si="1"/>
        <v>54353.448275862072</v>
      </c>
    </row>
    <row r="10" spans="1:14" x14ac:dyDescent="0.25">
      <c r="A10" s="7">
        <v>4</v>
      </c>
      <c r="B10" s="47">
        <v>1.1200000000000001</v>
      </c>
      <c r="C10" s="8">
        <f t="shared" si="2"/>
        <v>28.000000000000004</v>
      </c>
      <c r="D10" s="58">
        <v>9.2799999999999994</v>
      </c>
      <c r="E10" s="9">
        <v>0.152</v>
      </c>
      <c r="F10" s="58">
        <v>4</v>
      </c>
      <c r="G10" s="9">
        <v>0.152</v>
      </c>
      <c r="H10" s="52">
        <f t="shared" si="3"/>
        <v>7.5999999999999983E-3</v>
      </c>
      <c r="I10" s="10">
        <f t="shared" si="0"/>
        <v>7.5999999999999983E-3</v>
      </c>
      <c r="J10" s="52">
        <f t="shared" si="4"/>
        <v>5.7759999999999976E-5</v>
      </c>
      <c r="K10" s="10">
        <f t="array" ref="K10">H10/($F$4*$H$4)</f>
        <v>7054.3002992979573</v>
      </c>
      <c r="L10" s="47">
        <f t="shared" si="1"/>
        <v>52262.931034482761</v>
      </c>
    </row>
    <row r="11" spans="1:14" x14ac:dyDescent="0.25">
      <c r="A11" s="7">
        <v>5</v>
      </c>
      <c r="B11" s="47">
        <v>1.2</v>
      </c>
      <c r="C11" s="8">
        <f t="shared" si="2"/>
        <v>30</v>
      </c>
      <c r="D11" s="58">
        <v>9.2799999999999994</v>
      </c>
      <c r="E11" s="9">
        <v>0.14799999999999999</v>
      </c>
      <c r="F11" s="58">
        <v>3.68</v>
      </c>
      <c r="G11" s="9">
        <v>0.14799999999999999</v>
      </c>
      <c r="H11" s="52">
        <f t="shared" si="3"/>
        <v>7.3999999999999986E-3</v>
      </c>
      <c r="I11" s="10">
        <f t="shared" si="0"/>
        <v>7.3999999999999986E-3</v>
      </c>
      <c r="J11" s="52">
        <f t="shared" si="4"/>
        <v>5.4759999999999977E-5</v>
      </c>
      <c r="K11" s="10">
        <f t="array" ref="K11">H11/($F$4*$H$4)</f>
        <v>6868.6608177374856</v>
      </c>
      <c r="L11" s="47">
        <f t="shared" si="1"/>
        <v>48081.896551724138</v>
      </c>
    </row>
    <row r="12" spans="1:14" x14ac:dyDescent="0.25">
      <c r="A12" s="7">
        <v>6</v>
      </c>
      <c r="B12" s="47">
        <v>1.28</v>
      </c>
      <c r="C12" s="8">
        <f t="shared" si="2"/>
        <v>32</v>
      </c>
      <c r="D12" s="58">
        <v>9.2799999999999994</v>
      </c>
      <c r="E12" s="9">
        <v>0.14000000000000001</v>
      </c>
      <c r="F12" s="58">
        <v>3.36</v>
      </c>
      <c r="G12" s="9">
        <v>0.14000000000000001</v>
      </c>
      <c r="H12" s="52">
        <f t="shared" si="3"/>
        <v>7.0000000000000001E-3</v>
      </c>
      <c r="I12" s="10">
        <f t="shared" si="0"/>
        <v>7.0000000000000001E-3</v>
      </c>
      <c r="J12" s="52">
        <f t="shared" si="4"/>
        <v>4.9000000000000005E-5</v>
      </c>
      <c r="K12" s="10">
        <f t="array" ref="K12">H12/($F$4*$H$4)</f>
        <v>6497.3818546165412</v>
      </c>
      <c r="L12" s="47">
        <f t="shared" si="1"/>
        <v>43900.862068965522</v>
      </c>
    </row>
    <row r="13" spans="1:14" x14ac:dyDescent="0.25">
      <c r="A13" s="7">
        <v>7</v>
      </c>
      <c r="B13" s="47">
        <v>1.36</v>
      </c>
      <c r="C13" s="8">
        <f t="shared" si="2"/>
        <v>34</v>
      </c>
      <c r="D13" s="58">
        <v>9.2799999999999994</v>
      </c>
      <c r="E13" s="9">
        <v>0.13600000000000001</v>
      </c>
      <c r="F13" s="58">
        <v>3.2</v>
      </c>
      <c r="G13" s="9">
        <v>0.13600000000000001</v>
      </c>
      <c r="H13" s="52">
        <f t="shared" si="3"/>
        <v>6.7999999999999996E-3</v>
      </c>
      <c r="I13" s="10">
        <f t="shared" si="0"/>
        <v>6.7999999999999996E-3</v>
      </c>
      <c r="J13" s="52">
        <f t="shared" si="4"/>
        <v>4.6239999999999998E-5</v>
      </c>
      <c r="K13" s="10">
        <f t="array" ref="K13">H13/($F$4*$H$4)</f>
        <v>6311.7423730560686</v>
      </c>
      <c r="L13" s="47">
        <f t="shared" si="1"/>
        <v>41810.34482758621</v>
      </c>
    </row>
    <row r="14" spans="1:14" x14ac:dyDescent="0.25">
      <c r="A14" s="7">
        <v>8</v>
      </c>
      <c r="B14" s="47">
        <v>1.44</v>
      </c>
      <c r="C14" s="8">
        <f t="shared" si="2"/>
        <v>36</v>
      </c>
      <c r="D14" s="58">
        <v>9.2799999999999994</v>
      </c>
      <c r="E14" s="9">
        <v>0.13200000000000001</v>
      </c>
      <c r="F14" s="58">
        <v>2.8</v>
      </c>
      <c r="G14" s="9">
        <v>0.13200000000000001</v>
      </c>
      <c r="H14" s="52">
        <f t="shared" si="3"/>
        <v>6.5999999999999991E-3</v>
      </c>
      <c r="I14" s="10">
        <f t="shared" si="0"/>
        <v>6.5999999999999991E-3</v>
      </c>
      <c r="J14" s="52">
        <f t="shared" si="4"/>
        <v>4.355999999999999E-5</v>
      </c>
      <c r="K14" s="10">
        <f t="array" ref="K14">H14/($F$4*$H$4)</f>
        <v>6126.102891495595</v>
      </c>
      <c r="L14" s="47">
        <f t="shared" si="1"/>
        <v>36584.051724137935</v>
      </c>
    </row>
    <row r="15" spans="1:14" x14ac:dyDescent="0.25">
      <c r="A15" s="7">
        <v>9</v>
      </c>
      <c r="B15" s="47">
        <v>1.52</v>
      </c>
      <c r="C15" s="8">
        <f t="shared" si="2"/>
        <v>38</v>
      </c>
      <c r="D15" s="58">
        <v>9.2799999999999994</v>
      </c>
      <c r="E15" s="9">
        <v>0.124</v>
      </c>
      <c r="F15" s="58">
        <v>2.4</v>
      </c>
      <c r="G15" s="9">
        <v>0.124</v>
      </c>
      <c r="H15" s="52">
        <f t="shared" si="3"/>
        <v>6.1999999999999998E-3</v>
      </c>
      <c r="I15" s="10">
        <f t="shared" si="0"/>
        <v>6.1999999999999998E-3</v>
      </c>
      <c r="J15" s="52">
        <f t="shared" si="4"/>
        <v>3.8439999999999998E-5</v>
      </c>
      <c r="K15" s="10">
        <f t="array" ref="K15">H15/($F$4*$H$4)</f>
        <v>5754.8239283746507</v>
      </c>
      <c r="L15" s="47">
        <f t="shared" si="1"/>
        <v>31357.758620689656</v>
      </c>
    </row>
    <row r="16" spans="1:14" x14ac:dyDescent="0.25">
      <c r="A16" s="7">
        <v>10</v>
      </c>
      <c r="B16" s="47">
        <v>1.6</v>
      </c>
      <c r="C16" s="8">
        <f t="shared" si="2"/>
        <v>40</v>
      </c>
      <c r="D16" s="58">
        <v>9.2799999999999994</v>
      </c>
      <c r="E16" s="9">
        <v>0.11600000000000001</v>
      </c>
      <c r="F16" s="58">
        <v>2</v>
      </c>
      <c r="G16" s="9">
        <v>0.11600000000000001</v>
      </c>
      <c r="H16" s="52">
        <f t="shared" si="3"/>
        <v>5.7999999999999996E-3</v>
      </c>
      <c r="I16" s="10">
        <f t="shared" si="0"/>
        <v>5.7999999999999996E-3</v>
      </c>
      <c r="J16" s="52">
        <f t="shared" si="4"/>
        <v>3.3639999999999996E-5</v>
      </c>
      <c r="K16" s="10">
        <f t="array" ref="K16">H16/($F$4*$H$4)</f>
        <v>5383.5449652537054</v>
      </c>
      <c r="L16" s="47">
        <f t="shared" si="1"/>
        <v>26131.46551724138</v>
      </c>
    </row>
    <row r="17" spans="1:12" x14ac:dyDescent="0.25">
      <c r="A17" s="7">
        <v>11</v>
      </c>
      <c r="B17" s="47">
        <v>1.68</v>
      </c>
      <c r="C17" s="8">
        <f t="shared" si="2"/>
        <v>42</v>
      </c>
      <c r="D17" s="58">
        <v>9.2799999999999994</v>
      </c>
      <c r="E17" s="9">
        <v>0.108</v>
      </c>
      <c r="F17" s="58">
        <v>1.52</v>
      </c>
      <c r="G17" s="9">
        <v>0.104</v>
      </c>
      <c r="H17" s="52">
        <f t="shared" si="3"/>
        <v>5.3999999999999986E-3</v>
      </c>
      <c r="I17" s="10">
        <f t="shared" si="0"/>
        <v>5.1999999999999989E-3</v>
      </c>
      <c r="J17" s="52">
        <f t="shared" si="4"/>
        <v>2.7039999999999988E-5</v>
      </c>
      <c r="K17" s="10">
        <f t="array" ref="K17">H17/($F$4*$H$4)</f>
        <v>5012.2660021327592</v>
      </c>
      <c r="L17" s="47">
        <f t="shared" si="1"/>
        <v>19859.913793103449</v>
      </c>
    </row>
    <row r="18" spans="1:12" x14ac:dyDescent="0.25">
      <c r="A18" s="7">
        <v>12</v>
      </c>
      <c r="B18" s="47">
        <v>1.76</v>
      </c>
      <c r="C18" s="8">
        <f t="shared" si="2"/>
        <v>44</v>
      </c>
      <c r="D18" s="58">
        <v>9.2799999999999994</v>
      </c>
      <c r="E18" s="9">
        <v>9.1999999999999998E-2</v>
      </c>
      <c r="F18" s="58">
        <v>1.1200000000000001</v>
      </c>
      <c r="G18" s="9">
        <v>9.1999999999999998E-2</v>
      </c>
      <c r="H18" s="52">
        <f t="shared" si="3"/>
        <v>4.5999999999999991E-3</v>
      </c>
      <c r="I18" s="10">
        <f t="shared" si="0"/>
        <v>4.5999999999999991E-3</v>
      </c>
      <c r="J18" s="52">
        <f t="shared" si="4"/>
        <v>2.1159999999999991E-5</v>
      </c>
      <c r="K18" s="10">
        <f t="array" ref="K18">H18/($F$4*$H$4)</f>
        <v>4269.7080758908687</v>
      </c>
      <c r="L18" s="47">
        <f t="shared" si="1"/>
        <v>14633.620689655174</v>
      </c>
    </row>
    <row r="19" spans="1:12" x14ac:dyDescent="0.25">
      <c r="A19" s="7">
        <v>13</v>
      </c>
      <c r="B19" s="47">
        <v>1.84</v>
      </c>
      <c r="C19" s="8">
        <f t="shared" si="2"/>
        <v>46</v>
      </c>
      <c r="D19" s="58">
        <v>9.2799999999999994</v>
      </c>
      <c r="E19" s="9">
        <v>7.5999999999999998E-2</v>
      </c>
      <c r="F19" s="58">
        <v>0.72</v>
      </c>
      <c r="G19" s="9">
        <v>7.5999999999999998E-2</v>
      </c>
      <c r="H19" s="52">
        <f t="shared" si="3"/>
        <v>3.7999999999999991E-3</v>
      </c>
      <c r="I19" s="10">
        <f t="shared" si="0"/>
        <v>3.7999999999999991E-3</v>
      </c>
      <c r="J19" s="52">
        <f t="shared" si="4"/>
        <v>1.4439999999999994E-5</v>
      </c>
      <c r="K19" s="10">
        <f t="array" ref="K19">H19/($F$4*$H$4)</f>
        <v>3527.1501496489786</v>
      </c>
      <c r="L19" s="47">
        <f t="shared" si="1"/>
        <v>9407.3275862068967</v>
      </c>
    </row>
    <row r="20" spans="1:12" x14ac:dyDescent="0.25">
      <c r="A20" s="7">
        <v>14</v>
      </c>
      <c r="B20" s="47">
        <v>1.92</v>
      </c>
      <c r="C20" s="8">
        <f t="shared" si="2"/>
        <v>48</v>
      </c>
      <c r="D20" s="58">
        <v>9.2799999999999994</v>
      </c>
      <c r="E20" s="9">
        <v>4.8000000000000001E-2</v>
      </c>
      <c r="F20" s="58">
        <v>0.33</v>
      </c>
      <c r="G20" s="9">
        <v>5.5E-2</v>
      </c>
      <c r="H20" s="52">
        <f t="shared" si="3"/>
        <v>2.3999999999999998E-3</v>
      </c>
      <c r="I20" s="10">
        <f t="shared" si="0"/>
        <v>2.7499999999999994E-3</v>
      </c>
      <c r="J20" s="52">
        <f t="shared" si="4"/>
        <v>7.5624999999999966E-6</v>
      </c>
      <c r="K20" s="10">
        <f t="array" ref="K20">H20/($F$4*$H$4)</f>
        <v>2227.6737787256711</v>
      </c>
      <c r="L20" s="47">
        <f t="shared" si="1"/>
        <v>4311.6918103448279</v>
      </c>
    </row>
    <row r="21" spans="1:12" x14ac:dyDescent="0.25">
      <c r="A21" s="39">
        <v>15</v>
      </c>
      <c r="B21" s="48">
        <v>2</v>
      </c>
      <c r="C21" s="40">
        <f t="shared" si="2"/>
        <v>50</v>
      </c>
      <c r="D21" s="59">
        <v>9.2799999999999994</v>
      </c>
      <c r="E21" s="41">
        <v>2.4E-2</v>
      </c>
      <c r="F21" s="59">
        <v>0.06</v>
      </c>
      <c r="G21" s="41">
        <v>8.0000000000000002E-3</v>
      </c>
      <c r="H21" s="53">
        <f t="shared" si="3"/>
        <v>1.1999999999999999E-3</v>
      </c>
      <c r="I21" s="42">
        <f t="shared" si="0"/>
        <v>4.0000000000000002E-4</v>
      </c>
      <c r="J21" s="53">
        <f t="shared" si="4"/>
        <v>1.6E-7</v>
      </c>
      <c r="K21" s="42">
        <f t="array" ref="K21">H21/($F$4*$H$4)</f>
        <v>1113.8368893628356</v>
      </c>
      <c r="L21" s="48">
        <f t="shared" si="1"/>
        <v>783.94396551724139</v>
      </c>
    </row>
    <row r="22" spans="1:12" x14ac:dyDescent="0.25">
      <c r="A22" s="19">
        <v>1</v>
      </c>
      <c r="B22" s="49">
        <v>2</v>
      </c>
      <c r="C22" s="20">
        <f t="shared" si="2"/>
        <v>50</v>
      </c>
      <c r="D22" s="60">
        <v>9.1199999999999992</v>
      </c>
      <c r="E22" s="21">
        <v>3.2000000000000001E-2</v>
      </c>
      <c r="F22" s="60">
        <v>0.48</v>
      </c>
      <c r="G22" s="21">
        <v>8.0000000000000002E-3</v>
      </c>
      <c r="H22" s="54">
        <f t="shared" si="3"/>
        <v>1.6000000000000001E-3</v>
      </c>
      <c r="I22" s="22">
        <f t="shared" si="0"/>
        <v>4.0000000000000002E-4</v>
      </c>
      <c r="J22" s="54">
        <f t="shared" si="4"/>
        <v>1.6E-7</v>
      </c>
      <c r="K22" s="22">
        <f t="array" ref="K22">H22/($F$4*$H$4)</f>
        <v>1485.1158524837808</v>
      </c>
      <c r="L22" s="49">
        <f t="shared" si="1"/>
        <v>6381.5789473684217</v>
      </c>
    </row>
    <row r="23" spans="1:12" x14ac:dyDescent="0.25">
      <c r="A23" s="11">
        <v>2</v>
      </c>
      <c r="B23" s="50">
        <v>1.92</v>
      </c>
      <c r="C23" s="12">
        <f t="shared" si="2"/>
        <v>48</v>
      </c>
      <c r="D23" s="61">
        <v>9.0399999999999991</v>
      </c>
      <c r="E23" s="13">
        <v>5.6000000000000001E-2</v>
      </c>
      <c r="F23" s="61">
        <v>0.48</v>
      </c>
      <c r="G23" s="13">
        <v>5.6000000000000001E-2</v>
      </c>
      <c r="H23" s="55">
        <f t="shared" si="3"/>
        <v>2.7999999999999995E-3</v>
      </c>
      <c r="I23" s="14">
        <f t="shared" si="0"/>
        <v>2.7999999999999995E-3</v>
      </c>
      <c r="J23" s="55">
        <f t="shared" si="4"/>
        <v>7.8399999999999978E-6</v>
      </c>
      <c r="K23" s="14">
        <f t="array" ref="K23">H23/($F$4*$H$4)</f>
        <v>2598.9527418466159</v>
      </c>
      <c r="L23" s="50">
        <f t="shared" si="1"/>
        <v>6438.0530973451332</v>
      </c>
    </row>
    <row r="24" spans="1:12" x14ac:dyDescent="0.25">
      <c r="A24" s="11">
        <v>3</v>
      </c>
      <c r="B24" s="50">
        <v>1.84</v>
      </c>
      <c r="C24" s="12">
        <f t="shared" si="2"/>
        <v>46</v>
      </c>
      <c r="D24" s="61">
        <v>9.2799999999999994</v>
      </c>
      <c r="E24" s="13">
        <v>7.5999999999999998E-2</v>
      </c>
      <c r="F24" s="61">
        <v>1.04</v>
      </c>
      <c r="G24" s="13">
        <v>7.5999999999999998E-2</v>
      </c>
      <c r="H24" s="55">
        <f t="shared" si="3"/>
        <v>3.7999999999999991E-3</v>
      </c>
      <c r="I24" s="14">
        <f t="shared" si="0"/>
        <v>3.7999999999999991E-3</v>
      </c>
      <c r="J24" s="55">
        <f t="shared" si="4"/>
        <v>1.4439999999999994E-5</v>
      </c>
      <c r="K24" s="14">
        <f t="array" ref="K24">H24/($F$4*$H$4)</f>
        <v>3527.1501496489786</v>
      </c>
      <c r="L24" s="50">
        <f t="shared" si="1"/>
        <v>13588.362068965518</v>
      </c>
    </row>
    <row r="25" spans="1:12" x14ac:dyDescent="0.25">
      <c r="A25" s="11">
        <v>4</v>
      </c>
      <c r="B25" s="50">
        <v>1.76</v>
      </c>
      <c r="C25" s="12">
        <f t="shared" si="2"/>
        <v>44</v>
      </c>
      <c r="D25" s="61">
        <v>8.7200000000000006</v>
      </c>
      <c r="E25" s="13">
        <v>8.7999999999999995E-2</v>
      </c>
      <c r="F25" s="61">
        <v>1.52</v>
      </c>
      <c r="G25" s="13">
        <v>8.7999999999999995E-2</v>
      </c>
      <c r="H25" s="55">
        <f t="shared" si="3"/>
        <v>4.3999999999999994E-3</v>
      </c>
      <c r="I25" s="14">
        <f t="shared" si="0"/>
        <v>4.3999999999999994E-3</v>
      </c>
      <c r="J25" s="55">
        <f t="shared" si="4"/>
        <v>1.9359999999999994E-5</v>
      </c>
      <c r="K25" s="14">
        <f t="array" ref="K25">H25/($F$4*$H$4)</f>
        <v>4084.068594330397</v>
      </c>
      <c r="L25" s="50">
        <f t="shared" si="1"/>
        <v>21135.32110091743</v>
      </c>
    </row>
    <row r="26" spans="1:12" x14ac:dyDescent="0.25">
      <c r="A26" s="11">
        <v>5</v>
      </c>
      <c r="B26" s="50">
        <v>1.68</v>
      </c>
      <c r="C26" s="12">
        <f t="shared" si="2"/>
        <v>42</v>
      </c>
      <c r="D26" s="61">
        <v>8.64</v>
      </c>
      <c r="E26" s="13">
        <v>0.1</v>
      </c>
      <c r="F26" s="61">
        <v>1.92</v>
      </c>
      <c r="G26" s="13">
        <v>0.1</v>
      </c>
      <c r="H26" s="55">
        <f t="shared" si="3"/>
        <v>4.9999999999999992E-3</v>
      </c>
      <c r="I26" s="14">
        <f t="shared" si="0"/>
        <v>4.9999999999999992E-3</v>
      </c>
      <c r="J26" s="55">
        <f t="shared" si="4"/>
        <v>2.4999999999999991E-5</v>
      </c>
      <c r="K26" s="14">
        <f t="array" ref="K26">H26/($F$4*$H$4)</f>
        <v>4640.9870390118149</v>
      </c>
      <c r="L26" s="50">
        <f t="shared" si="1"/>
        <v>26944.444444444442</v>
      </c>
    </row>
    <row r="27" spans="1:12" x14ac:dyDescent="0.25">
      <c r="A27" s="11">
        <v>6</v>
      </c>
      <c r="B27" s="50">
        <v>1.6</v>
      </c>
      <c r="C27" s="12">
        <f t="shared" si="2"/>
        <v>40</v>
      </c>
      <c r="D27" s="61">
        <v>9.1199999999999992</v>
      </c>
      <c r="E27" s="13">
        <v>0.104</v>
      </c>
      <c r="F27" s="61">
        <v>2.16</v>
      </c>
      <c r="G27" s="13">
        <v>0.104</v>
      </c>
      <c r="H27" s="55">
        <f t="shared" si="3"/>
        <v>5.1999999999999989E-3</v>
      </c>
      <c r="I27" s="14">
        <f t="shared" si="0"/>
        <v>5.1999999999999989E-3</v>
      </c>
      <c r="J27" s="55">
        <f t="shared" si="4"/>
        <v>2.7039999999999988E-5</v>
      </c>
      <c r="K27" s="14">
        <f t="array" ref="K27">H27/($F$4*$H$4)</f>
        <v>4826.6265205722866</v>
      </c>
      <c r="L27" s="50">
        <f t="shared" si="1"/>
        <v>28717.1052631579</v>
      </c>
    </row>
    <row r="28" spans="1:12" x14ac:dyDescent="0.25">
      <c r="A28" s="11">
        <v>7</v>
      </c>
      <c r="B28" s="50">
        <v>1.52</v>
      </c>
      <c r="C28" s="12">
        <f t="shared" si="2"/>
        <v>38</v>
      </c>
      <c r="D28" s="61">
        <v>8.8000000000000007</v>
      </c>
      <c r="E28" s="13">
        <v>0.108</v>
      </c>
      <c r="F28" s="61">
        <v>2.64</v>
      </c>
      <c r="G28" s="13">
        <v>0.108</v>
      </c>
      <c r="H28" s="55">
        <f t="shared" si="3"/>
        <v>5.3999999999999986E-3</v>
      </c>
      <c r="I28" s="14">
        <f t="shared" si="0"/>
        <v>5.3999999999999986E-3</v>
      </c>
      <c r="J28" s="55">
        <f t="shared" si="4"/>
        <v>2.9159999999999985E-5</v>
      </c>
      <c r="K28" s="14">
        <f t="array" ref="K28">H28/($F$4*$H$4)</f>
        <v>5012.2660021327592</v>
      </c>
      <c r="L28" s="50">
        <f t="shared" si="1"/>
        <v>36375</v>
      </c>
    </row>
    <row r="29" spans="1:12" x14ac:dyDescent="0.25">
      <c r="A29" s="11">
        <v>8</v>
      </c>
      <c r="B29" s="50">
        <v>1.46</v>
      </c>
      <c r="C29" s="12">
        <f t="shared" si="2"/>
        <v>36.5</v>
      </c>
      <c r="D29" s="61">
        <v>8.7200000000000006</v>
      </c>
      <c r="E29" s="13">
        <v>0.112</v>
      </c>
      <c r="F29" s="61">
        <v>2.8</v>
      </c>
      <c r="G29" s="13">
        <v>0.112</v>
      </c>
      <c r="H29" s="55">
        <f t="shared" si="3"/>
        <v>5.5999999999999991E-3</v>
      </c>
      <c r="I29" s="14">
        <f t="shared" si="0"/>
        <v>5.5999999999999991E-3</v>
      </c>
      <c r="J29" s="55">
        <f t="shared" si="4"/>
        <v>3.1359999999999991E-5</v>
      </c>
      <c r="K29" s="14">
        <f t="array" ref="K29">H29/($F$4*$H$4)</f>
        <v>5197.9054836932319</v>
      </c>
      <c r="L29" s="50">
        <f t="shared" si="1"/>
        <v>38933.48623853211</v>
      </c>
    </row>
    <row r="30" spans="1:12" x14ac:dyDescent="0.25">
      <c r="A30" s="11">
        <v>9</v>
      </c>
      <c r="B30" s="50">
        <v>1.39</v>
      </c>
      <c r="C30" s="12">
        <f t="shared" si="2"/>
        <v>34.75</v>
      </c>
      <c r="D30" s="61">
        <v>8.9600000000000009</v>
      </c>
      <c r="E30" s="13">
        <v>0.112</v>
      </c>
      <c r="F30" s="61">
        <v>2.96</v>
      </c>
      <c r="G30" s="13">
        <v>0.112</v>
      </c>
      <c r="H30" s="55">
        <f t="shared" si="3"/>
        <v>5.5999999999999991E-3</v>
      </c>
      <c r="I30" s="14">
        <f t="shared" si="0"/>
        <v>5.5999999999999991E-3</v>
      </c>
      <c r="J30" s="55">
        <f t="shared" si="4"/>
        <v>3.1359999999999991E-5</v>
      </c>
      <c r="K30" s="14">
        <f t="array" ref="K30">H30/($F$4*$H$4)</f>
        <v>5197.9054836932319</v>
      </c>
      <c r="L30" s="50">
        <f t="shared" si="1"/>
        <v>40055.803571428565</v>
      </c>
    </row>
    <row r="31" spans="1:12" x14ac:dyDescent="0.25">
      <c r="A31" s="15">
        <v>10</v>
      </c>
      <c r="B31" s="31">
        <v>1.38</v>
      </c>
      <c r="C31" s="16">
        <f t="shared" si="2"/>
        <v>34.5</v>
      </c>
      <c r="D31" s="62">
        <v>9.2799999999999994</v>
      </c>
      <c r="E31" s="17">
        <v>0.12</v>
      </c>
      <c r="F31" s="62">
        <v>3.04</v>
      </c>
      <c r="G31" s="17">
        <v>0.11600000000000001</v>
      </c>
      <c r="H31" s="56">
        <f>(E31*$E$4)/$C$4</f>
        <v>5.9999999999999993E-3</v>
      </c>
      <c r="I31" s="18">
        <f t="shared" si="0"/>
        <v>5.7999999999999996E-3</v>
      </c>
      <c r="J31" s="56">
        <f t="shared" si="4"/>
        <v>3.3639999999999996E-5</v>
      </c>
      <c r="K31" s="18">
        <f t="array" ref="K31">H31/($F$4*$H$4)</f>
        <v>5569.1844468141771</v>
      </c>
      <c r="L31" s="31">
        <f t="shared" si="1"/>
        <v>39719.827586206899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Obliczenia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2018-11-26T23:17:34Z</dcterms:modified>
</cp:coreProperties>
</file>